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720" activeTab="3"/>
  </bookViews>
  <sheets>
    <sheet name="Pokyny pro vyplnění" sheetId="11" r:id="rId1"/>
    <sheet name="Stavba" sheetId="1" r:id="rId2"/>
    <sheet name="VzorPolozky" sheetId="10" state="hidden" r:id="rId3"/>
    <sheet name="SO 01 Stavební práce" sheetId="12" r:id="rId4"/>
    <sheet name="SO 01 Elektroinstalace silno" sheetId="13" r:id="rId5"/>
    <sheet name="SO 01 Elektroinstalace slabo" sheetId="14" r:id="rId6"/>
    <sheet name="SO 01 VZT" sheetId="15" r:id="rId7"/>
    <sheet name="SO 01 ÚT" sheetId="16" r:id="rId8"/>
    <sheet name="SO 01 ZTI" sheetId="17" r:id="rId9"/>
    <sheet name="SO 02 Zpevněné plochy" sheetId="18" r:id="rId10"/>
    <sheet name="SO 03 Přípojky" sheetId="19" r:id="rId11"/>
    <sheet name="SO 04 Oplocení" sheetId="20" r:id="rId12"/>
    <sheet name="SO 05 Sadovky" sheetId="21" r:id="rId13"/>
    <sheet name="VRN 01 Naklady" sheetId="22" r:id="rId14"/>
  </sheets>
  <externalReferences>
    <externalReference r:id="rId15"/>
  </externalReferences>
  <definedNames>
    <definedName name="CelkemDPHVypocet" localSheetId="1">Stavba!$H$57</definedName>
    <definedName name="CenaCelkem">Stavba!$G$29</definedName>
    <definedName name="CenaCelkemBezDPH">Stavba!$G$28</definedName>
    <definedName name="CenaCelkemVypocet" localSheetId="1">Stavba!$I$57</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4">'SO 01 Elektroinstalace silno'!$1:$7</definedName>
    <definedName name="_xlnm.Print_Titles" localSheetId="5">'SO 01 Elektroinstalace slabo'!$1:$7</definedName>
    <definedName name="_xlnm.Print_Titles" localSheetId="3">'SO 01 Stavební práce'!$1:$7</definedName>
    <definedName name="_xlnm.Print_Titles" localSheetId="7">'SO 01 ÚT'!$1:$7</definedName>
    <definedName name="_xlnm.Print_Titles" localSheetId="6">'SO 01 VZT'!$1:$7</definedName>
    <definedName name="_xlnm.Print_Titles" localSheetId="8">'SO 01 ZTI'!$1:$7</definedName>
    <definedName name="_xlnm.Print_Titles" localSheetId="9">'SO 02 Zpevněné plochy'!$1:$7</definedName>
    <definedName name="_xlnm.Print_Titles" localSheetId="10">'SO 03 Přípojky'!$1:$7</definedName>
    <definedName name="_xlnm.Print_Titles" localSheetId="11">'SO 04 Oplocení'!$1:$7</definedName>
    <definedName name="_xlnm.Print_Titles" localSheetId="12">'SO 05 Sadovky'!$1:$7</definedName>
    <definedName name="_xlnm.Print_Titles" localSheetId="13">'VRN 01 Naklady'!$1:$7</definedName>
    <definedName name="oadresa">Stavba!$D$6</definedName>
    <definedName name="Objednatel" localSheetId="1">Stavba!$D$5</definedName>
    <definedName name="Objekt" localSheetId="1">Stavba!$B$38</definedName>
    <definedName name="_xlnm.Print_Area" localSheetId="4">'SO 01 Elektroinstalace silno'!$A$1:$Y$135</definedName>
    <definedName name="_xlnm.Print_Area" localSheetId="5">'SO 01 Elektroinstalace slabo'!$A$1:$Y$100</definedName>
    <definedName name="_xlnm.Print_Area" localSheetId="3">'SO 01 Stavební práce'!$A$1:$Y$1896</definedName>
    <definedName name="_xlnm.Print_Area" localSheetId="7">'SO 01 ÚT'!$A$1:$Y$97</definedName>
    <definedName name="_xlnm.Print_Area" localSheetId="6">'SO 01 VZT'!$A$1:$Y$53</definedName>
    <definedName name="_xlnm.Print_Area" localSheetId="8">'SO 01 ZTI'!$A$1:$Y$192</definedName>
    <definedName name="_xlnm.Print_Area" localSheetId="9">'SO 02 Zpevněné plochy'!$A$1:$Y$87</definedName>
    <definedName name="_xlnm.Print_Area" localSheetId="10">'SO 03 Přípojky'!$A$1:$Y$120</definedName>
    <definedName name="_xlnm.Print_Area" localSheetId="11">'SO 04 Oplocení'!$A$1:$Y$232</definedName>
    <definedName name="_xlnm.Print_Area" localSheetId="12">'SO 05 Sadovky'!$A$1:$Y$55</definedName>
    <definedName name="_xlnm.Print_Area" localSheetId="1">Stavba!$A$1:$J$227</definedName>
    <definedName name="_xlnm.Print_Area" localSheetId="13">'VRN 01 Naklady'!$A$1:$Y$48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Stavba!$F$57</definedName>
    <definedName name="ZakladDPHZakl">Stavba!$G$25</definedName>
    <definedName name="ZakladDPHZaklVypocet" localSheetId="1">Stavba!$G$57</definedName>
    <definedName name="ZaObjednatele">Stavba!$G$34</definedName>
    <definedName name="Zaokrouhleni">Stavba!$G$27</definedName>
    <definedName name="ZaZhotovitele">Stavba!$D$34</definedName>
    <definedName name="Zhotovitel">Stavba!$D$11:$G$11</definedName>
  </definedNames>
  <calcPr calcId="144525"/>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226" i="1" l="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7" i="1"/>
  <c r="I166" i="1"/>
  <c r="I165" i="1"/>
  <c r="I164" i="1"/>
  <c r="I163" i="1"/>
  <c r="I162" i="1"/>
  <c r="I161" i="1"/>
  <c r="I160" i="1"/>
  <c r="I159" i="1"/>
  <c r="I158" i="1"/>
  <c r="I157" i="1"/>
  <c r="I156" i="1"/>
  <c r="I155" i="1"/>
  <c r="I154" i="1"/>
  <c r="I153"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2" i="1"/>
  <c r="F42" i="1"/>
  <c r="G38" i="22"/>
  <c r="BA36" i="22"/>
  <c r="BA34" i="22"/>
  <c r="BA32" i="22"/>
  <c r="BA30" i="22"/>
  <c r="BA28" i="22"/>
  <c r="BA24" i="22"/>
  <c r="BA21" i="22"/>
  <c r="BA19" i="22"/>
  <c r="BA15" i="22"/>
  <c r="BA10" i="22"/>
  <c r="Q8" i="22"/>
  <c r="G9" i="22"/>
  <c r="G8" i="22" s="1"/>
  <c r="I9" i="22"/>
  <c r="I8" i="22" s="1"/>
  <c r="K9" i="22"/>
  <c r="K8" i="22" s="1"/>
  <c r="O9" i="22"/>
  <c r="O8" i="22" s="1"/>
  <c r="Q9" i="22"/>
  <c r="V9" i="22"/>
  <c r="V8" i="22" s="1"/>
  <c r="G11" i="22"/>
  <c r="I11" i="22"/>
  <c r="K11" i="22"/>
  <c r="M11" i="22"/>
  <c r="O11" i="22"/>
  <c r="Q11" i="22"/>
  <c r="V11" i="22"/>
  <c r="G12" i="22"/>
  <c r="M12" i="22" s="1"/>
  <c r="I12" i="22"/>
  <c r="K12" i="22"/>
  <c r="O12" i="22"/>
  <c r="Q12" i="22"/>
  <c r="V12" i="22"/>
  <c r="G14" i="22"/>
  <c r="I14" i="22"/>
  <c r="K14" i="22"/>
  <c r="M14" i="22"/>
  <c r="O14" i="22"/>
  <c r="Q14" i="22"/>
  <c r="V14" i="22"/>
  <c r="G16" i="22"/>
  <c r="M16" i="22" s="1"/>
  <c r="I16" i="22"/>
  <c r="K16" i="22"/>
  <c r="O16" i="22"/>
  <c r="Q16" i="22"/>
  <c r="V16" i="22"/>
  <c r="G18" i="22"/>
  <c r="I18" i="22"/>
  <c r="K18" i="22"/>
  <c r="M18" i="22"/>
  <c r="O18" i="22"/>
  <c r="Q18" i="22"/>
  <c r="V18" i="22"/>
  <c r="G20" i="22"/>
  <c r="M20" i="22" s="1"/>
  <c r="I20" i="22"/>
  <c r="K20" i="22"/>
  <c r="O20" i="22"/>
  <c r="Q20" i="22"/>
  <c r="V20" i="22"/>
  <c r="Q22" i="22"/>
  <c r="G23" i="22"/>
  <c r="M23" i="22" s="1"/>
  <c r="I23" i="22"/>
  <c r="I22" i="22" s="1"/>
  <c r="K23" i="22"/>
  <c r="K22" i="22" s="1"/>
  <c r="O23" i="22"/>
  <c r="O22" i="22" s="1"/>
  <c r="Q23" i="22"/>
  <c r="V23" i="22"/>
  <c r="V22" i="22" s="1"/>
  <c r="G25" i="22"/>
  <c r="I25" i="22"/>
  <c r="K25" i="22"/>
  <c r="M25" i="22"/>
  <c r="O25" i="22"/>
  <c r="Q25" i="22"/>
  <c r="V25" i="22"/>
  <c r="G27" i="22"/>
  <c r="G22" i="22" s="1"/>
  <c r="I27" i="22"/>
  <c r="K27" i="22"/>
  <c r="O27" i="22"/>
  <c r="Q27" i="22"/>
  <c r="V27" i="22"/>
  <c r="G29" i="22"/>
  <c r="I29" i="22"/>
  <c r="K29" i="22"/>
  <c r="M29" i="22"/>
  <c r="O29" i="22"/>
  <c r="Q29" i="22"/>
  <c r="V29" i="22"/>
  <c r="G31" i="22"/>
  <c r="M31" i="22" s="1"/>
  <c r="I31" i="22"/>
  <c r="K31" i="22"/>
  <c r="O31" i="22"/>
  <c r="Q31" i="22"/>
  <c r="V31" i="22"/>
  <c r="G33" i="22"/>
  <c r="I33" i="22"/>
  <c r="K33" i="22"/>
  <c r="M33" i="22"/>
  <c r="O33" i="22"/>
  <c r="Q33" i="22"/>
  <c r="V33" i="22"/>
  <c r="G35" i="22"/>
  <c r="M35" i="22" s="1"/>
  <c r="I35" i="22"/>
  <c r="K35" i="22"/>
  <c r="O35" i="22"/>
  <c r="Q35" i="22"/>
  <c r="V35" i="22"/>
  <c r="AF38" i="22"/>
  <c r="G45" i="21"/>
  <c r="G9" i="21"/>
  <c r="M9" i="21" s="1"/>
  <c r="I9" i="21"/>
  <c r="I8" i="21" s="1"/>
  <c r="K9" i="21"/>
  <c r="K8" i="21" s="1"/>
  <c r="O9" i="21"/>
  <c r="Q9" i="21"/>
  <c r="Q8" i="21" s="1"/>
  <c r="V9" i="21"/>
  <c r="V8" i="21" s="1"/>
  <c r="G11" i="21"/>
  <c r="M11" i="21" s="1"/>
  <c r="I11" i="21"/>
  <c r="K11" i="21"/>
  <c r="O11" i="21"/>
  <c r="Q11" i="21"/>
  <c r="V11" i="21"/>
  <c r="G12" i="21"/>
  <c r="I12" i="21"/>
  <c r="K12" i="21"/>
  <c r="M12" i="21"/>
  <c r="O12" i="21"/>
  <c r="Q12" i="21"/>
  <c r="V12" i="21"/>
  <c r="G13" i="21"/>
  <c r="M13" i="21" s="1"/>
  <c r="I13" i="21"/>
  <c r="K13" i="21"/>
  <c r="O13" i="21"/>
  <c r="O8" i="21" s="1"/>
  <c r="Q13" i="21"/>
  <c r="V13" i="21"/>
  <c r="G14" i="21"/>
  <c r="M14" i="21" s="1"/>
  <c r="I14" i="21"/>
  <c r="K14" i="21"/>
  <c r="O14" i="21"/>
  <c r="Q14" i="21"/>
  <c r="V14" i="21"/>
  <c r="G15" i="21"/>
  <c r="I15" i="21"/>
  <c r="K15" i="21"/>
  <c r="M15" i="21"/>
  <c r="O15" i="21"/>
  <c r="Q15" i="21"/>
  <c r="V15" i="21"/>
  <c r="G16" i="21"/>
  <c r="I16" i="21"/>
  <c r="K16" i="21"/>
  <c r="M16" i="21"/>
  <c r="O16" i="21"/>
  <c r="Q16" i="21"/>
  <c r="V16" i="21"/>
  <c r="G17" i="21"/>
  <c r="G8" i="21" s="1"/>
  <c r="I17" i="21"/>
  <c r="K17" i="21"/>
  <c r="O17" i="21"/>
  <c r="Q17" i="21"/>
  <c r="V17" i="21"/>
  <c r="G18" i="21"/>
  <c r="M18" i="21" s="1"/>
  <c r="I18" i="21"/>
  <c r="K18" i="21"/>
  <c r="O18" i="21"/>
  <c r="Q18" i="21"/>
  <c r="V18" i="21"/>
  <c r="G19" i="21"/>
  <c r="M19" i="21" s="1"/>
  <c r="I19" i="21"/>
  <c r="K19" i="21"/>
  <c r="O19" i="21"/>
  <c r="Q19" i="21"/>
  <c r="V19" i="21"/>
  <c r="G20" i="21"/>
  <c r="I20" i="21"/>
  <c r="K20" i="21"/>
  <c r="M20" i="21"/>
  <c r="O20" i="21"/>
  <c r="Q20" i="21"/>
  <c r="V20" i="21"/>
  <c r="G21" i="21"/>
  <c r="O21" i="21"/>
  <c r="G22" i="21"/>
  <c r="M22" i="21" s="1"/>
  <c r="M21" i="21" s="1"/>
  <c r="I22" i="21"/>
  <c r="I21" i="21" s="1"/>
  <c r="K22" i="21"/>
  <c r="K21" i="21" s="1"/>
  <c r="O22" i="21"/>
  <c r="Q22" i="21"/>
  <c r="Q21" i="21" s="1"/>
  <c r="V22" i="21"/>
  <c r="V21" i="21" s="1"/>
  <c r="G23" i="21"/>
  <c r="I23" i="21"/>
  <c r="K23" i="21"/>
  <c r="M23" i="21"/>
  <c r="O23" i="21"/>
  <c r="Q23" i="21"/>
  <c r="V23" i="21"/>
  <c r="V24" i="21"/>
  <c r="G25" i="21"/>
  <c r="G24" i="21" s="1"/>
  <c r="I25" i="21"/>
  <c r="I24" i="21" s="1"/>
  <c r="K25" i="21"/>
  <c r="K24" i="21" s="1"/>
  <c r="O25" i="21"/>
  <c r="O24" i="21" s="1"/>
  <c r="Q25" i="21"/>
  <c r="Q24" i="21" s="1"/>
  <c r="V25" i="21"/>
  <c r="G26" i="21"/>
  <c r="I26" i="21"/>
  <c r="Q26" i="21"/>
  <c r="G27" i="21"/>
  <c r="I27" i="21"/>
  <c r="K27" i="21"/>
  <c r="K26" i="21" s="1"/>
  <c r="M27" i="21"/>
  <c r="M26" i="21" s="1"/>
  <c r="O27" i="21"/>
  <c r="O26" i="21" s="1"/>
  <c r="Q27" i="21"/>
  <c r="V27" i="21"/>
  <c r="V26" i="21" s="1"/>
  <c r="G43" i="21"/>
  <c r="I43" i="21"/>
  <c r="K43" i="21"/>
  <c r="M43" i="21"/>
  <c r="O43" i="21"/>
  <c r="Q43" i="21"/>
  <c r="V43" i="21"/>
  <c r="AF45" i="21"/>
  <c r="G222" i="20"/>
  <c r="G9" i="20"/>
  <c r="G8" i="20" s="1"/>
  <c r="I9" i="20"/>
  <c r="K9" i="20"/>
  <c r="K8" i="20" s="1"/>
  <c r="M9" i="20"/>
  <c r="O9" i="20"/>
  <c r="O8" i="20" s="1"/>
  <c r="Q9" i="20"/>
  <c r="V9" i="20"/>
  <c r="V8" i="20" s="1"/>
  <c r="G14" i="20"/>
  <c r="M14" i="20" s="1"/>
  <c r="I14" i="20"/>
  <c r="K14" i="20"/>
  <c r="O14" i="20"/>
  <c r="Q14" i="20"/>
  <c r="V14" i="20"/>
  <c r="G16" i="20"/>
  <c r="M16" i="20" s="1"/>
  <c r="I16" i="20"/>
  <c r="I8" i="20" s="1"/>
  <c r="K16" i="20"/>
  <c r="O16" i="20"/>
  <c r="Q16" i="20"/>
  <c r="Q8" i="20" s="1"/>
  <c r="V16" i="20"/>
  <c r="G18" i="20"/>
  <c r="I18" i="20"/>
  <c r="K18" i="20"/>
  <c r="M18" i="20"/>
  <c r="O18" i="20"/>
  <c r="Q18" i="20"/>
  <c r="V18" i="20"/>
  <c r="G21" i="20"/>
  <c r="I21" i="20"/>
  <c r="K21" i="20"/>
  <c r="M21" i="20"/>
  <c r="O21" i="20"/>
  <c r="Q21" i="20"/>
  <c r="V21" i="20"/>
  <c r="G27" i="20"/>
  <c r="M27" i="20" s="1"/>
  <c r="I27" i="20"/>
  <c r="K27" i="20"/>
  <c r="O27" i="20"/>
  <c r="Q27" i="20"/>
  <c r="V27" i="20"/>
  <c r="G29" i="20"/>
  <c r="M29" i="20" s="1"/>
  <c r="I29" i="20"/>
  <c r="K29" i="20"/>
  <c r="O29" i="20"/>
  <c r="Q29" i="20"/>
  <c r="V29" i="20"/>
  <c r="G31" i="20"/>
  <c r="M31" i="20" s="1"/>
  <c r="I31" i="20"/>
  <c r="K31" i="20"/>
  <c r="O31" i="20"/>
  <c r="Q31" i="20"/>
  <c r="V31" i="20"/>
  <c r="G33" i="20"/>
  <c r="I33" i="20"/>
  <c r="K33" i="20"/>
  <c r="M33" i="20"/>
  <c r="O33" i="20"/>
  <c r="Q33" i="20"/>
  <c r="V33" i="20"/>
  <c r="G36" i="20"/>
  <c r="M36" i="20" s="1"/>
  <c r="I36" i="20"/>
  <c r="K36" i="20"/>
  <c r="O36" i="20"/>
  <c r="Q36" i="20"/>
  <c r="V36" i="20"/>
  <c r="G40" i="20"/>
  <c r="M40" i="20" s="1"/>
  <c r="I40" i="20"/>
  <c r="K40" i="20"/>
  <c r="O40" i="20"/>
  <c r="Q40" i="20"/>
  <c r="V40" i="20"/>
  <c r="G42" i="20"/>
  <c r="I42" i="20"/>
  <c r="K42" i="20"/>
  <c r="M42" i="20"/>
  <c r="O42" i="20"/>
  <c r="Q42" i="20"/>
  <c r="V42" i="20"/>
  <c r="G44" i="20"/>
  <c r="I44" i="20"/>
  <c r="K44" i="20"/>
  <c r="M44" i="20"/>
  <c r="O44" i="20"/>
  <c r="Q44" i="20"/>
  <c r="V44" i="20"/>
  <c r="G48" i="20"/>
  <c r="M48" i="20" s="1"/>
  <c r="I48" i="20"/>
  <c r="K48" i="20"/>
  <c r="O48" i="20"/>
  <c r="Q48" i="20"/>
  <c r="V48" i="20"/>
  <c r="G51" i="20"/>
  <c r="M51" i="20" s="1"/>
  <c r="I51" i="20"/>
  <c r="K51" i="20"/>
  <c r="O51" i="20"/>
  <c r="Q51" i="20"/>
  <c r="V51" i="20"/>
  <c r="G54" i="20"/>
  <c r="I54" i="20"/>
  <c r="K54" i="20"/>
  <c r="M54" i="20"/>
  <c r="O54" i="20"/>
  <c r="O53" i="20" s="1"/>
  <c r="Q54" i="20"/>
  <c r="V54" i="20"/>
  <c r="V53" i="20" s="1"/>
  <c r="G56" i="20"/>
  <c r="G53" i="20" s="1"/>
  <c r="I56" i="20"/>
  <c r="K56" i="20"/>
  <c r="O56" i="20"/>
  <c r="Q56" i="20"/>
  <c r="V56" i="20"/>
  <c r="G58" i="20"/>
  <c r="M58" i="20" s="1"/>
  <c r="I58" i="20"/>
  <c r="I53" i="20" s="1"/>
  <c r="K58" i="20"/>
  <c r="O58" i="20"/>
  <c r="Q58" i="20"/>
  <c r="Q53" i="20" s="1"/>
  <c r="V58" i="20"/>
  <c r="G59" i="20"/>
  <c r="I59" i="20"/>
  <c r="K59" i="20"/>
  <c r="K53" i="20" s="1"/>
  <c r="M59" i="20"/>
  <c r="O59" i="20"/>
  <c r="Q59" i="20"/>
  <c r="V59" i="20"/>
  <c r="G62" i="20"/>
  <c r="I62" i="20"/>
  <c r="K62" i="20"/>
  <c r="M62" i="20"/>
  <c r="O62" i="20"/>
  <c r="Q62" i="20"/>
  <c r="V62" i="20"/>
  <c r="G64" i="20"/>
  <c r="M64" i="20" s="1"/>
  <c r="I64" i="20"/>
  <c r="K64" i="20"/>
  <c r="O64" i="20"/>
  <c r="Q64" i="20"/>
  <c r="V64" i="20"/>
  <c r="G70" i="20"/>
  <c r="M70" i="20" s="1"/>
  <c r="I70" i="20"/>
  <c r="K70" i="20"/>
  <c r="O70" i="20"/>
  <c r="Q70" i="20"/>
  <c r="V70" i="20"/>
  <c r="G72" i="20"/>
  <c r="M72" i="20" s="1"/>
  <c r="I72" i="20"/>
  <c r="K72" i="20"/>
  <c r="O72" i="20"/>
  <c r="Q72" i="20"/>
  <c r="V72" i="20"/>
  <c r="G77" i="20"/>
  <c r="I77" i="20"/>
  <c r="K77" i="20"/>
  <c r="M77" i="20"/>
  <c r="O77" i="20"/>
  <c r="Q77" i="20"/>
  <c r="V77" i="20"/>
  <c r="G81" i="20"/>
  <c r="M81" i="20" s="1"/>
  <c r="I81" i="20"/>
  <c r="K81" i="20"/>
  <c r="O81" i="20"/>
  <c r="Q81" i="20"/>
  <c r="V81" i="20"/>
  <c r="G83" i="20"/>
  <c r="M83" i="20" s="1"/>
  <c r="I83" i="20"/>
  <c r="K83" i="20"/>
  <c r="O83" i="20"/>
  <c r="Q83" i="20"/>
  <c r="V83" i="20"/>
  <c r="G84" i="20"/>
  <c r="I84" i="20"/>
  <c r="K84" i="20"/>
  <c r="M84" i="20"/>
  <c r="O84" i="20"/>
  <c r="Q84" i="20"/>
  <c r="V84" i="20"/>
  <c r="G85" i="20"/>
  <c r="I85" i="20"/>
  <c r="K85" i="20"/>
  <c r="M85" i="20"/>
  <c r="O85" i="20"/>
  <c r="Q85" i="20"/>
  <c r="V85" i="20"/>
  <c r="G87" i="20"/>
  <c r="M87" i="20" s="1"/>
  <c r="I87" i="20"/>
  <c r="K87" i="20"/>
  <c r="O87" i="20"/>
  <c r="Q87" i="20"/>
  <c r="V87" i="20"/>
  <c r="G89" i="20"/>
  <c r="M89" i="20" s="1"/>
  <c r="I89" i="20"/>
  <c r="K89" i="20"/>
  <c r="O89" i="20"/>
  <c r="Q89" i="20"/>
  <c r="V89" i="20"/>
  <c r="G91" i="20"/>
  <c r="I91" i="20"/>
  <c r="K91" i="20"/>
  <c r="M91" i="20"/>
  <c r="O91" i="20"/>
  <c r="O90" i="20" s="1"/>
  <c r="Q91" i="20"/>
  <c r="V91" i="20"/>
  <c r="V90" i="20" s="1"/>
  <c r="G93" i="20"/>
  <c r="G90" i="20" s="1"/>
  <c r="I93" i="20"/>
  <c r="K93" i="20"/>
  <c r="O93" i="20"/>
  <c r="Q93" i="20"/>
  <c r="V93" i="20"/>
  <c r="G95" i="20"/>
  <c r="M95" i="20" s="1"/>
  <c r="I95" i="20"/>
  <c r="I90" i="20" s="1"/>
  <c r="K95" i="20"/>
  <c r="O95" i="20"/>
  <c r="Q95" i="20"/>
  <c r="Q90" i="20" s="1"/>
  <c r="V95" i="20"/>
  <c r="G100" i="20"/>
  <c r="I100" i="20"/>
  <c r="K100" i="20"/>
  <c r="K90" i="20" s="1"/>
  <c r="M100" i="20"/>
  <c r="O100" i="20"/>
  <c r="Q100" i="20"/>
  <c r="V100" i="20"/>
  <c r="G104" i="20"/>
  <c r="I104" i="20"/>
  <c r="K104" i="20"/>
  <c r="M104" i="20"/>
  <c r="O104" i="20"/>
  <c r="Q104" i="20"/>
  <c r="V104" i="20"/>
  <c r="G106" i="20"/>
  <c r="M106" i="20" s="1"/>
  <c r="I106" i="20"/>
  <c r="K106" i="20"/>
  <c r="O106" i="20"/>
  <c r="Q106" i="20"/>
  <c r="V106" i="20"/>
  <c r="G107" i="20"/>
  <c r="O107" i="20"/>
  <c r="G108" i="20"/>
  <c r="M108" i="20" s="1"/>
  <c r="M107" i="20" s="1"/>
  <c r="I108" i="20"/>
  <c r="I107" i="20" s="1"/>
  <c r="K108" i="20"/>
  <c r="K107" i="20" s="1"/>
  <c r="O108" i="20"/>
  <c r="Q108" i="20"/>
  <c r="Q107" i="20" s="1"/>
  <c r="V108" i="20"/>
  <c r="V107" i="20" s="1"/>
  <c r="K110" i="20"/>
  <c r="V110" i="20"/>
  <c r="G111" i="20"/>
  <c r="G110" i="20" s="1"/>
  <c r="I111" i="20"/>
  <c r="I110" i="20" s="1"/>
  <c r="K111" i="20"/>
  <c r="M111" i="20"/>
  <c r="O111" i="20"/>
  <c r="O110" i="20" s="1"/>
  <c r="Q111" i="20"/>
  <c r="V111" i="20"/>
  <c r="G113" i="20"/>
  <c r="M113" i="20" s="1"/>
  <c r="I113" i="20"/>
  <c r="K113" i="20"/>
  <c r="O113" i="20"/>
  <c r="Q113" i="20"/>
  <c r="Q110" i="20" s="1"/>
  <c r="V113" i="20"/>
  <c r="I114" i="20"/>
  <c r="Q114" i="20"/>
  <c r="G115" i="20"/>
  <c r="I115" i="20"/>
  <c r="K115" i="20"/>
  <c r="K114" i="20" s="1"/>
  <c r="M115" i="20"/>
  <c r="O115" i="20"/>
  <c r="O114" i="20" s="1"/>
  <c r="Q115" i="20"/>
  <c r="V115" i="20"/>
  <c r="V114" i="20" s="1"/>
  <c r="G117" i="20"/>
  <c r="G114" i="20" s="1"/>
  <c r="I117" i="20"/>
  <c r="K117" i="20"/>
  <c r="O117" i="20"/>
  <c r="Q117" i="20"/>
  <c r="V117" i="20"/>
  <c r="G121" i="20"/>
  <c r="O121" i="20"/>
  <c r="Q121" i="20"/>
  <c r="G122" i="20"/>
  <c r="M122" i="20" s="1"/>
  <c r="M121" i="20" s="1"/>
  <c r="I122" i="20"/>
  <c r="I121" i="20" s="1"/>
  <c r="K122" i="20"/>
  <c r="K121" i="20" s="1"/>
  <c r="O122" i="20"/>
  <c r="Q122" i="20"/>
  <c r="V122" i="20"/>
  <c r="V121" i="20" s="1"/>
  <c r="K125" i="20"/>
  <c r="G126" i="20"/>
  <c r="G125" i="20" s="1"/>
  <c r="I126" i="20"/>
  <c r="I125" i="20" s="1"/>
  <c r="K126" i="20"/>
  <c r="M126" i="20"/>
  <c r="O126" i="20"/>
  <c r="O125" i="20" s="1"/>
  <c r="Q126" i="20"/>
  <c r="V126" i="20"/>
  <c r="G128" i="20"/>
  <c r="M128" i="20" s="1"/>
  <c r="I128" i="20"/>
  <c r="K128" i="20"/>
  <c r="O128" i="20"/>
  <c r="Q128" i="20"/>
  <c r="Q125" i="20" s="1"/>
  <c r="V128" i="20"/>
  <c r="G130" i="20"/>
  <c r="I130" i="20"/>
  <c r="K130" i="20"/>
  <c r="M130" i="20"/>
  <c r="O130" i="20"/>
  <c r="Q130" i="20"/>
  <c r="V130" i="20"/>
  <c r="V125" i="20" s="1"/>
  <c r="K132" i="20"/>
  <c r="V132" i="20"/>
  <c r="G133" i="20"/>
  <c r="G132" i="20" s="1"/>
  <c r="I133" i="20"/>
  <c r="I132" i="20" s="1"/>
  <c r="K133" i="20"/>
  <c r="O133" i="20"/>
  <c r="O132" i="20" s="1"/>
  <c r="Q133" i="20"/>
  <c r="Q132" i="20" s="1"/>
  <c r="V133" i="20"/>
  <c r="G134" i="20"/>
  <c r="O134" i="20"/>
  <c r="Q134" i="20"/>
  <c r="G135" i="20"/>
  <c r="I135" i="20"/>
  <c r="I134" i="20" s="1"/>
  <c r="K135" i="20"/>
  <c r="K134" i="20" s="1"/>
  <c r="M135" i="20"/>
  <c r="M134" i="20" s="1"/>
  <c r="O135" i="20"/>
  <c r="Q135" i="20"/>
  <c r="V135" i="20"/>
  <c r="V134" i="20" s="1"/>
  <c r="G141" i="20"/>
  <c r="I141" i="20"/>
  <c r="K141" i="20"/>
  <c r="M141" i="20"/>
  <c r="O141" i="20"/>
  <c r="Q141" i="20"/>
  <c r="V141" i="20"/>
  <c r="G142" i="20"/>
  <c r="G143" i="20"/>
  <c r="M143" i="20" s="1"/>
  <c r="I143" i="20"/>
  <c r="I142" i="20" s="1"/>
  <c r="K143" i="20"/>
  <c r="K142" i="20" s="1"/>
  <c r="O143" i="20"/>
  <c r="O142" i="20" s="1"/>
  <c r="Q143" i="20"/>
  <c r="Q142" i="20" s="1"/>
  <c r="V143" i="20"/>
  <c r="V142" i="20" s="1"/>
  <c r="G156" i="20"/>
  <c r="I156" i="20"/>
  <c r="K156" i="20"/>
  <c r="M156" i="20"/>
  <c r="O156" i="20"/>
  <c r="Q156" i="20"/>
  <c r="V156" i="20"/>
  <c r="G169" i="20"/>
  <c r="I169" i="20"/>
  <c r="K169" i="20"/>
  <c r="M169" i="20"/>
  <c r="O169" i="20"/>
  <c r="Q169" i="20"/>
  <c r="V169" i="20"/>
  <c r="G182" i="20"/>
  <c r="M182" i="20" s="1"/>
  <c r="I182" i="20"/>
  <c r="K182" i="20"/>
  <c r="O182" i="20"/>
  <c r="Q182" i="20"/>
  <c r="V182" i="20"/>
  <c r="G195" i="20"/>
  <c r="M195" i="20" s="1"/>
  <c r="I195" i="20"/>
  <c r="K195" i="20"/>
  <c r="O195" i="20"/>
  <c r="Q195" i="20"/>
  <c r="V195" i="20"/>
  <c r="G209" i="20"/>
  <c r="I209" i="20"/>
  <c r="K209" i="20"/>
  <c r="M209" i="20"/>
  <c r="O209" i="20"/>
  <c r="Q209" i="20"/>
  <c r="V209" i="20"/>
  <c r="G211" i="20"/>
  <c r="M211" i="20" s="1"/>
  <c r="I211" i="20"/>
  <c r="I210" i="20" s="1"/>
  <c r="K211" i="20"/>
  <c r="O211" i="20"/>
  <c r="O210" i="20" s="1"/>
  <c r="Q211" i="20"/>
  <c r="Q210" i="20" s="1"/>
  <c r="V211" i="20"/>
  <c r="G213" i="20"/>
  <c r="M213" i="20" s="1"/>
  <c r="I213" i="20"/>
  <c r="K213" i="20"/>
  <c r="O213" i="20"/>
  <c r="Q213" i="20"/>
  <c r="V213" i="20"/>
  <c r="G215" i="20"/>
  <c r="I215" i="20"/>
  <c r="K215" i="20"/>
  <c r="K210" i="20" s="1"/>
  <c r="M215" i="20"/>
  <c r="O215" i="20"/>
  <c r="Q215" i="20"/>
  <c r="V215" i="20"/>
  <c r="V210" i="20" s="1"/>
  <c r="G217" i="20"/>
  <c r="I217" i="20"/>
  <c r="K217" i="20"/>
  <c r="M217" i="20"/>
  <c r="O217" i="20"/>
  <c r="Q217" i="20"/>
  <c r="V217" i="20"/>
  <c r="G219" i="20"/>
  <c r="M219" i="20" s="1"/>
  <c r="I219" i="20"/>
  <c r="K219" i="20"/>
  <c r="O219" i="20"/>
  <c r="Q219" i="20"/>
  <c r="V219" i="20"/>
  <c r="AF222" i="20"/>
  <c r="G110" i="19"/>
  <c r="G9" i="19"/>
  <c r="G8" i="19" s="1"/>
  <c r="I9" i="19"/>
  <c r="I8" i="19" s="1"/>
  <c r="K9" i="19"/>
  <c r="K8" i="19" s="1"/>
  <c r="O9" i="19"/>
  <c r="Q9" i="19"/>
  <c r="Q8" i="19" s="1"/>
  <c r="V9" i="19"/>
  <c r="G12" i="19"/>
  <c r="M12" i="19" s="1"/>
  <c r="I12" i="19"/>
  <c r="K12" i="19"/>
  <c r="O12" i="19"/>
  <c r="Q12" i="19"/>
  <c r="V12" i="19"/>
  <c r="V8" i="19" s="1"/>
  <c r="G15" i="19"/>
  <c r="I15" i="19"/>
  <c r="K15" i="19"/>
  <c r="M15" i="19"/>
  <c r="O15" i="19"/>
  <c r="O8" i="19" s="1"/>
  <c r="Q15" i="19"/>
  <c r="V15" i="19"/>
  <c r="G18" i="19"/>
  <c r="I18" i="19"/>
  <c r="K18" i="19"/>
  <c r="M18" i="19"/>
  <c r="O18" i="19"/>
  <c r="Q18" i="19"/>
  <c r="V18" i="19"/>
  <c r="G21" i="19"/>
  <c r="I21" i="19"/>
  <c r="K21" i="19"/>
  <c r="M21" i="19"/>
  <c r="O21" i="19"/>
  <c r="Q21" i="19"/>
  <c r="V21" i="19"/>
  <c r="G24" i="19"/>
  <c r="I24" i="19"/>
  <c r="K24" i="19"/>
  <c r="M24" i="19"/>
  <c r="O24" i="19"/>
  <c r="Q24" i="19"/>
  <c r="V24" i="19"/>
  <c r="G27" i="19"/>
  <c r="I27" i="19"/>
  <c r="K27" i="19"/>
  <c r="M27" i="19"/>
  <c r="O27" i="19"/>
  <c r="Q27" i="19"/>
  <c r="V27" i="19"/>
  <c r="G30" i="19"/>
  <c r="M30" i="19" s="1"/>
  <c r="I30" i="19"/>
  <c r="K30" i="19"/>
  <c r="O30" i="19"/>
  <c r="Q30" i="19"/>
  <c r="V30" i="19"/>
  <c r="G37" i="19"/>
  <c r="M37" i="19" s="1"/>
  <c r="I37" i="19"/>
  <c r="K37" i="19"/>
  <c r="O37" i="19"/>
  <c r="Q37" i="19"/>
  <c r="V37" i="19"/>
  <c r="G42" i="19"/>
  <c r="M42" i="19" s="1"/>
  <c r="I42" i="19"/>
  <c r="K42" i="19"/>
  <c r="O42" i="19"/>
  <c r="Q42" i="19"/>
  <c r="V42" i="19"/>
  <c r="G48" i="19"/>
  <c r="I48" i="19"/>
  <c r="K48" i="19"/>
  <c r="M48" i="19"/>
  <c r="O48" i="19"/>
  <c r="Q48" i="19"/>
  <c r="V48" i="19"/>
  <c r="G52" i="19"/>
  <c r="I52" i="19"/>
  <c r="K52" i="19"/>
  <c r="M52" i="19"/>
  <c r="O52" i="19"/>
  <c r="Q52" i="19"/>
  <c r="V52" i="19"/>
  <c r="G55" i="19"/>
  <c r="I55" i="19"/>
  <c r="K55" i="19"/>
  <c r="M55" i="19"/>
  <c r="O55" i="19"/>
  <c r="Q55" i="19"/>
  <c r="V55" i="19"/>
  <c r="G58" i="19"/>
  <c r="I58" i="19"/>
  <c r="K58" i="19"/>
  <c r="M58" i="19"/>
  <c r="O58" i="19"/>
  <c r="Q58" i="19"/>
  <c r="V58" i="19"/>
  <c r="G62" i="19"/>
  <c r="I62" i="19"/>
  <c r="K62" i="19"/>
  <c r="M62" i="19"/>
  <c r="O62" i="19"/>
  <c r="Q62" i="19"/>
  <c r="V62" i="19"/>
  <c r="O66" i="19"/>
  <c r="V66" i="19"/>
  <c r="G67" i="19"/>
  <c r="G66" i="19" s="1"/>
  <c r="I67" i="19"/>
  <c r="I66" i="19" s="1"/>
  <c r="K67" i="19"/>
  <c r="K66" i="19" s="1"/>
  <c r="O67" i="19"/>
  <c r="Q67" i="19"/>
  <c r="Q66" i="19" s="1"/>
  <c r="V67" i="19"/>
  <c r="I70" i="19"/>
  <c r="G71" i="19"/>
  <c r="I71" i="19"/>
  <c r="K71" i="19"/>
  <c r="K70" i="19" s="1"/>
  <c r="M71" i="19"/>
  <c r="O71" i="19"/>
  <c r="O70" i="19" s="1"/>
  <c r="Q71" i="19"/>
  <c r="Q70" i="19" s="1"/>
  <c r="V71" i="19"/>
  <c r="G72" i="19"/>
  <c r="I72" i="19"/>
  <c r="K72" i="19"/>
  <c r="M72" i="19"/>
  <c r="O72" i="19"/>
  <c r="Q72" i="19"/>
  <c r="V72" i="19"/>
  <c r="G73" i="19"/>
  <c r="I73" i="19"/>
  <c r="K73" i="19"/>
  <c r="M73" i="19"/>
  <c r="O73" i="19"/>
  <c r="Q73" i="19"/>
  <c r="V73" i="19"/>
  <c r="G74" i="19"/>
  <c r="I74" i="19"/>
  <c r="K74" i="19"/>
  <c r="M74" i="19"/>
  <c r="O74" i="19"/>
  <c r="Q74" i="19"/>
  <c r="V74" i="19"/>
  <c r="V70" i="19" s="1"/>
  <c r="G75" i="19"/>
  <c r="I75" i="19"/>
  <c r="K75" i="19"/>
  <c r="M75" i="19"/>
  <c r="O75" i="19"/>
  <c r="Q75" i="19"/>
  <c r="V75" i="19"/>
  <c r="G76" i="19"/>
  <c r="M76" i="19" s="1"/>
  <c r="I76" i="19"/>
  <c r="K76" i="19"/>
  <c r="O76" i="19"/>
  <c r="Q76" i="19"/>
  <c r="V76" i="19"/>
  <c r="G77" i="19"/>
  <c r="M77" i="19" s="1"/>
  <c r="I77" i="19"/>
  <c r="K77" i="19"/>
  <c r="O77" i="19"/>
  <c r="Q77" i="19"/>
  <c r="V77" i="19"/>
  <c r="G78" i="19"/>
  <c r="M78" i="19" s="1"/>
  <c r="I78" i="19"/>
  <c r="K78" i="19"/>
  <c r="O78" i="19"/>
  <c r="Q78" i="19"/>
  <c r="V78" i="19"/>
  <c r="G79" i="19"/>
  <c r="I79" i="19"/>
  <c r="K79" i="19"/>
  <c r="M79" i="19"/>
  <c r="O79" i="19"/>
  <c r="Q79" i="19"/>
  <c r="V79" i="19"/>
  <c r="G80" i="19"/>
  <c r="I80" i="19"/>
  <c r="K80" i="19"/>
  <c r="M80" i="19"/>
  <c r="O80" i="19"/>
  <c r="Q80" i="19"/>
  <c r="V80" i="19"/>
  <c r="G81" i="19"/>
  <c r="I81" i="19"/>
  <c r="K81" i="19"/>
  <c r="M81" i="19"/>
  <c r="O81" i="19"/>
  <c r="Q81" i="19"/>
  <c r="V81" i="19"/>
  <c r="G82" i="19"/>
  <c r="I82" i="19"/>
  <c r="K82" i="19"/>
  <c r="M82" i="19"/>
  <c r="O82" i="19"/>
  <c r="Q82" i="19"/>
  <c r="V82" i="19"/>
  <c r="G83" i="19"/>
  <c r="I83" i="19"/>
  <c r="K83" i="19"/>
  <c r="M83" i="19"/>
  <c r="O83" i="19"/>
  <c r="Q83" i="19"/>
  <c r="V83" i="19"/>
  <c r="G84" i="19"/>
  <c r="M84" i="19" s="1"/>
  <c r="I84" i="19"/>
  <c r="K84" i="19"/>
  <c r="O84" i="19"/>
  <c r="Q84" i="19"/>
  <c r="V84" i="19"/>
  <c r="G85" i="19"/>
  <c r="M85" i="19" s="1"/>
  <c r="I85" i="19"/>
  <c r="K85" i="19"/>
  <c r="O85" i="19"/>
  <c r="Q85" i="19"/>
  <c r="V85" i="19"/>
  <c r="G86" i="19"/>
  <c r="M86" i="19" s="1"/>
  <c r="I86" i="19"/>
  <c r="K86" i="19"/>
  <c r="O86" i="19"/>
  <c r="Q86" i="19"/>
  <c r="V86" i="19"/>
  <c r="G87" i="19"/>
  <c r="I87" i="19"/>
  <c r="K87" i="19"/>
  <c r="M87" i="19"/>
  <c r="O87" i="19"/>
  <c r="Q87" i="19"/>
  <c r="V87" i="19"/>
  <c r="G88" i="19"/>
  <c r="I88" i="19"/>
  <c r="K88" i="19"/>
  <c r="M88" i="19"/>
  <c r="O88" i="19"/>
  <c r="Q88" i="19"/>
  <c r="V88" i="19"/>
  <c r="G89" i="19"/>
  <c r="I89" i="19"/>
  <c r="K89" i="19"/>
  <c r="M89" i="19"/>
  <c r="O89" i="19"/>
  <c r="Q89" i="19"/>
  <c r="V89" i="19"/>
  <c r="G90" i="19"/>
  <c r="I90" i="19"/>
  <c r="K90" i="19"/>
  <c r="M90" i="19"/>
  <c r="O90" i="19"/>
  <c r="Q90" i="19"/>
  <c r="V90" i="19"/>
  <c r="G91" i="19"/>
  <c r="I91" i="19"/>
  <c r="K91" i="19"/>
  <c r="M91" i="19"/>
  <c r="O91" i="19"/>
  <c r="Q91" i="19"/>
  <c r="V91" i="19"/>
  <c r="V92" i="19"/>
  <c r="G93" i="19"/>
  <c r="G92" i="19" s="1"/>
  <c r="I93" i="19"/>
  <c r="I92" i="19" s="1"/>
  <c r="K93" i="19"/>
  <c r="K92" i="19" s="1"/>
  <c r="O93" i="19"/>
  <c r="O92" i="19" s="1"/>
  <c r="Q93" i="19"/>
  <c r="V93" i="19"/>
  <c r="G94" i="19"/>
  <c r="M94" i="19" s="1"/>
  <c r="I94" i="19"/>
  <c r="K94" i="19"/>
  <c r="O94" i="19"/>
  <c r="Q94" i="19"/>
  <c r="Q92" i="19" s="1"/>
  <c r="V94" i="19"/>
  <c r="G97" i="19"/>
  <c r="I97" i="19"/>
  <c r="K97" i="19"/>
  <c r="M97" i="19"/>
  <c r="O97" i="19"/>
  <c r="Q97" i="19"/>
  <c r="V97" i="19"/>
  <c r="G98" i="19"/>
  <c r="K98" i="19"/>
  <c r="M98" i="19"/>
  <c r="G99" i="19"/>
  <c r="I99" i="19"/>
  <c r="I98" i="19" s="1"/>
  <c r="K99" i="19"/>
  <c r="M99" i="19"/>
  <c r="O99" i="19"/>
  <c r="O98" i="19" s="1"/>
  <c r="Q99" i="19"/>
  <c r="Q98" i="19" s="1"/>
  <c r="V99" i="19"/>
  <c r="V98" i="19" s="1"/>
  <c r="G100" i="19"/>
  <c r="I100" i="19"/>
  <c r="K100" i="19"/>
  <c r="M100" i="19"/>
  <c r="O100" i="19"/>
  <c r="Q100" i="19"/>
  <c r="V100" i="19"/>
  <c r="G101" i="19"/>
  <c r="I101" i="19"/>
  <c r="K101" i="19"/>
  <c r="M101" i="19"/>
  <c r="O101" i="19"/>
  <c r="Q101" i="19"/>
  <c r="V101" i="19"/>
  <c r="O102" i="19"/>
  <c r="V102" i="19"/>
  <c r="G103" i="19"/>
  <c r="G102" i="19" s="1"/>
  <c r="I103" i="19"/>
  <c r="I102" i="19" s="1"/>
  <c r="K103" i="19"/>
  <c r="K102" i="19" s="1"/>
  <c r="O103" i="19"/>
  <c r="Q103" i="19"/>
  <c r="Q102" i="19" s="1"/>
  <c r="V103" i="19"/>
  <c r="G104" i="19"/>
  <c r="I104" i="19"/>
  <c r="V104" i="19"/>
  <c r="G105" i="19"/>
  <c r="I105" i="19"/>
  <c r="K105" i="19"/>
  <c r="K104" i="19" s="1"/>
  <c r="M105" i="19"/>
  <c r="M104" i="19" s="1"/>
  <c r="O105" i="19"/>
  <c r="O104" i="19" s="1"/>
  <c r="Q105" i="19"/>
  <c r="Q104" i="19" s="1"/>
  <c r="V105" i="19"/>
  <c r="G106" i="19"/>
  <c r="I106" i="19"/>
  <c r="K106" i="19"/>
  <c r="M106" i="19"/>
  <c r="O106" i="19"/>
  <c r="Q106" i="19"/>
  <c r="V106" i="19"/>
  <c r="G107" i="19"/>
  <c r="M107" i="19"/>
  <c r="O107" i="19"/>
  <c r="G108" i="19"/>
  <c r="I108" i="19"/>
  <c r="I107" i="19" s="1"/>
  <c r="K108" i="19"/>
  <c r="K107" i="19" s="1"/>
  <c r="M108" i="19"/>
  <c r="O108" i="19"/>
  <c r="Q108" i="19"/>
  <c r="Q107" i="19" s="1"/>
  <c r="V108" i="19"/>
  <c r="V107" i="19" s="1"/>
  <c r="AF110" i="19"/>
  <c r="G77" i="18"/>
  <c r="G9" i="18"/>
  <c r="M9" i="18" s="1"/>
  <c r="I9" i="18"/>
  <c r="I8" i="18" s="1"/>
  <c r="K9" i="18"/>
  <c r="K8" i="18" s="1"/>
  <c r="O9" i="18"/>
  <c r="Q9" i="18"/>
  <c r="Q8" i="18" s="1"/>
  <c r="V9" i="18"/>
  <c r="G10" i="18"/>
  <c r="G8" i="18" s="1"/>
  <c r="I10" i="18"/>
  <c r="K10" i="18"/>
  <c r="O10" i="18"/>
  <c r="Q10" i="18"/>
  <c r="V10" i="18"/>
  <c r="G11" i="18"/>
  <c r="I11" i="18"/>
  <c r="K11" i="18"/>
  <c r="M11" i="18"/>
  <c r="O11" i="18"/>
  <c r="Q11" i="18"/>
  <c r="V11" i="18"/>
  <c r="G13" i="18"/>
  <c r="M13" i="18" s="1"/>
  <c r="I13" i="18"/>
  <c r="K13" i="18"/>
  <c r="O13" i="18"/>
  <c r="O8" i="18" s="1"/>
  <c r="Q13" i="18"/>
  <c r="V13" i="18"/>
  <c r="G15" i="18"/>
  <c r="I15" i="18"/>
  <c r="K15" i="18"/>
  <c r="M15" i="18"/>
  <c r="O15" i="18"/>
  <c r="Q15" i="18"/>
  <c r="V15" i="18"/>
  <c r="G17" i="18"/>
  <c r="M17" i="18" s="1"/>
  <c r="I17" i="18"/>
  <c r="K17" i="18"/>
  <c r="O17" i="18"/>
  <c r="Q17" i="18"/>
  <c r="V17" i="18"/>
  <c r="G19" i="18"/>
  <c r="I19" i="18"/>
  <c r="K19" i="18"/>
  <c r="M19" i="18"/>
  <c r="O19" i="18"/>
  <c r="Q19" i="18"/>
  <c r="V19" i="18"/>
  <c r="G21" i="18"/>
  <c r="M21" i="18" s="1"/>
  <c r="I21" i="18"/>
  <c r="K21" i="18"/>
  <c r="O21" i="18"/>
  <c r="Q21" i="18"/>
  <c r="V21" i="18"/>
  <c r="V8" i="18" s="1"/>
  <c r="G23" i="18"/>
  <c r="M23" i="18" s="1"/>
  <c r="I23" i="18"/>
  <c r="K23" i="18"/>
  <c r="O23" i="18"/>
  <c r="Q23" i="18"/>
  <c r="V23" i="18"/>
  <c r="G27" i="18"/>
  <c r="M27" i="18" s="1"/>
  <c r="I27" i="18"/>
  <c r="K27" i="18"/>
  <c r="O27" i="18"/>
  <c r="Q27" i="18"/>
  <c r="V27" i="18"/>
  <c r="I29" i="18"/>
  <c r="G30" i="18"/>
  <c r="M30" i="18" s="1"/>
  <c r="I30" i="18"/>
  <c r="K30" i="18"/>
  <c r="K29" i="18" s="1"/>
  <c r="O30" i="18"/>
  <c r="O29" i="18" s="1"/>
  <c r="Q30" i="18"/>
  <c r="Q29" i="18" s="1"/>
  <c r="V30" i="18"/>
  <c r="V29" i="18" s="1"/>
  <c r="G33" i="18"/>
  <c r="I33" i="18"/>
  <c r="K33" i="18"/>
  <c r="M33" i="18"/>
  <c r="O33" i="18"/>
  <c r="Q33" i="18"/>
  <c r="V33" i="18"/>
  <c r="G34" i="18"/>
  <c r="I34" i="18"/>
  <c r="K34" i="18"/>
  <c r="M34" i="18"/>
  <c r="O34" i="18"/>
  <c r="Q34" i="18"/>
  <c r="V34" i="18"/>
  <c r="G35" i="18"/>
  <c r="I35" i="18"/>
  <c r="K35" i="18"/>
  <c r="M35" i="18"/>
  <c r="O35" i="18"/>
  <c r="Q35" i="18"/>
  <c r="V35" i="18"/>
  <c r="G36" i="18"/>
  <c r="M36" i="18" s="1"/>
  <c r="I36" i="18"/>
  <c r="K36" i="18"/>
  <c r="O36" i="18"/>
  <c r="Q36" i="18"/>
  <c r="V36" i="18"/>
  <c r="G38" i="18"/>
  <c r="M38" i="18" s="1"/>
  <c r="I38" i="18"/>
  <c r="K38" i="18"/>
  <c r="O38" i="18"/>
  <c r="Q38" i="18"/>
  <c r="V38" i="18"/>
  <c r="G40" i="18"/>
  <c r="G41" i="18"/>
  <c r="I41" i="18"/>
  <c r="I40" i="18" s="1"/>
  <c r="K41" i="18"/>
  <c r="M41" i="18"/>
  <c r="O41" i="18"/>
  <c r="O40" i="18" s="1"/>
  <c r="Q41" i="18"/>
  <c r="Q40" i="18" s="1"/>
  <c r="V41" i="18"/>
  <c r="G42" i="18"/>
  <c r="M42" i="18" s="1"/>
  <c r="I42" i="18"/>
  <c r="K42" i="18"/>
  <c r="K40" i="18" s="1"/>
  <c r="O42" i="18"/>
  <c r="Q42" i="18"/>
  <c r="V42" i="18"/>
  <c r="G44" i="18"/>
  <c r="I44" i="18"/>
  <c r="K44" i="18"/>
  <c r="M44" i="18"/>
  <c r="O44" i="18"/>
  <c r="Q44" i="18"/>
  <c r="V44" i="18"/>
  <c r="G46" i="18"/>
  <c r="I46" i="18"/>
  <c r="K46" i="18"/>
  <c r="M46" i="18"/>
  <c r="O46" i="18"/>
  <c r="Q46" i="18"/>
  <c r="V46" i="18"/>
  <c r="V40" i="18" s="1"/>
  <c r="G49" i="18"/>
  <c r="I49" i="18"/>
  <c r="K49" i="18"/>
  <c r="M49" i="18"/>
  <c r="O49" i="18"/>
  <c r="Q49" i="18"/>
  <c r="V49" i="18"/>
  <c r="G51" i="18"/>
  <c r="M51" i="18" s="1"/>
  <c r="I51" i="18"/>
  <c r="K51" i="18"/>
  <c r="O51" i="18"/>
  <c r="Q51" i="18"/>
  <c r="V51" i="18"/>
  <c r="G52" i="18"/>
  <c r="M52" i="18" s="1"/>
  <c r="I52" i="18"/>
  <c r="K52" i="18"/>
  <c r="O52" i="18"/>
  <c r="Q52" i="18"/>
  <c r="V52" i="18"/>
  <c r="G53" i="18"/>
  <c r="M53" i="18" s="1"/>
  <c r="I53" i="18"/>
  <c r="K53" i="18"/>
  <c r="O53" i="18"/>
  <c r="Q53" i="18"/>
  <c r="V53" i="18"/>
  <c r="G54" i="18"/>
  <c r="I54" i="18"/>
  <c r="K54" i="18"/>
  <c r="M54" i="18"/>
  <c r="O54" i="18"/>
  <c r="Q54" i="18"/>
  <c r="V54" i="18"/>
  <c r="G55" i="18"/>
  <c r="M55" i="18" s="1"/>
  <c r="I55" i="18"/>
  <c r="K55" i="18"/>
  <c r="O55" i="18"/>
  <c r="Q55" i="18"/>
  <c r="V55" i="18"/>
  <c r="G56" i="18"/>
  <c r="I56" i="18"/>
  <c r="K56" i="18"/>
  <c r="M56" i="18"/>
  <c r="O56" i="18"/>
  <c r="Q56" i="18"/>
  <c r="V56" i="18"/>
  <c r="G57" i="18"/>
  <c r="I57" i="18"/>
  <c r="K57" i="18"/>
  <c r="M57" i="18"/>
  <c r="O57" i="18"/>
  <c r="Q57" i="18"/>
  <c r="V57" i="18"/>
  <c r="O59" i="18"/>
  <c r="Q59" i="18"/>
  <c r="G60" i="18"/>
  <c r="G59" i="18" s="1"/>
  <c r="I60" i="18"/>
  <c r="I59" i="18" s="1"/>
  <c r="K60" i="18"/>
  <c r="K59" i="18" s="1"/>
  <c r="O60" i="18"/>
  <c r="Q60" i="18"/>
  <c r="V60" i="18"/>
  <c r="V59" i="18" s="1"/>
  <c r="I62" i="18"/>
  <c r="Q62" i="18"/>
  <c r="V62" i="18"/>
  <c r="G63" i="18"/>
  <c r="M63" i="18" s="1"/>
  <c r="M62" i="18" s="1"/>
  <c r="I63" i="18"/>
  <c r="K63" i="18"/>
  <c r="K62" i="18" s="1"/>
  <c r="O63" i="18"/>
  <c r="O62" i="18" s="1"/>
  <c r="Q63" i="18"/>
  <c r="V63" i="18"/>
  <c r="I64" i="18"/>
  <c r="G65" i="18"/>
  <c r="I65" i="18"/>
  <c r="K65" i="18"/>
  <c r="K64" i="18" s="1"/>
  <c r="M65" i="18"/>
  <c r="O65" i="18"/>
  <c r="O64" i="18" s="1"/>
  <c r="Q65" i="18"/>
  <c r="Q64" i="18" s="1"/>
  <c r="V65" i="18"/>
  <c r="V64" i="18" s="1"/>
  <c r="G68" i="18"/>
  <c r="I68" i="18"/>
  <c r="K68" i="18"/>
  <c r="M68" i="18"/>
  <c r="O68" i="18"/>
  <c r="Q68" i="18"/>
  <c r="V68" i="18"/>
  <c r="G71" i="18"/>
  <c r="I71" i="18"/>
  <c r="K71" i="18"/>
  <c r="M71" i="18"/>
  <c r="O71" i="18"/>
  <c r="Q71" i="18"/>
  <c r="V71" i="18"/>
  <c r="G73" i="18"/>
  <c r="M73" i="18" s="1"/>
  <c r="I73" i="18"/>
  <c r="K73" i="18"/>
  <c r="O73" i="18"/>
  <c r="Q73" i="18"/>
  <c r="V73" i="18"/>
  <c r="G74" i="18"/>
  <c r="M74" i="18" s="1"/>
  <c r="I74" i="18"/>
  <c r="K74" i="18"/>
  <c r="O74" i="18"/>
  <c r="Q74" i="18"/>
  <c r="V74" i="18"/>
  <c r="G75" i="18"/>
  <c r="M75" i="18" s="1"/>
  <c r="I75" i="18"/>
  <c r="K75" i="18"/>
  <c r="O75" i="18"/>
  <c r="Q75" i="18"/>
  <c r="V75" i="18"/>
  <c r="AE77" i="18"/>
  <c r="AF77" i="18"/>
  <c r="G177" i="17"/>
  <c r="G9" i="17"/>
  <c r="M9" i="17" s="1"/>
  <c r="I9" i="17"/>
  <c r="I8" i="17" s="1"/>
  <c r="K9" i="17"/>
  <c r="K8" i="17" s="1"/>
  <c r="O9" i="17"/>
  <c r="O8" i="17" s="1"/>
  <c r="Q9" i="17"/>
  <c r="V9" i="17"/>
  <c r="V8" i="17" s="1"/>
  <c r="G12" i="17"/>
  <c r="I12" i="17"/>
  <c r="K12" i="17"/>
  <c r="M12" i="17"/>
  <c r="O12" i="17"/>
  <c r="Q12" i="17"/>
  <c r="Q8" i="17" s="1"/>
  <c r="V12" i="17"/>
  <c r="G15" i="17"/>
  <c r="I15" i="17"/>
  <c r="K15" i="17"/>
  <c r="M15" i="17"/>
  <c r="O15" i="17"/>
  <c r="Q15" i="17"/>
  <c r="V15" i="17"/>
  <c r="G18" i="17"/>
  <c r="M18" i="17" s="1"/>
  <c r="I18" i="17"/>
  <c r="K18" i="17"/>
  <c r="O18" i="17"/>
  <c r="Q18" i="17"/>
  <c r="V18" i="17"/>
  <c r="G21" i="17"/>
  <c r="M21" i="17" s="1"/>
  <c r="I21" i="17"/>
  <c r="K21" i="17"/>
  <c r="O21" i="17"/>
  <c r="Q21" i="17"/>
  <c r="V21" i="17"/>
  <c r="G28" i="17"/>
  <c r="I28" i="17"/>
  <c r="K28" i="17"/>
  <c r="M28" i="17"/>
  <c r="O28" i="17"/>
  <c r="Q28" i="17"/>
  <c r="V28" i="17"/>
  <c r="G33" i="17"/>
  <c r="M33" i="17" s="1"/>
  <c r="I33" i="17"/>
  <c r="K33" i="17"/>
  <c r="O33" i="17"/>
  <c r="Q33" i="17"/>
  <c r="V33" i="17"/>
  <c r="G39" i="17"/>
  <c r="G8" i="17" s="1"/>
  <c r="I39" i="17"/>
  <c r="K39" i="17"/>
  <c r="O39" i="17"/>
  <c r="Q39" i="17"/>
  <c r="V39" i="17"/>
  <c r="G43" i="17"/>
  <c r="I43" i="17"/>
  <c r="K43" i="17"/>
  <c r="M43" i="17"/>
  <c r="O43" i="17"/>
  <c r="Q43" i="17"/>
  <c r="V43" i="17"/>
  <c r="G46" i="17"/>
  <c r="I46" i="17"/>
  <c r="K46" i="17"/>
  <c r="M46" i="17"/>
  <c r="O46" i="17"/>
  <c r="Q46" i="17"/>
  <c r="V46" i="17"/>
  <c r="G49" i="17"/>
  <c r="I49" i="17"/>
  <c r="K49" i="17"/>
  <c r="M49" i="17"/>
  <c r="O49" i="17"/>
  <c r="Q49" i="17"/>
  <c r="V49" i="17"/>
  <c r="G53" i="17"/>
  <c r="M53" i="17" s="1"/>
  <c r="I53" i="17"/>
  <c r="K53" i="17"/>
  <c r="O53" i="17"/>
  <c r="Q53" i="17"/>
  <c r="V53" i="17"/>
  <c r="G57" i="17"/>
  <c r="Q57" i="17"/>
  <c r="G58" i="17"/>
  <c r="I58" i="17"/>
  <c r="I57" i="17" s="1"/>
  <c r="K58" i="17"/>
  <c r="M58" i="17"/>
  <c r="O58" i="17"/>
  <c r="O57" i="17" s="1"/>
  <c r="Q58" i="17"/>
  <c r="V58" i="17"/>
  <c r="V57" i="17" s="1"/>
  <c r="G61" i="17"/>
  <c r="M61" i="17" s="1"/>
  <c r="I61" i="17"/>
  <c r="K61" i="17"/>
  <c r="K57" i="17" s="1"/>
  <c r="O61" i="17"/>
  <c r="Q61" i="17"/>
  <c r="V61" i="17"/>
  <c r="G64" i="17"/>
  <c r="M64" i="17"/>
  <c r="Q64" i="17"/>
  <c r="G65" i="17"/>
  <c r="I65" i="17"/>
  <c r="I64" i="17" s="1"/>
  <c r="K65" i="17"/>
  <c r="K64" i="17" s="1"/>
  <c r="M65" i="17"/>
  <c r="O65" i="17"/>
  <c r="O64" i="17" s="1"/>
  <c r="Q65" i="17"/>
  <c r="V65" i="17"/>
  <c r="V64" i="17" s="1"/>
  <c r="G66" i="17"/>
  <c r="K66" i="17"/>
  <c r="Q66" i="17"/>
  <c r="G67" i="17"/>
  <c r="I67" i="17"/>
  <c r="I66" i="17" s="1"/>
  <c r="K67" i="17"/>
  <c r="M67" i="17"/>
  <c r="M66" i="17" s="1"/>
  <c r="O67" i="17"/>
  <c r="O66" i="17" s="1"/>
  <c r="Q67" i="17"/>
  <c r="V67" i="17"/>
  <c r="V66" i="17" s="1"/>
  <c r="G68" i="17"/>
  <c r="I68" i="17"/>
  <c r="K68" i="17"/>
  <c r="M68" i="17"/>
  <c r="O68" i="17"/>
  <c r="Q68" i="17"/>
  <c r="V68" i="17"/>
  <c r="G70" i="17"/>
  <c r="I70" i="17"/>
  <c r="I69" i="17" s="1"/>
  <c r="K70" i="17"/>
  <c r="M70" i="17"/>
  <c r="O70" i="17"/>
  <c r="O69" i="17" s="1"/>
  <c r="Q70" i="17"/>
  <c r="V70" i="17"/>
  <c r="V69" i="17" s="1"/>
  <c r="G72" i="17"/>
  <c r="M72" i="17" s="1"/>
  <c r="I72" i="17"/>
  <c r="K72" i="17"/>
  <c r="K69" i="17" s="1"/>
  <c r="O72" i="17"/>
  <c r="Q72" i="17"/>
  <c r="V72" i="17"/>
  <c r="G74" i="17"/>
  <c r="G69" i="17" s="1"/>
  <c r="I74" i="17"/>
  <c r="K74" i="17"/>
  <c r="O74" i="17"/>
  <c r="Q74" i="17"/>
  <c r="V74" i="17"/>
  <c r="G75" i="17"/>
  <c r="I75" i="17"/>
  <c r="K75" i="17"/>
  <c r="M75" i="17"/>
  <c r="O75" i="17"/>
  <c r="Q75" i="17"/>
  <c r="V75" i="17"/>
  <c r="G76" i="17"/>
  <c r="M76" i="17" s="1"/>
  <c r="I76" i="17"/>
  <c r="K76" i="17"/>
  <c r="O76" i="17"/>
  <c r="Q76" i="17"/>
  <c r="V76" i="17"/>
  <c r="G77" i="17"/>
  <c r="I77" i="17"/>
  <c r="K77" i="17"/>
  <c r="M77" i="17"/>
  <c r="O77" i="17"/>
  <c r="Q77" i="17"/>
  <c r="V77" i="17"/>
  <c r="G78" i="17"/>
  <c r="I78" i="17"/>
  <c r="K78" i="17"/>
  <c r="M78" i="17"/>
  <c r="O78" i="17"/>
  <c r="Q78" i="17"/>
  <c r="V78" i="17"/>
  <c r="G79" i="17"/>
  <c r="M79" i="17" s="1"/>
  <c r="I79" i="17"/>
  <c r="K79" i="17"/>
  <c r="O79" i="17"/>
  <c r="Q79" i="17"/>
  <c r="Q69" i="17" s="1"/>
  <c r="V79" i="17"/>
  <c r="G80" i="17"/>
  <c r="I80" i="17"/>
  <c r="K80" i="17"/>
  <c r="M80" i="17"/>
  <c r="O80" i="17"/>
  <c r="Q80" i="17"/>
  <c r="V80" i="17"/>
  <c r="G81" i="17"/>
  <c r="M81" i="17" s="1"/>
  <c r="I81" i="17"/>
  <c r="K81" i="17"/>
  <c r="O81" i="17"/>
  <c r="Q81" i="17"/>
  <c r="V81" i="17"/>
  <c r="G82" i="17"/>
  <c r="M82" i="17" s="1"/>
  <c r="I82" i="17"/>
  <c r="K82" i="17"/>
  <c r="O82" i="17"/>
  <c r="Q82" i="17"/>
  <c r="V82" i="17"/>
  <c r="G83" i="17"/>
  <c r="M83" i="17" s="1"/>
  <c r="I83" i="17"/>
  <c r="K83" i="17"/>
  <c r="O83" i="17"/>
  <c r="Q83" i="17"/>
  <c r="V83" i="17"/>
  <c r="G84" i="17"/>
  <c r="M84" i="17" s="1"/>
  <c r="I84" i="17"/>
  <c r="K84" i="17"/>
  <c r="O84" i="17"/>
  <c r="Q84" i="17"/>
  <c r="V84" i="17"/>
  <c r="G85" i="17"/>
  <c r="I85" i="17"/>
  <c r="K85" i="17"/>
  <c r="M85" i="17"/>
  <c r="O85" i="17"/>
  <c r="Q85" i="17"/>
  <c r="V85" i="17"/>
  <c r="G87" i="17"/>
  <c r="G86" i="17" s="1"/>
  <c r="I87" i="17"/>
  <c r="K87" i="17"/>
  <c r="O87" i="17"/>
  <c r="Q87" i="17"/>
  <c r="Q86" i="17" s="1"/>
  <c r="V87" i="17"/>
  <c r="V86" i="17" s="1"/>
  <c r="G88" i="17"/>
  <c r="I88" i="17"/>
  <c r="I86" i="17" s="1"/>
  <c r="K88" i="17"/>
  <c r="M88" i="17"/>
  <c r="O88" i="17"/>
  <c r="Q88" i="17"/>
  <c r="V88" i="17"/>
  <c r="G89" i="17"/>
  <c r="M89" i="17" s="1"/>
  <c r="I89" i="17"/>
  <c r="K89" i="17"/>
  <c r="K86" i="17" s="1"/>
  <c r="O89" i="17"/>
  <c r="Q89" i="17"/>
  <c r="V89" i="17"/>
  <c r="G90" i="17"/>
  <c r="M90" i="17" s="1"/>
  <c r="I90" i="17"/>
  <c r="K90" i="17"/>
  <c r="O90" i="17"/>
  <c r="Q90" i="17"/>
  <c r="V90" i="17"/>
  <c r="G91" i="17"/>
  <c r="M91" i="17" s="1"/>
  <c r="I91" i="17"/>
  <c r="K91" i="17"/>
  <c r="O91" i="17"/>
  <c r="Q91" i="17"/>
  <c r="V91" i="17"/>
  <c r="G92" i="17"/>
  <c r="M92" i="17" s="1"/>
  <c r="I92" i="17"/>
  <c r="K92" i="17"/>
  <c r="O92" i="17"/>
  <c r="Q92" i="17"/>
  <c r="V92" i="17"/>
  <c r="G93" i="17"/>
  <c r="I93" i="17"/>
  <c r="K93" i="17"/>
  <c r="M93" i="17"/>
  <c r="O93" i="17"/>
  <c r="Q93" i="17"/>
  <c r="V93" i="17"/>
  <c r="G94" i="17"/>
  <c r="M94" i="17" s="1"/>
  <c r="I94" i="17"/>
  <c r="K94" i="17"/>
  <c r="O94" i="17"/>
  <c r="O86" i="17" s="1"/>
  <c r="Q94" i="17"/>
  <c r="V94" i="17"/>
  <c r="G95" i="17"/>
  <c r="M95" i="17" s="1"/>
  <c r="I95" i="17"/>
  <c r="K95" i="17"/>
  <c r="O95" i="17"/>
  <c r="Q95" i="17"/>
  <c r="V95" i="17"/>
  <c r="G96" i="17"/>
  <c r="I96" i="17"/>
  <c r="K96" i="17"/>
  <c r="M96" i="17"/>
  <c r="O96" i="17"/>
  <c r="Q96" i="17"/>
  <c r="V96" i="17"/>
  <c r="G97" i="17"/>
  <c r="M97" i="17" s="1"/>
  <c r="I97" i="17"/>
  <c r="K97" i="17"/>
  <c r="O97" i="17"/>
  <c r="Q97" i="17"/>
  <c r="V97" i="17"/>
  <c r="G98" i="17"/>
  <c r="M98" i="17" s="1"/>
  <c r="I98" i="17"/>
  <c r="K98" i="17"/>
  <c r="O98" i="17"/>
  <c r="Q98" i="17"/>
  <c r="V98" i="17"/>
  <c r="G99" i="17"/>
  <c r="M99" i="17" s="1"/>
  <c r="I99" i="17"/>
  <c r="K99" i="17"/>
  <c r="O99" i="17"/>
  <c r="Q99" i="17"/>
  <c r="V99" i="17"/>
  <c r="G100" i="17"/>
  <c r="M100" i="17" s="1"/>
  <c r="I100" i="17"/>
  <c r="K100" i="17"/>
  <c r="O100" i="17"/>
  <c r="Q100" i="17"/>
  <c r="V100" i="17"/>
  <c r="G101" i="17"/>
  <c r="I101" i="17"/>
  <c r="K101" i="17"/>
  <c r="M101" i="17"/>
  <c r="O101" i="17"/>
  <c r="Q101" i="17"/>
  <c r="V101" i="17"/>
  <c r="G102" i="17"/>
  <c r="M102" i="17" s="1"/>
  <c r="I102" i="17"/>
  <c r="K102" i="17"/>
  <c r="O102" i="17"/>
  <c r="Q102" i="17"/>
  <c r="V102" i="17"/>
  <c r="G103" i="17"/>
  <c r="M103" i="17" s="1"/>
  <c r="I103" i="17"/>
  <c r="K103" i="17"/>
  <c r="O103" i="17"/>
  <c r="Q103" i="17"/>
  <c r="V103" i="17"/>
  <c r="G104" i="17"/>
  <c r="I104" i="17"/>
  <c r="K104" i="17"/>
  <c r="M104" i="17"/>
  <c r="O104" i="17"/>
  <c r="Q104" i="17"/>
  <c r="V104" i="17"/>
  <c r="G105" i="17"/>
  <c r="M105" i="17" s="1"/>
  <c r="I105" i="17"/>
  <c r="K105" i="17"/>
  <c r="O105" i="17"/>
  <c r="Q105" i="17"/>
  <c r="V105" i="17"/>
  <c r="G106" i="17"/>
  <c r="M106" i="17" s="1"/>
  <c r="I106" i="17"/>
  <c r="K106" i="17"/>
  <c r="O106" i="17"/>
  <c r="Q106" i="17"/>
  <c r="V106" i="17"/>
  <c r="G107" i="17"/>
  <c r="M107" i="17" s="1"/>
  <c r="I107" i="17"/>
  <c r="K107" i="17"/>
  <c r="O107" i="17"/>
  <c r="Q107" i="17"/>
  <c r="V107" i="17"/>
  <c r="G108" i="17"/>
  <c r="M108" i="17" s="1"/>
  <c r="I108" i="17"/>
  <c r="K108" i="17"/>
  <c r="O108" i="17"/>
  <c r="Q108" i="17"/>
  <c r="V108" i="17"/>
  <c r="G109" i="17"/>
  <c r="I109" i="17"/>
  <c r="K109" i="17"/>
  <c r="M109" i="17"/>
  <c r="O109" i="17"/>
  <c r="Q109" i="17"/>
  <c r="V109" i="17"/>
  <c r="G110" i="17"/>
  <c r="M110" i="17" s="1"/>
  <c r="I110" i="17"/>
  <c r="K110" i="17"/>
  <c r="O110" i="17"/>
  <c r="Q110" i="17"/>
  <c r="V110" i="17"/>
  <c r="G111" i="17"/>
  <c r="M111" i="17" s="1"/>
  <c r="I111" i="17"/>
  <c r="K111" i="17"/>
  <c r="O111" i="17"/>
  <c r="Q111" i="17"/>
  <c r="V111" i="17"/>
  <c r="G112" i="17"/>
  <c r="I112" i="17"/>
  <c r="K112" i="17"/>
  <c r="M112" i="17"/>
  <c r="O112" i="17"/>
  <c r="Q112" i="17"/>
  <c r="V112" i="17"/>
  <c r="G113" i="17"/>
  <c r="M113" i="17" s="1"/>
  <c r="I113" i="17"/>
  <c r="K113" i="17"/>
  <c r="O113" i="17"/>
  <c r="Q113" i="17"/>
  <c r="V113" i="17"/>
  <c r="G114" i="17"/>
  <c r="M114" i="17" s="1"/>
  <c r="I114" i="17"/>
  <c r="K114" i="17"/>
  <c r="O114" i="17"/>
  <c r="Q114" i="17"/>
  <c r="V114" i="17"/>
  <c r="G115" i="17"/>
  <c r="M115" i="17" s="1"/>
  <c r="I115" i="17"/>
  <c r="K115" i="17"/>
  <c r="O115" i="17"/>
  <c r="Q115" i="17"/>
  <c r="V115" i="17"/>
  <c r="G116" i="17"/>
  <c r="M116" i="17" s="1"/>
  <c r="I116" i="17"/>
  <c r="K116" i="17"/>
  <c r="O116" i="17"/>
  <c r="Q116" i="17"/>
  <c r="V116" i="17"/>
  <c r="G117" i="17"/>
  <c r="I117" i="17"/>
  <c r="K117" i="17"/>
  <c r="M117" i="17"/>
  <c r="O117" i="17"/>
  <c r="Q117" i="17"/>
  <c r="V117" i="17"/>
  <c r="G118" i="17"/>
  <c r="M118" i="17" s="1"/>
  <c r="I118" i="17"/>
  <c r="K118" i="17"/>
  <c r="O118" i="17"/>
  <c r="Q118" i="17"/>
  <c r="V118" i="17"/>
  <c r="G119" i="17"/>
  <c r="M119" i="17" s="1"/>
  <c r="I119" i="17"/>
  <c r="K119" i="17"/>
  <c r="O119" i="17"/>
  <c r="Q119" i="17"/>
  <c r="V119" i="17"/>
  <c r="G120" i="17"/>
  <c r="I120" i="17"/>
  <c r="K120" i="17"/>
  <c r="M120" i="17"/>
  <c r="O120" i="17"/>
  <c r="Q120" i="17"/>
  <c r="V120" i="17"/>
  <c r="G121" i="17"/>
  <c r="M121" i="17" s="1"/>
  <c r="I121" i="17"/>
  <c r="K121" i="17"/>
  <c r="O121" i="17"/>
  <c r="Q121" i="17"/>
  <c r="V121" i="17"/>
  <c r="G123" i="17"/>
  <c r="M123" i="17" s="1"/>
  <c r="I123" i="17"/>
  <c r="I122" i="17" s="1"/>
  <c r="K123" i="17"/>
  <c r="K122" i="17" s="1"/>
  <c r="O123" i="17"/>
  <c r="O122" i="17" s="1"/>
  <c r="Q123" i="17"/>
  <c r="V123" i="17"/>
  <c r="G124" i="17"/>
  <c r="M124" i="17" s="1"/>
  <c r="I124" i="17"/>
  <c r="K124" i="17"/>
  <c r="O124" i="17"/>
  <c r="Q124" i="17"/>
  <c r="Q122" i="17" s="1"/>
  <c r="V124" i="17"/>
  <c r="G125" i="17"/>
  <c r="I125" i="17"/>
  <c r="K125" i="17"/>
  <c r="M125" i="17"/>
  <c r="O125" i="17"/>
  <c r="Q125" i="17"/>
  <c r="V125" i="17"/>
  <c r="V122" i="17" s="1"/>
  <c r="G126" i="17"/>
  <c r="M126" i="17" s="1"/>
  <c r="I126" i="17"/>
  <c r="K126" i="17"/>
  <c r="O126" i="17"/>
  <c r="Q126" i="17"/>
  <c r="V126" i="17"/>
  <c r="G127" i="17"/>
  <c r="M127" i="17" s="1"/>
  <c r="I127" i="17"/>
  <c r="K127" i="17"/>
  <c r="O127" i="17"/>
  <c r="Q127" i="17"/>
  <c r="V127" i="17"/>
  <c r="G128" i="17"/>
  <c r="I128" i="17"/>
  <c r="K128" i="17"/>
  <c r="M128" i="17"/>
  <c r="O128" i="17"/>
  <c r="Q128" i="17"/>
  <c r="V128" i="17"/>
  <c r="G129" i="17"/>
  <c r="M129" i="17" s="1"/>
  <c r="I129" i="17"/>
  <c r="K129" i="17"/>
  <c r="O129" i="17"/>
  <c r="Q129" i="17"/>
  <c r="V129" i="17"/>
  <c r="G130" i="17"/>
  <c r="G122" i="17" s="1"/>
  <c r="I130" i="17"/>
  <c r="K130" i="17"/>
  <c r="O130" i="17"/>
  <c r="Q130" i="17"/>
  <c r="V130" i="17"/>
  <c r="G131" i="17"/>
  <c r="I131" i="17"/>
  <c r="K131" i="17"/>
  <c r="M131" i="17"/>
  <c r="O131" i="17"/>
  <c r="Q131" i="17"/>
  <c r="V131" i="17"/>
  <c r="G132" i="17"/>
  <c r="M132" i="17" s="1"/>
  <c r="I132" i="17"/>
  <c r="K132" i="17"/>
  <c r="O132" i="17"/>
  <c r="Q132" i="17"/>
  <c r="V132" i="17"/>
  <c r="G133" i="17"/>
  <c r="I133" i="17"/>
  <c r="K133" i="17"/>
  <c r="M133" i="17"/>
  <c r="O133" i="17"/>
  <c r="Q133" i="17"/>
  <c r="V133" i="17"/>
  <c r="G134" i="17"/>
  <c r="M134" i="17" s="1"/>
  <c r="I134" i="17"/>
  <c r="K134" i="17"/>
  <c r="O134" i="17"/>
  <c r="Q134" i="17"/>
  <c r="V134" i="17"/>
  <c r="G135" i="17"/>
  <c r="M135" i="17" s="1"/>
  <c r="I135" i="17"/>
  <c r="K135" i="17"/>
  <c r="O135" i="17"/>
  <c r="Q135" i="17"/>
  <c r="V135" i="17"/>
  <c r="G136" i="17"/>
  <c r="I136" i="17"/>
  <c r="K136" i="17"/>
  <c r="M136" i="17"/>
  <c r="O136" i="17"/>
  <c r="Q136" i="17"/>
  <c r="V136" i="17"/>
  <c r="G137" i="17"/>
  <c r="M137" i="17" s="1"/>
  <c r="I137" i="17"/>
  <c r="K137" i="17"/>
  <c r="O137" i="17"/>
  <c r="Q137" i="17"/>
  <c r="V137" i="17"/>
  <c r="G138" i="17"/>
  <c r="M138" i="17" s="1"/>
  <c r="I138" i="17"/>
  <c r="K138" i="17"/>
  <c r="O138" i="17"/>
  <c r="Q138" i="17"/>
  <c r="V138" i="17"/>
  <c r="G139" i="17"/>
  <c r="I139" i="17"/>
  <c r="K139" i="17"/>
  <c r="M139" i="17"/>
  <c r="O139" i="17"/>
  <c r="Q139" i="17"/>
  <c r="V139" i="17"/>
  <c r="G140" i="17"/>
  <c r="M140" i="17" s="1"/>
  <c r="I140" i="17"/>
  <c r="K140" i="17"/>
  <c r="O140" i="17"/>
  <c r="Q140" i="17"/>
  <c r="V140" i="17"/>
  <c r="G141" i="17"/>
  <c r="I141" i="17"/>
  <c r="K141" i="17"/>
  <c r="M141" i="17"/>
  <c r="O141" i="17"/>
  <c r="Q141" i="17"/>
  <c r="V141" i="17"/>
  <c r="G142" i="17"/>
  <c r="M142" i="17" s="1"/>
  <c r="I142" i="17"/>
  <c r="K142" i="17"/>
  <c r="O142" i="17"/>
  <c r="Q142" i="17"/>
  <c r="V142" i="17"/>
  <c r="G143" i="17"/>
  <c r="M143" i="17" s="1"/>
  <c r="I143" i="17"/>
  <c r="K143" i="17"/>
  <c r="O143" i="17"/>
  <c r="Q143" i="17"/>
  <c r="V143" i="17"/>
  <c r="G144" i="17"/>
  <c r="I144" i="17"/>
  <c r="K144" i="17"/>
  <c r="M144" i="17"/>
  <c r="O144" i="17"/>
  <c r="Q144" i="17"/>
  <c r="V144" i="17"/>
  <c r="G145" i="17"/>
  <c r="M145" i="17" s="1"/>
  <c r="I145" i="17"/>
  <c r="K145" i="17"/>
  <c r="O145" i="17"/>
  <c r="Q145" i="17"/>
  <c r="V145" i="17"/>
  <c r="G146" i="17"/>
  <c r="M146" i="17" s="1"/>
  <c r="I146" i="17"/>
  <c r="K146" i="17"/>
  <c r="O146" i="17"/>
  <c r="Q146" i="17"/>
  <c r="V146" i="17"/>
  <c r="G147" i="17"/>
  <c r="I147" i="17"/>
  <c r="K147" i="17"/>
  <c r="M147" i="17"/>
  <c r="O147" i="17"/>
  <c r="Q147" i="17"/>
  <c r="V147" i="17"/>
  <c r="G148" i="17"/>
  <c r="M148" i="17" s="1"/>
  <c r="I148" i="17"/>
  <c r="K148" i="17"/>
  <c r="O148" i="17"/>
  <c r="Q148" i="17"/>
  <c r="V148" i="17"/>
  <c r="G149" i="17"/>
  <c r="I149" i="17"/>
  <c r="K149" i="17"/>
  <c r="M149" i="17"/>
  <c r="O149" i="17"/>
  <c r="Q149" i="17"/>
  <c r="V149" i="17"/>
  <c r="G150" i="17"/>
  <c r="M150" i="17" s="1"/>
  <c r="I150" i="17"/>
  <c r="K150" i="17"/>
  <c r="O150" i="17"/>
  <c r="Q150" i="17"/>
  <c r="V150" i="17"/>
  <c r="G151" i="17"/>
  <c r="M151" i="17" s="1"/>
  <c r="I151" i="17"/>
  <c r="K151" i="17"/>
  <c r="O151" i="17"/>
  <c r="Q151" i="17"/>
  <c r="V151" i="17"/>
  <c r="G152" i="17"/>
  <c r="I152" i="17"/>
  <c r="K152" i="17"/>
  <c r="M152" i="17"/>
  <c r="O152" i="17"/>
  <c r="Q152" i="17"/>
  <c r="V152" i="17"/>
  <c r="G153" i="17"/>
  <c r="M153" i="17" s="1"/>
  <c r="I153" i="17"/>
  <c r="K153" i="17"/>
  <c r="O153" i="17"/>
  <c r="Q153" i="17"/>
  <c r="V153" i="17"/>
  <c r="G154" i="17"/>
  <c r="M154" i="17" s="1"/>
  <c r="I154" i="17"/>
  <c r="K154" i="17"/>
  <c r="O154" i="17"/>
  <c r="Q154" i="17"/>
  <c r="V154" i="17"/>
  <c r="G156" i="17"/>
  <c r="M156" i="17" s="1"/>
  <c r="I156" i="17"/>
  <c r="K156" i="17"/>
  <c r="K155" i="17" s="1"/>
  <c r="O156" i="17"/>
  <c r="Q156" i="17"/>
  <c r="Q155" i="17" s="1"/>
  <c r="V156" i="17"/>
  <c r="G157" i="17"/>
  <c r="I157" i="17"/>
  <c r="K157" i="17"/>
  <c r="M157" i="17"/>
  <c r="O157" i="17"/>
  <c r="Q157" i="17"/>
  <c r="V157" i="17"/>
  <c r="V155" i="17" s="1"/>
  <c r="G158" i="17"/>
  <c r="I158" i="17"/>
  <c r="K158" i="17"/>
  <c r="M158" i="17"/>
  <c r="O158" i="17"/>
  <c r="O155" i="17" s="1"/>
  <c r="Q158" i="17"/>
  <c r="V158" i="17"/>
  <c r="G159" i="17"/>
  <c r="M159" i="17" s="1"/>
  <c r="I159" i="17"/>
  <c r="K159" i="17"/>
  <c r="O159" i="17"/>
  <c r="Q159" i="17"/>
  <c r="V159" i="17"/>
  <c r="G160" i="17"/>
  <c r="I160" i="17"/>
  <c r="K160" i="17"/>
  <c r="M160" i="17"/>
  <c r="O160" i="17"/>
  <c r="Q160" i="17"/>
  <c r="V160" i="17"/>
  <c r="G161" i="17"/>
  <c r="M161" i="17" s="1"/>
  <c r="I161" i="17"/>
  <c r="K161" i="17"/>
  <c r="O161" i="17"/>
  <c r="Q161" i="17"/>
  <c r="V161" i="17"/>
  <c r="G162" i="17"/>
  <c r="M162" i="17" s="1"/>
  <c r="I162" i="17"/>
  <c r="K162" i="17"/>
  <c r="O162" i="17"/>
  <c r="Q162" i="17"/>
  <c r="V162" i="17"/>
  <c r="G163" i="17"/>
  <c r="M163" i="17" s="1"/>
  <c r="I163" i="17"/>
  <c r="I155" i="17" s="1"/>
  <c r="K163" i="17"/>
  <c r="O163" i="17"/>
  <c r="Q163" i="17"/>
  <c r="V163" i="17"/>
  <c r="G164" i="17"/>
  <c r="I164" i="17"/>
  <c r="K164" i="17"/>
  <c r="M164" i="17"/>
  <c r="O164" i="17"/>
  <c r="Q164" i="17"/>
  <c r="V164" i="17"/>
  <c r="G166" i="17"/>
  <c r="I166" i="17"/>
  <c r="I165" i="17" s="1"/>
  <c r="K166" i="17"/>
  <c r="K165" i="17" s="1"/>
  <c r="M166" i="17"/>
  <c r="O166" i="17"/>
  <c r="O165" i="17" s="1"/>
  <c r="Q166" i="17"/>
  <c r="Q165" i="17" s="1"/>
  <c r="V166" i="17"/>
  <c r="G167" i="17"/>
  <c r="M167" i="17" s="1"/>
  <c r="I167" i="17"/>
  <c r="K167" i="17"/>
  <c r="O167" i="17"/>
  <c r="Q167" i="17"/>
  <c r="V167" i="17"/>
  <c r="G168" i="17"/>
  <c r="I168" i="17"/>
  <c r="K168" i="17"/>
  <c r="M168" i="17"/>
  <c r="O168" i="17"/>
  <c r="Q168" i="17"/>
  <c r="V168" i="17"/>
  <c r="V165" i="17" s="1"/>
  <c r="G169" i="17"/>
  <c r="M169" i="17" s="1"/>
  <c r="I169" i="17"/>
  <c r="K169" i="17"/>
  <c r="O169" i="17"/>
  <c r="Q169" i="17"/>
  <c r="V169" i="17"/>
  <c r="G170" i="17"/>
  <c r="M170" i="17" s="1"/>
  <c r="I170" i="17"/>
  <c r="K170" i="17"/>
  <c r="O170" i="17"/>
  <c r="Q170" i="17"/>
  <c r="V170" i="17"/>
  <c r="G171" i="17"/>
  <c r="M171" i="17" s="1"/>
  <c r="I171" i="17"/>
  <c r="K171" i="17"/>
  <c r="O171" i="17"/>
  <c r="Q171" i="17"/>
  <c r="V171" i="17"/>
  <c r="K172" i="17"/>
  <c r="G173" i="17"/>
  <c r="G172" i="17" s="1"/>
  <c r="I173" i="17"/>
  <c r="I172" i="17" s="1"/>
  <c r="K173" i="17"/>
  <c r="M173" i="17"/>
  <c r="O173" i="17"/>
  <c r="O172" i="17" s="1"/>
  <c r="Q173" i="17"/>
  <c r="V173" i="17"/>
  <c r="V172" i="17" s="1"/>
  <c r="G174" i="17"/>
  <c r="I174" i="17"/>
  <c r="K174" i="17"/>
  <c r="M174" i="17"/>
  <c r="O174" i="17"/>
  <c r="Q174" i="17"/>
  <c r="V174" i="17"/>
  <c r="G175" i="17"/>
  <c r="M175" i="17" s="1"/>
  <c r="I175" i="17"/>
  <c r="K175" i="17"/>
  <c r="O175" i="17"/>
  <c r="Q175" i="17"/>
  <c r="Q172" i="17" s="1"/>
  <c r="V175" i="17"/>
  <c r="AF177" i="17"/>
  <c r="G82" i="16"/>
  <c r="O8" i="16"/>
  <c r="V8" i="16"/>
  <c r="G9" i="16"/>
  <c r="G8" i="16" s="1"/>
  <c r="I9" i="16"/>
  <c r="I8" i="16" s="1"/>
  <c r="K9" i="16"/>
  <c r="K8" i="16" s="1"/>
  <c r="O9" i="16"/>
  <c r="Q9" i="16"/>
  <c r="Q8" i="16" s="1"/>
  <c r="V9" i="16"/>
  <c r="G10" i="16"/>
  <c r="I10" i="16"/>
  <c r="Q10" i="16"/>
  <c r="V10" i="16"/>
  <c r="G11" i="16"/>
  <c r="M11" i="16" s="1"/>
  <c r="M10" i="16" s="1"/>
  <c r="I11" i="16"/>
  <c r="K11" i="16"/>
  <c r="K10" i="16" s="1"/>
  <c r="O11" i="16"/>
  <c r="O10" i="16" s="1"/>
  <c r="Q11" i="16"/>
  <c r="V11" i="16"/>
  <c r="G12" i="16"/>
  <c r="K12" i="16"/>
  <c r="M12" i="16"/>
  <c r="G13" i="16"/>
  <c r="I13" i="16"/>
  <c r="I12" i="16" s="1"/>
  <c r="K13" i="16"/>
  <c r="M13" i="16"/>
  <c r="O13" i="16"/>
  <c r="O12" i="16" s="1"/>
  <c r="Q13" i="16"/>
  <c r="Q12" i="16" s="1"/>
  <c r="V13" i="16"/>
  <c r="V12" i="16" s="1"/>
  <c r="K14" i="16"/>
  <c r="G15" i="16"/>
  <c r="G14" i="16" s="1"/>
  <c r="I15" i="16"/>
  <c r="K15" i="16"/>
  <c r="M15" i="16"/>
  <c r="O15" i="16"/>
  <c r="Q15" i="16"/>
  <c r="V15" i="16"/>
  <c r="V14" i="16" s="1"/>
  <c r="G17" i="16"/>
  <c r="I17" i="16"/>
  <c r="K17" i="16"/>
  <c r="M17" i="16"/>
  <c r="O17" i="16"/>
  <c r="O14" i="16" s="1"/>
  <c r="Q17" i="16"/>
  <c r="V17" i="16"/>
  <c r="G18" i="16"/>
  <c r="M18" i="16" s="1"/>
  <c r="I18" i="16"/>
  <c r="K18" i="16"/>
  <c r="O18" i="16"/>
  <c r="Q18" i="16"/>
  <c r="Q14" i="16" s="1"/>
  <c r="V18" i="16"/>
  <c r="G19" i="16"/>
  <c r="M19" i="16" s="1"/>
  <c r="I19" i="16"/>
  <c r="I14" i="16" s="1"/>
  <c r="K19" i="16"/>
  <c r="O19" i="16"/>
  <c r="Q19" i="16"/>
  <c r="V19" i="16"/>
  <c r="G20" i="16"/>
  <c r="M20" i="16" s="1"/>
  <c r="I20" i="16"/>
  <c r="K20" i="16"/>
  <c r="O20" i="16"/>
  <c r="Q20" i="16"/>
  <c r="V20" i="16"/>
  <c r="G21" i="16"/>
  <c r="M21" i="16" s="1"/>
  <c r="I21" i="16"/>
  <c r="K21" i="16"/>
  <c r="O21" i="16"/>
  <c r="Q21" i="16"/>
  <c r="V21" i="16"/>
  <c r="G22" i="16"/>
  <c r="I22" i="16"/>
  <c r="K22" i="16"/>
  <c r="M22" i="16"/>
  <c r="O22" i="16"/>
  <c r="Q22" i="16"/>
  <c r="V22" i="16"/>
  <c r="K23" i="16"/>
  <c r="G24" i="16"/>
  <c r="I24" i="16"/>
  <c r="K24" i="16"/>
  <c r="M24" i="16"/>
  <c r="O24" i="16"/>
  <c r="Q24" i="16"/>
  <c r="V24" i="16"/>
  <c r="V23" i="16" s="1"/>
  <c r="G25" i="16"/>
  <c r="G23" i="16" s="1"/>
  <c r="I25" i="16"/>
  <c r="K25" i="16"/>
  <c r="M25" i="16"/>
  <c r="O25" i="16"/>
  <c r="O23" i="16" s="1"/>
  <c r="Q25" i="16"/>
  <c r="V25" i="16"/>
  <c r="G26" i="16"/>
  <c r="M26" i="16" s="1"/>
  <c r="I26" i="16"/>
  <c r="K26" i="16"/>
  <c r="O26" i="16"/>
  <c r="Q26" i="16"/>
  <c r="Q23" i="16" s="1"/>
  <c r="V26" i="16"/>
  <c r="G27" i="16"/>
  <c r="M27" i="16" s="1"/>
  <c r="I27" i="16"/>
  <c r="I23" i="16" s="1"/>
  <c r="K27" i="16"/>
  <c r="O27" i="16"/>
  <c r="Q27" i="16"/>
  <c r="V27" i="16"/>
  <c r="G28" i="16"/>
  <c r="M28" i="16" s="1"/>
  <c r="I28" i="16"/>
  <c r="K28" i="16"/>
  <c r="O28" i="16"/>
  <c r="Q28" i="16"/>
  <c r="V28" i="16"/>
  <c r="G29" i="16"/>
  <c r="M29" i="16" s="1"/>
  <c r="I29" i="16"/>
  <c r="K29" i="16"/>
  <c r="O29" i="16"/>
  <c r="Q29" i="16"/>
  <c r="V29" i="16"/>
  <c r="G30" i="16"/>
  <c r="I30" i="16"/>
  <c r="K30" i="16"/>
  <c r="M30" i="16"/>
  <c r="O30" i="16"/>
  <c r="Q30" i="16"/>
  <c r="V30" i="16"/>
  <c r="G32" i="16"/>
  <c r="I32" i="16"/>
  <c r="K32" i="16"/>
  <c r="M32" i="16"/>
  <c r="O32" i="16"/>
  <c r="Q32" i="16"/>
  <c r="V32" i="16"/>
  <c r="V31" i="16" s="1"/>
  <c r="G33" i="16"/>
  <c r="G31" i="16" s="1"/>
  <c r="I33" i="16"/>
  <c r="K33" i="16"/>
  <c r="M33" i="16"/>
  <c r="O33" i="16"/>
  <c r="O31" i="16" s="1"/>
  <c r="Q33" i="16"/>
  <c r="V33" i="16"/>
  <c r="G34" i="16"/>
  <c r="M34" i="16" s="1"/>
  <c r="I34" i="16"/>
  <c r="K34" i="16"/>
  <c r="O34" i="16"/>
  <c r="Q34" i="16"/>
  <c r="Q31" i="16" s="1"/>
  <c r="V34" i="16"/>
  <c r="G35" i="16"/>
  <c r="M35" i="16" s="1"/>
  <c r="I35" i="16"/>
  <c r="I31" i="16" s="1"/>
  <c r="K35" i="16"/>
  <c r="O35" i="16"/>
  <c r="Q35" i="16"/>
  <c r="V35" i="16"/>
  <c r="G36" i="16"/>
  <c r="M36" i="16" s="1"/>
  <c r="I36" i="16"/>
  <c r="K36" i="16"/>
  <c r="O36" i="16"/>
  <c r="Q36" i="16"/>
  <c r="V36" i="16"/>
  <c r="G37" i="16"/>
  <c r="M37" i="16" s="1"/>
  <c r="I37" i="16"/>
  <c r="K37" i="16"/>
  <c r="O37" i="16"/>
  <c r="Q37" i="16"/>
  <c r="V37" i="16"/>
  <c r="G38" i="16"/>
  <c r="M38" i="16" s="1"/>
  <c r="I38" i="16"/>
  <c r="K38" i="16"/>
  <c r="O38" i="16"/>
  <c r="Q38" i="16"/>
  <c r="V38" i="16"/>
  <c r="G39" i="16"/>
  <c r="I39" i="16"/>
  <c r="K39" i="16"/>
  <c r="K31" i="16" s="1"/>
  <c r="M39" i="16"/>
  <c r="O39" i="16"/>
  <c r="Q39" i="16"/>
  <c r="V39" i="16"/>
  <c r="G40" i="16"/>
  <c r="I40" i="16"/>
  <c r="K40" i="16"/>
  <c r="M40" i="16"/>
  <c r="O40" i="16"/>
  <c r="Q40" i="16"/>
  <c r="V40" i="16"/>
  <c r="G42" i="16"/>
  <c r="G41" i="16" s="1"/>
  <c r="I42" i="16"/>
  <c r="I41" i="16" s="1"/>
  <c r="K42" i="16"/>
  <c r="O42" i="16"/>
  <c r="Q42" i="16"/>
  <c r="Q41" i="16" s="1"/>
  <c r="V42" i="16"/>
  <c r="G43" i="16"/>
  <c r="M43" i="16" s="1"/>
  <c r="I43" i="16"/>
  <c r="K43" i="16"/>
  <c r="K41" i="16" s="1"/>
  <c r="O43" i="16"/>
  <c r="Q43" i="16"/>
  <c r="V43" i="16"/>
  <c r="V41" i="16" s="1"/>
  <c r="G44" i="16"/>
  <c r="M44" i="16" s="1"/>
  <c r="I44" i="16"/>
  <c r="K44" i="16"/>
  <c r="O44" i="16"/>
  <c r="Q44" i="16"/>
  <c r="V44" i="16"/>
  <c r="G45" i="16"/>
  <c r="M45" i="16" s="1"/>
  <c r="I45" i="16"/>
  <c r="K45" i="16"/>
  <c r="O45" i="16"/>
  <c r="Q45" i="16"/>
  <c r="V45" i="16"/>
  <c r="G46" i="16"/>
  <c r="M46" i="16" s="1"/>
  <c r="I46" i="16"/>
  <c r="K46" i="16"/>
  <c r="O46" i="16"/>
  <c r="Q46" i="16"/>
  <c r="V46" i="16"/>
  <c r="G47" i="16"/>
  <c r="I47" i="16"/>
  <c r="K47" i="16"/>
  <c r="M47" i="16"/>
  <c r="O47" i="16"/>
  <c r="Q47" i="16"/>
  <c r="V47" i="16"/>
  <c r="G48" i="16"/>
  <c r="I48" i="16"/>
  <c r="K48" i="16"/>
  <c r="M48" i="16"/>
  <c r="O48" i="16"/>
  <c r="Q48" i="16"/>
  <c r="V48" i="16"/>
  <c r="G49" i="16"/>
  <c r="I49" i="16"/>
  <c r="K49" i="16"/>
  <c r="M49" i="16"/>
  <c r="O49" i="16"/>
  <c r="O41" i="16" s="1"/>
  <c r="Q49" i="16"/>
  <c r="V49" i="16"/>
  <c r="G50" i="16"/>
  <c r="M50" i="16" s="1"/>
  <c r="I50" i="16"/>
  <c r="K50" i="16"/>
  <c r="O50" i="16"/>
  <c r="Q50" i="16"/>
  <c r="V50" i="16"/>
  <c r="G51" i="16"/>
  <c r="M51" i="16" s="1"/>
  <c r="I51" i="16"/>
  <c r="K51" i="16"/>
  <c r="O51" i="16"/>
  <c r="Q51" i="16"/>
  <c r="V51" i="16"/>
  <c r="G52" i="16"/>
  <c r="M52" i="16" s="1"/>
  <c r="I52" i="16"/>
  <c r="K52" i="16"/>
  <c r="O52" i="16"/>
  <c r="Q52" i="16"/>
  <c r="V52" i="16"/>
  <c r="G53" i="16"/>
  <c r="M53" i="16" s="1"/>
  <c r="I53" i="16"/>
  <c r="K53" i="16"/>
  <c r="O53" i="16"/>
  <c r="Q53" i="16"/>
  <c r="V53" i="16"/>
  <c r="G54" i="16"/>
  <c r="M54" i="16" s="1"/>
  <c r="I54" i="16"/>
  <c r="K54" i="16"/>
  <c r="O54" i="16"/>
  <c r="Q54" i="16"/>
  <c r="V54" i="16"/>
  <c r="G55" i="16"/>
  <c r="I55" i="16"/>
  <c r="K55" i="16"/>
  <c r="M55" i="16"/>
  <c r="O55" i="16"/>
  <c r="Q55" i="16"/>
  <c r="V55" i="16"/>
  <c r="G57" i="16"/>
  <c r="G56" i="16" s="1"/>
  <c r="I57" i="16"/>
  <c r="I56" i="16" s="1"/>
  <c r="K57" i="16"/>
  <c r="M57" i="16"/>
  <c r="O57" i="16"/>
  <c r="O56" i="16" s="1"/>
  <c r="Q57" i="16"/>
  <c r="V57" i="16"/>
  <c r="G58" i="16"/>
  <c r="M58" i="16" s="1"/>
  <c r="I58" i="16"/>
  <c r="K58" i="16"/>
  <c r="O58" i="16"/>
  <c r="Q58" i="16"/>
  <c r="Q56" i="16" s="1"/>
  <c r="V58" i="16"/>
  <c r="G59" i="16"/>
  <c r="M59" i="16" s="1"/>
  <c r="I59" i="16"/>
  <c r="K59" i="16"/>
  <c r="O59" i="16"/>
  <c r="Q59" i="16"/>
  <c r="V59" i="16"/>
  <c r="V56" i="16" s="1"/>
  <c r="G60" i="16"/>
  <c r="M60" i="16" s="1"/>
  <c r="I60" i="16"/>
  <c r="K60" i="16"/>
  <c r="K56" i="16" s="1"/>
  <c r="O60" i="16"/>
  <c r="Q60" i="16"/>
  <c r="V60" i="16"/>
  <c r="G61" i="16"/>
  <c r="M61" i="16" s="1"/>
  <c r="I61" i="16"/>
  <c r="K61" i="16"/>
  <c r="O61" i="16"/>
  <c r="Q61" i="16"/>
  <c r="V61" i="16"/>
  <c r="G63" i="16"/>
  <c r="I63" i="16"/>
  <c r="K63" i="16"/>
  <c r="K62" i="16" s="1"/>
  <c r="M63" i="16"/>
  <c r="O63" i="16"/>
  <c r="Q63" i="16"/>
  <c r="Q62" i="16" s="1"/>
  <c r="V63" i="16"/>
  <c r="V62" i="16" s="1"/>
  <c r="G64" i="16"/>
  <c r="I64" i="16"/>
  <c r="K64" i="16"/>
  <c r="M64" i="16"/>
  <c r="O64" i="16"/>
  <c r="Q64" i="16"/>
  <c r="V64" i="16"/>
  <c r="G65" i="16"/>
  <c r="I65" i="16"/>
  <c r="K65" i="16"/>
  <c r="M65" i="16"/>
  <c r="O65" i="16"/>
  <c r="O62" i="16" s="1"/>
  <c r="Q65" i="16"/>
  <c r="V65" i="16"/>
  <c r="G66" i="16"/>
  <c r="G62" i="16" s="1"/>
  <c r="I66" i="16"/>
  <c r="K66" i="16"/>
  <c r="O66" i="16"/>
  <c r="Q66" i="16"/>
  <c r="V66" i="16"/>
  <c r="G67" i="16"/>
  <c r="M67" i="16" s="1"/>
  <c r="I67" i="16"/>
  <c r="K67" i="16"/>
  <c r="O67" i="16"/>
  <c r="Q67" i="16"/>
  <c r="V67" i="16"/>
  <c r="G68" i="16"/>
  <c r="M68" i="16" s="1"/>
  <c r="I68" i="16"/>
  <c r="K68" i="16"/>
  <c r="O68" i="16"/>
  <c r="Q68" i="16"/>
  <c r="V68" i="16"/>
  <c r="G69" i="16"/>
  <c r="M69" i="16" s="1"/>
  <c r="I69" i="16"/>
  <c r="K69" i="16"/>
  <c r="O69" i="16"/>
  <c r="Q69" i="16"/>
  <c r="V69" i="16"/>
  <c r="G70" i="16"/>
  <c r="M70" i="16" s="1"/>
  <c r="I70" i="16"/>
  <c r="I62" i="16" s="1"/>
  <c r="K70" i="16"/>
  <c r="O70" i="16"/>
  <c r="Q70" i="16"/>
  <c r="V70" i="16"/>
  <c r="G71" i="16"/>
  <c r="I71" i="16"/>
  <c r="K71" i="16"/>
  <c r="M71" i="16"/>
  <c r="O71" i="16"/>
  <c r="Q71" i="16"/>
  <c r="V71" i="16"/>
  <c r="G72" i="16"/>
  <c r="I72" i="16"/>
  <c r="K72" i="16"/>
  <c r="M72" i="16"/>
  <c r="O72" i="16"/>
  <c r="Q72" i="16"/>
  <c r="V72" i="16"/>
  <c r="G73" i="16"/>
  <c r="I73" i="16"/>
  <c r="K73" i="16"/>
  <c r="M73" i="16"/>
  <c r="O73" i="16"/>
  <c r="Q73" i="16"/>
  <c r="V73" i="16"/>
  <c r="G74" i="16"/>
  <c r="M74" i="16" s="1"/>
  <c r="I74" i="16"/>
  <c r="K74" i="16"/>
  <c r="O74" i="16"/>
  <c r="Q74" i="16"/>
  <c r="V74" i="16"/>
  <c r="G75" i="16"/>
  <c r="M75" i="16" s="1"/>
  <c r="I75" i="16"/>
  <c r="K75" i="16"/>
  <c r="O75" i="16"/>
  <c r="Q75" i="16"/>
  <c r="V75" i="16"/>
  <c r="G76" i="16"/>
  <c r="M76" i="16" s="1"/>
  <c r="I76" i="16"/>
  <c r="K76" i="16"/>
  <c r="O76" i="16"/>
  <c r="Q76" i="16"/>
  <c r="V76" i="16"/>
  <c r="G77" i="16"/>
  <c r="M77" i="16" s="1"/>
  <c r="I77" i="16"/>
  <c r="K77" i="16"/>
  <c r="O77" i="16"/>
  <c r="Q77" i="16"/>
  <c r="V77" i="16"/>
  <c r="G78" i="16"/>
  <c r="M78" i="16" s="1"/>
  <c r="I78" i="16"/>
  <c r="K78" i="16"/>
  <c r="O78" i="16"/>
  <c r="Q78" i="16"/>
  <c r="V78" i="16"/>
  <c r="G79" i="16"/>
  <c r="I79" i="16"/>
  <c r="K79" i="16"/>
  <c r="M79" i="16"/>
  <c r="O79" i="16"/>
  <c r="Q79" i="16"/>
  <c r="V79" i="16"/>
  <c r="G80" i="16"/>
  <c r="I80" i="16"/>
  <c r="K80" i="16"/>
  <c r="M80" i="16"/>
  <c r="O80" i="16"/>
  <c r="Q80" i="16"/>
  <c r="V80" i="16"/>
  <c r="AF82" i="16"/>
  <c r="G38" i="15"/>
  <c r="G9" i="15"/>
  <c r="I9" i="15"/>
  <c r="I8" i="15" s="1"/>
  <c r="K9" i="15"/>
  <c r="K8" i="15" s="1"/>
  <c r="M9" i="15"/>
  <c r="O9" i="15"/>
  <c r="Q9" i="15"/>
  <c r="Q8" i="15" s="1"/>
  <c r="V9" i="15"/>
  <c r="V8" i="15" s="1"/>
  <c r="G10" i="15"/>
  <c r="M10" i="15" s="1"/>
  <c r="I10" i="15"/>
  <c r="K10" i="15"/>
  <c r="O10" i="15"/>
  <c r="O8" i="15" s="1"/>
  <c r="Q10" i="15"/>
  <c r="V10" i="15"/>
  <c r="G11" i="15"/>
  <c r="I11" i="15"/>
  <c r="K11" i="15"/>
  <c r="M11" i="15"/>
  <c r="O11" i="15"/>
  <c r="Q11" i="15"/>
  <c r="V11" i="15"/>
  <c r="G12" i="15"/>
  <c r="M12" i="15" s="1"/>
  <c r="I12" i="15"/>
  <c r="K12" i="15"/>
  <c r="O12" i="15"/>
  <c r="Q12" i="15"/>
  <c r="V12" i="15"/>
  <c r="G13" i="15"/>
  <c r="I13" i="15"/>
  <c r="K13" i="15"/>
  <c r="M13" i="15"/>
  <c r="O13" i="15"/>
  <c r="Q13" i="15"/>
  <c r="V13" i="15"/>
  <c r="G14" i="15"/>
  <c r="M14" i="15" s="1"/>
  <c r="I14" i="15"/>
  <c r="K14" i="15"/>
  <c r="O14" i="15"/>
  <c r="Q14" i="15"/>
  <c r="V14" i="15"/>
  <c r="G15" i="15"/>
  <c r="M15" i="15" s="1"/>
  <c r="I15" i="15"/>
  <c r="K15" i="15"/>
  <c r="O15" i="15"/>
  <c r="Q15" i="15"/>
  <c r="V15" i="15"/>
  <c r="G16" i="15"/>
  <c r="G8" i="15" s="1"/>
  <c r="I16" i="15"/>
  <c r="K16" i="15"/>
  <c r="O16" i="15"/>
  <c r="Q16" i="15"/>
  <c r="V16" i="15"/>
  <c r="G17" i="15"/>
  <c r="I17" i="15"/>
  <c r="K17" i="15"/>
  <c r="M17" i="15"/>
  <c r="O17" i="15"/>
  <c r="Q17" i="15"/>
  <c r="V17" i="15"/>
  <c r="G18" i="15"/>
  <c r="M18" i="15" s="1"/>
  <c r="I18" i="15"/>
  <c r="K18" i="15"/>
  <c r="O18" i="15"/>
  <c r="Q18" i="15"/>
  <c r="V18" i="15"/>
  <c r="G19" i="15"/>
  <c r="I19" i="15"/>
  <c r="K19" i="15"/>
  <c r="M19" i="15"/>
  <c r="O19" i="15"/>
  <c r="Q19" i="15"/>
  <c r="V19" i="15"/>
  <c r="G20" i="15"/>
  <c r="M20" i="15" s="1"/>
  <c r="I20" i="15"/>
  <c r="K20" i="15"/>
  <c r="O20" i="15"/>
  <c r="Q20" i="15"/>
  <c r="V20" i="15"/>
  <c r="G21" i="15"/>
  <c r="I21" i="15"/>
  <c r="K21" i="15"/>
  <c r="M21" i="15"/>
  <c r="O21" i="15"/>
  <c r="Q21" i="15"/>
  <c r="V21" i="15"/>
  <c r="G22" i="15"/>
  <c r="M22" i="15" s="1"/>
  <c r="I22" i="15"/>
  <c r="K22" i="15"/>
  <c r="O22" i="15"/>
  <c r="Q22" i="15"/>
  <c r="V22" i="15"/>
  <c r="G23" i="15"/>
  <c r="I23" i="15"/>
  <c r="K23" i="15"/>
  <c r="M23" i="15"/>
  <c r="O23" i="15"/>
  <c r="Q23" i="15"/>
  <c r="V23" i="15"/>
  <c r="G24" i="15"/>
  <c r="M24" i="15" s="1"/>
  <c r="I24" i="15"/>
  <c r="K24" i="15"/>
  <c r="O24" i="15"/>
  <c r="Q24" i="15"/>
  <c r="V24" i="15"/>
  <c r="G25" i="15"/>
  <c r="I25" i="15"/>
  <c r="K25" i="15"/>
  <c r="M25" i="15"/>
  <c r="O25" i="15"/>
  <c r="Q25" i="15"/>
  <c r="V25" i="15"/>
  <c r="G26" i="15"/>
  <c r="M26" i="15" s="1"/>
  <c r="I26" i="15"/>
  <c r="K26" i="15"/>
  <c r="O26" i="15"/>
  <c r="Q26" i="15"/>
  <c r="V26" i="15"/>
  <c r="G27" i="15"/>
  <c r="I27" i="15"/>
  <c r="K27" i="15"/>
  <c r="M27" i="15"/>
  <c r="O27" i="15"/>
  <c r="Q27" i="15"/>
  <c r="V27" i="15"/>
  <c r="G28" i="15"/>
  <c r="M28" i="15" s="1"/>
  <c r="I28" i="15"/>
  <c r="K28" i="15"/>
  <c r="O28" i="15"/>
  <c r="Q28" i="15"/>
  <c r="V28" i="15"/>
  <c r="G29" i="15"/>
  <c r="I29" i="15"/>
  <c r="K29" i="15"/>
  <c r="M29" i="15"/>
  <c r="O29" i="15"/>
  <c r="Q29" i="15"/>
  <c r="V29" i="15"/>
  <c r="V30" i="15"/>
  <c r="G31" i="15"/>
  <c r="I31" i="15"/>
  <c r="I30" i="15" s="1"/>
  <c r="K31" i="15"/>
  <c r="M31" i="15"/>
  <c r="O31" i="15"/>
  <c r="O30" i="15" s="1"/>
  <c r="Q31" i="15"/>
  <c r="Q30" i="15" s="1"/>
  <c r="V31" i="15"/>
  <c r="G32" i="15"/>
  <c r="G30" i="15" s="1"/>
  <c r="I32" i="15"/>
  <c r="K32" i="15"/>
  <c r="K30" i="15" s="1"/>
  <c r="O32" i="15"/>
  <c r="Q32" i="15"/>
  <c r="V32" i="15"/>
  <c r="G33" i="15"/>
  <c r="I33" i="15"/>
  <c r="K33" i="15"/>
  <c r="M33" i="15"/>
  <c r="O33" i="15"/>
  <c r="Q33" i="15"/>
  <c r="V33" i="15"/>
  <c r="G34" i="15"/>
  <c r="M34" i="15" s="1"/>
  <c r="I34" i="15"/>
  <c r="K34" i="15"/>
  <c r="O34" i="15"/>
  <c r="Q34" i="15"/>
  <c r="V34" i="15"/>
  <c r="G35" i="15"/>
  <c r="I35" i="15"/>
  <c r="K35" i="15"/>
  <c r="M35" i="15"/>
  <c r="O35" i="15"/>
  <c r="Q35" i="15"/>
  <c r="V35" i="15"/>
  <c r="G36" i="15"/>
  <c r="M36" i="15" s="1"/>
  <c r="I36" i="15"/>
  <c r="K36" i="15"/>
  <c r="O36" i="15"/>
  <c r="Q36" i="15"/>
  <c r="V36" i="15"/>
  <c r="AF38" i="15"/>
  <c r="G85" i="14"/>
  <c r="BA83" i="14"/>
  <c r="BA82" i="14"/>
  <c r="BA81" i="14"/>
  <c r="G9" i="14"/>
  <c r="G8" i="14" s="1"/>
  <c r="I9" i="14"/>
  <c r="K9" i="14"/>
  <c r="K8" i="14" s="1"/>
  <c r="O9" i="14"/>
  <c r="O8" i="14" s="1"/>
  <c r="Q9" i="14"/>
  <c r="V9" i="14"/>
  <c r="V8" i="14" s="1"/>
  <c r="G10" i="14"/>
  <c r="M10" i="14" s="1"/>
  <c r="I10" i="14"/>
  <c r="I8" i="14" s="1"/>
  <c r="K10" i="14"/>
  <c r="O10" i="14"/>
  <c r="Q10" i="14"/>
  <c r="Q8" i="14" s="1"/>
  <c r="V10" i="14"/>
  <c r="G11" i="14"/>
  <c r="M11" i="14" s="1"/>
  <c r="I11" i="14"/>
  <c r="K11" i="14"/>
  <c r="O11" i="14"/>
  <c r="Q11" i="14"/>
  <c r="V11" i="14"/>
  <c r="G12" i="14"/>
  <c r="I12" i="14"/>
  <c r="K12" i="14"/>
  <c r="M12" i="14"/>
  <c r="O12" i="14"/>
  <c r="Q12" i="14"/>
  <c r="V12" i="14"/>
  <c r="G13" i="14"/>
  <c r="M13" i="14" s="1"/>
  <c r="I13" i="14"/>
  <c r="K13" i="14"/>
  <c r="O13" i="14"/>
  <c r="Q13" i="14"/>
  <c r="V13" i="14"/>
  <c r="G14" i="14"/>
  <c r="I14" i="14"/>
  <c r="K14" i="14"/>
  <c r="M14" i="14"/>
  <c r="O14" i="14"/>
  <c r="Q14" i="14"/>
  <c r="V14" i="14"/>
  <c r="G15" i="14"/>
  <c r="M15" i="14" s="1"/>
  <c r="I15" i="14"/>
  <c r="K15" i="14"/>
  <c r="O15" i="14"/>
  <c r="Q15" i="14"/>
  <c r="V15" i="14"/>
  <c r="G16" i="14"/>
  <c r="I16" i="14"/>
  <c r="K16" i="14"/>
  <c r="M16" i="14"/>
  <c r="O16" i="14"/>
  <c r="Q16" i="14"/>
  <c r="V16" i="14"/>
  <c r="G17" i="14"/>
  <c r="M17" i="14" s="1"/>
  <c r="I17" i="14"/>
  <c r="K17" i="14"/>
  <c r="O17" i="14"/>
  <c r="Q17" i="14"/>
  <c r="V17" i="14"/>
  <c r="G18" i="14"/>
  <c r="M18" i="14" s="1"/>
  <c r="I18" i="14"/>
  <c r="K18" i="14"/>
  <c r="O18" i="14"/>
  <c r="Q18" i="14"/>
  <c r="V18" i="14"/>
  <c r="G20" i="14"/>
  <c r="I20" i="14"/>
  <c r="I19" i="14" s="1"/>
  <c r="K20" i="14"/>
  <c r="M20" i="14"/>
  <c r="O20" i="14"/>
  <c r="Q20" i="14"/>
  <c r="Q19" i="14" s="1"/>
  <c r="V20" i="14"/>
  <c r="G21" i="14"/>
  <c r="G19" i="14" s="1"/>
  <c r="I21" i="14"/>
  <c r="K21" i="14"/>
  <c r="O21" i="14"/>
  <c r="O19" i="14" s="1"/>
  <c r="Q21" i="14"/>
  <c r="V21" i="14"/>
  <c r="G22" i="14"/>
  <c r="I22" i="14"/>
  <c r="K22" i="14"/>
  <c r="M22" i="14"/>
  <c r="O22" i="14"/>
  <c r="Q22" i="14"/>
  <c r="V22" i="14"/>
  <c r="G23" i="14"/>
  <c r="M23" i="14" s="1"/>
  <c r="I23" i="14"/>
  <c r="K23" i="14"/>
  <c r="K19" i="14" s="1"/>
  <c r="O23" i="14"/>
  <c r="Q23" i="14"/>
  <c r="V23" i="14"/>
  <c r="V19" i="14" s="1"/>
  <c r="G24" i="14"/>
  <c r="I24" i="14"/>
  <c r="K24" i="14"/>
  <c r="M24" i="14"/>
  <c r="O24" i="14"/>
  <c r="Q24" i="14"/>
  <c r="V24" i="14"/>
  <c r="G25" i="14"/>
  <c r="M25" i="14" s="1"/>
  <c r="I25" i="14"/>
  <c r="K25" i="14"/>
  <c r="O25" i="14"/>
  <c r="Q25" i="14"/>
  <c r="V25" i="14"/>
  <c r="G26" i="14"/>
  <c r="I26" i="14"/>
  <c r="K26" i="14"/>
  <c r="M26" i="14"/>
  <c r="O26" i="14"/>
  <c r="Q26" i="14"/>
  <c r="V26" i="14"/>
  <c r="G27" i="14"/>
  <c r="M27" i="14" s="1"/>
  <c r="I27" i="14"/>
  <c r="K27" i="14"/>
  <c r="O27" i="14"/>
  <c r="Q27" i="14"/>
  <c r="V27" i="14"/>
  <c r="G28" i="14"/>
  <c r="I28" i="14"/>
  <c r="K28" i="14"/>
  <c r="M28" i="14"/>
  <c r="O28" i="14"/>
  <c r="Q28" i="14"/>
  <c r="V28" i="14"/>
  <c r="G29" i="14"/>
  <c r="M29" i="14" s="1"/>
  <c r="I29" i="14"/>
  <c r="K29" i="14"/>
  <c r="O29" i="14"/>
  <c r="Q29" i="14"/>
  <c r="V29" i="14"/>
  <c r="G30" i="14"/>
  <c r="I30" i="14"/>
  <c r="K30" i="14"/>
  <c r="M30" i="14"/>
  <c r="O30" i="14"/>
  <c r="Q30" i="14"/>
  <c r="V30" i="14"/>
  <c r="G31" i="14"/>
  <c r="M31" i="14" s="1"/>
  <c r="I31" i="14"/>
  <c r="K31" i="14"/>
  <c r="O31" i="14"/>
  <c r="Q31" i="14"/>
  <c r="V31" i="14"/>
  <c r="G33" i="14"/>
  <c r="G32" i="14" s="1"/>
  <c r="I33" i="14"/>
  <c r="K33" i="14"/>
  <c r="K32" i="14" s="1"/>
  <c r="O33" i="14"/>
  <c r="O32" i="14" s="1"/>
  <c r="Q33" i="14"/>
  <c r="V33" i="14"/>
  <c r="V32" i="14" s="1"/>
  <c r="G34" i="14"/>
  <c r="I34" i="14"/>
  <c r="I32" i="14" s="1"/>
  <c r="K34" i="14"/>
  <c r="M34" i="14"/>
  <c r="O34" i="14"/>
  <c r="Q34" i="14"/>
  <c r="Q32" i="14" s="1"/>
  <c r="V34" i="14"/>
  <c r="G35" i="14"/>
  <c r="M35" i="14" s="1"/>
  <c r="I35" i="14"/>
  <c r="K35" i="14"/>
  <c r="O35" i="14"/>
  <c r="Q35" i="14"/>
  <c r="V35" i="14"/>
  <c r="G36" i="14"/>
  <c r="I36" i="14"/>
  <c r="K36" i="14"/>
  <c r="M36" i="14"/>
  <c r="O36" i="14"/>
  <c r="Q36" i="14"/>
  <c r="V36" i="14"/>
  <c r="G37" i="14"/>
  <c r="M37" i="14" s="1"/>
  <c r="I37" i="14"/>
  <c r="K37" i="14"/>
  <c r="O37" i="14"/>
  <c r="Q37" i="14"/>
  <c r="V37" i="14"/>
  <c r="G38" i="14"/>
  <c r="I38" i="14"/>
  <c r="K38" i="14"/>
  <c r="M38" i="14"/>
  <c r="O38" i="14"/>
  <c r="Q38" i="14"/>
  <c r="V38" i="14"/>
  <c r="G40" i="14"/>
  <c r="I40" i="14"/>
  <c r="I39" i="14" s="1"/>
  <c r="K40" i="14"/>
  <c r="M40" i="14"/>
  <c r="O40" i="14"/>
  <c r="Q40" i="14"/>
  <c r="Q39" i="14" s="1"/>
  <c r="V40" i="14"/>
  <c r="G41" i="14"/>
  <c r="G39" i="14" s="1"/>
  <c r="I41" i="14"/>
  <c r="K41" i="14"/>
  <c r="O41" i="14"/>
  <c r="O39" i="14" s="1"/>
  <c r="Q41" i="14"/>
  <c r="V41" i="14"/>
  <c r="G42" i="14"/>
  <c r="I42" i="14"/>
  <c r="K42" i="14"/>
  <c r="M42" i="14"/>
  <c r="O42" i="14"/>
  <c r="Q42" i="14"/>
  <c r="V42" i="14"/>
  <c r="G43" i="14"/>
  <c r="M43" i="14" s="1"/>
  <c r="I43" i="14"/>
  <c r="K43" i="14"/>
  <c r="K39" i="14" s="1"/>
  <c r="O43" i="14"/>
  <c r="Q43" i="14"/>
  <c r="V43" i="14"/>
  <c r="V39" i="14" s="1"/>
  <c r="G44" i="14"/>
  <c r="I44" i="14"/>
  <c r="K44" i="14"/>
  <c r="M44" i="14"/>
  <c r="O44" i="14"/>
  <c r="Q44" i="14"/>
  <c r="V44" i="14"/>
  <c r="G45" i="14"/>
  <c r="M45" i="14" s="1"/>
  <c r="I45" i="14"/>
  <c r="K45" i="14"/>
  <c r="O45" i="14"/>
  <c r="Q45" i="14"/>
  <c r="V45" i="14"/>
  <c r="G46" i="14"/>
  <c r="I46" i="14"/>
  <c r="K46" i="14"/>
  <c r="M46" i="14"/>
  <c r="O46" i="14"/>
  <c r="Q46" i="14"/>
  <c r="V46" i="14"/>
  <c r="G47" i="14"/>
  <c r="M47" i="14" s="1"/>
  <c r="I47" i="14"/>
  <c r="K47" i="14"/>
  <c r="O47" i="14"/>
  <c r="Q47" i="14"/>
  <c r="V47" i="14"/>
  <c r="G48" i="14"/>
  <c r="I48" i="14"/>
  <c r="K48" i="14"/>
  <c r="M48" i="14"/>
  <c r="O48" i="14"/>
  <c r="Q48" i="14"/>
  <c r="V48" i="14"/>
  <c r="G49" i="14"/>
  <c r="M49" i="14" s="1"/>
  <c r="I49" i="14"/>
  <c r="K49" i="14"/>
  <c r="O49" i="14"/>
  <c r="Q49" i="14"/>
  <c r="V49" i="14"/>
  <c r="G50" i="14"/>
  <c r="I50" i="14"/>
  <c r="K50" i="14"/>
  <c r="M50" i="14"/>
  <c r="O50" i="14"/>
  <c r="Q50" i="14"/>
  <c r="V50" i="14"/>
  <c r="G51" i="14"/>
  <c r="M51" i="14" s="1"/>
  <c r="I51" i="14"/>
  <c r="K51" i="14"/>
  <c r="O51" i="14"/>
  <c r="Q51" i="14"/>
  <c r="V51" i="14"/>
  <c r="G52" i="14"/>
  <c r="I52" i="14"/>
  <c r="K52" i="14"/>
  <c r="M52" i="14"/>
  <c r="O52" i="14"/>
  <c r="Q52" i="14"/>
  <c r="V52" i="14"/>
  <c r="G53" i="14"/>
  <c r="M53" i="14" s="1"/>
  <c r="I53" i="14"/>
  <c r="K53" i="14"/>
  <c r="O53" i="14"/>
  <c r="Q53" i="14"/>
  <c r="V53" i="14"/>
  <c r="G54" i="14"/>
  <c r="I54" i="14"/>
  <c r="K54" i="14"/>
  <c r="M54" i="14"/>
  <c r="O54" i="14"/>
  <c r="Q54" i="14"/>
  <c r="V54" i="14"/>
  <c r="G55" i="14"/>
  <c r="M55" i="14" s="1"/>
  <c r="I55" i="14"/>
  <c r="K55" i="14"/>
  <c r="O55" i="14"/>
  <c r="Q55" i="14"/>
  <c r="V55" i="14"/>
  <c r="G56" i="14"/>
  <c r="I56" i="14"/>
  <c r="K56" i="14"/>
  <c r="M56" i="14"/>
  <c r="O56" i="14"/>
  <c r="Q56" i="14"/>
  <c r="V56" i="14"/>
  <c r="G58" i="14"/>
  <c r="I58" i="14"/>
  <c r="I57" i="14" s="1"/>
  <c r="K58" i="14"/>
  <c r="M58" i="14"/>
  <c r="O58" i="14"/>
  <c r="Q58" i="14"/>
  <c r="Q57" i="14" s="1"/>
  <c r="V58" i="14"/>
  <c r="G59" i="14"/>
  <c r="M59" i="14" s="1"/>
  <c r="I59" i="14"/>
  <c r="K59" i="14"/>
  <c r="K57" i="14" s="1"/>
  <c r="O59" i="14"/>
  <c r="Q59" i="14"/>
  <c r="V59" i="14"/>
  <c r="V57" i="14" s="1"/>
  <c r="G60" i="14"/>
  <c r="I60" i="14"/>
  <c r="K60" i="14"/>
  <c r="M60" i="14"/>
  <c r="O60" i="14"/>
  <c r="Q60" i="14"/>
  <c r="V60" i="14"/>
  <c r="G61" i="14"/>
  <c r="M61" i="14" s="1"/>
  <c r="I61" i="14"/>
  <c r="K61" i="14"/>
  <c r="O61" i="14"/>
  <c r="O57" i="14" s="1"/>
  <c r="Q61" i="14"/>
  <c r="V61" i="14"/>
  <c r="G62" i="14"/>
  <c r="I62" i="14"/>
  <c r="K62" i="14"/>
  <c r="M62" i="14"/>
  <c r="O62" i="14"/>
  <c r="Q62" i="14"/>
  <c r="V62" i="14"/>
  <c r="G63" i="14"/>
  <c r="M63" i="14" s="1"/>
  <c r="I63" i="14"/>
  <c r="K63" i="14"/>
  <c r="O63" i="14"/>
  <c r="Q63" i="14"/>
  <c r="V63" i="14"/>
  <c r="G64" i="14"/>
  <c r="I64" i="14"/>
  <c r="K64" i="14"/>
  <c r="M64" i="14"/>
  <c r="O64" i="14"/>
  <c r="Q64" i="14"/>
  <c r="V64" i="14"/>
  <c r="G65" i="14"/>
  <c r="G57" i="14" s="1"/>
  <c r="I65" i="14"/>
  <c r="K65" i="14"/>
  <c r="O65" i="14"/>
  <c r="Q65" i="14"/>
  <c r="V65" i="14"/>
  <c r="G66" i="14"/>
  <c r="I66" i="14"/>
  <c r="K66" i="14"/>
  <c r="M66" i="14"/>
  <c r="O66" i="14"/>
  <c r="Q66" i="14"/>
  <c r="V66" i="14"/>
  <c r="G67" i="14"/>
  <c r="M67" i="14" s="1"/>
  <c r="I67" i="14"/>
  <c r="K67" i="14"/>
  <c r="O67" i="14"/>
  <c r="Q67" i="14"/>
  <c r="V67" i="14"/>
  <c r="I68" i="14"/>
  <c r="Q68" i="14"/>
  <c r="G69" i="14"/>
  <c r="M69" i="14" s="1"/>
  <c r="M68" i="14" s="1"/>
  <c r="I69" i="14"/>
  <c r="K69" i="14"/>
  <c r="K68" i="14" s="1"/>
  <c r="O69" i="14"/>
  <c r="O68" i="14" s="1"/>
  <c r="Q69" i="14"/>
  <c r="V69" i="14"/>
  <c r="V68" i="14" s="1"/>
  <c r="G71" i="14"/>
  <c r="M71" i="14" s="1"/>
  <c r="I71" i="14"/>
  <c r="K71" i="14"/>
  <c r="K70" i="14" s="1"/>
  <c r="O71" i="14"/>
  <c r="O70" i="14" s="1"/>
  <c r="Q71" i="14"/>
  <c r="V71" i="14"/>
  <c r="V70" i="14" s="1"/>
  <c r="G72" i="14"/>
  <c r="I72" i="14"/>
  <c r="K72" i="14"/>
  <c r="M72" i="14"/>
  <c r="O72" i="14"/>
  <c r="Q72" i="14"/>
  <c r="V72" i="14"/>
  <c r="G73" i="14"/>
  <c r="G70" i="14" s="1"/>
  <c r="I73" i="14"/>
  <c r="K73" i="14"/>
  <c r="O73" i="14"/>
  <c r="Q73" i="14"/>
  <c r="V73" i="14"/>
  <c r="G74" i="14"/>
  <c r="I74" i="14"/>
  <c r="I70" i="14" s="1"/>
  <c r="K74" i="14"/>
  <c r="M74" i="14"/>
  <c r="O74" i="14"/>
  <c r="Q74" i="14"/>
  <c r="V74" i="14"/>
  <c r="G75" i="14"/>
  <c r="M75" i="14" s="1"/>
  <c r="I75" i="14"/>
  <c r="K75" i="14"/>
  <c r="O75" i="14"/>
  <c r="Q75" i="14"/>
  <c r="V75" i="14"/>
  <c r="G76" i="14"/>
  <c r="I76" i="14"/>
  <c r="K76" i="14"/>
  <c r="M76" i="14"/>
  <c r="O76" i="14"/>
  <c r="Q76" i="14"/>
  <c r="V76" i="14"/>
  <c r="G77" i="14"/>
  <c r="M77" i="14" s="1"/>
  <c r="I77" i="14"/>
  <c r="K77" i="14"/>
  <c r="O77" i="14"/>
  <c r="Q77" i="14"/>
  <c r="V77" i="14"/>
  <c r="G78" i="14"/>
  <c r="M78" i="14" s="1"/>
  <c r="I78" i="14"/>
  <c r="K78" i="14"/>
  <c r="O78" i="14"/>
  <c r="Q78" i="14"/>
  <c r="Q70" i="14" s="1"/>
  <c r="V78" i="14"/>
  <c r="G79" i="14"/>
  <c r="M79" i="14" s="1"/>
  <c r="I79" i="14"/>
  <c r="K79" i="14"/>
  <c r="O79" i="14"/>
  <c r="Q79" i="14"/>
  <c r="V79" i="14"/>
  <c r="AF85" i="14"/>
  <c r="G120" i="13"/>
  <c r="BA118" i="13"/>
  <c r="BA117" i="13"/>
  <c r="BA116" i="13"/>
  <c r="G9" i="13"/>
  <c r="G8" i="13" s="1"/>
  <c r="I9" i="13"/>
  <c r="I8" i="13" s="1"/>
  <c r="K9" i="13"/>
  <c r="O9" i="13"/>
  <c r="O8" i="13" s="1"/>
  <c r="Q9" i="13"/>
  <c r="V9" i="13"/>
  <c r="G10" i="13"/>
  <c r="M10" i="13" s="1"/>
  <c r="I10" i="13"/>
  <c r="K10" i="13"/>
  <c r="O10" i="13"/>
  <c r="Q10" i="13"/>
  <c r="Q8" i="13" s="1"/>
  <c r="V10" i="13"/>
  <c r="G11" i="13"/>
  <c r="I11" i="13"/>
  <c r="K11" i="13"/>
  <c r="K8" i="13" s="1"/>
  <c r="M11" i="13"/>
  <c r="O11" i="13"/>
  <c r="Q11" i="13"/>
  <c r="V11" i="13"/>
  <c r="V8" i="13" s="1"/>
  <c r="G12" i="13"/>
  <c r="I12" i="13"/>
  <c r="K12" i="13"/>
  <c r="M12" i="13"/>
  <c r="O12" i="13"/>
  <c r="Q12" i="13"/>
  <c r="V12" i="13"/>
  <c r="G13" i="13"/>
  <c r="I13" i="13"/>
  <c r="K13" i="13"/>
  <c r="M13" i="13"/>
  <c r="O13" i="13"/>
  <c r="Q13" i="13"/>
  <c r="V13" i="13"/>
  <c r="G14" i="13"/>
  <c r="M14" i="13" s="1"/>
  <c r="I14" i="13"/>
  <c r="K14" i="13"/>
  <c r="O14" i="13"/>
  <c r="Q14" i="13"/>
  <c r="V14" i="13"/>
  <c r="G15" i="13"/>
  <c r="M15" i="13" s="1"/>
  <c r="I15" i="13"/>
  <c r="K15" i="13"/>
  <c r="O15" i="13"/>
  <c r="Q15" i="13"/>
  <c r="V15" i="13"/>
  <c r="G16" i="13"/>
  <c r="I16" i="13"/>
  <c r="K16" i="13"/>
  <c r="M16" i="13"/>
  <c r="O16" i="13"/>
  <c r="Q16" i="13"/>
  <c r="V16" i="13"/>
  <c r="G17" i="13"/>
  <c r="M17" i="13" s="1"/>
  <c r="I17" i="13"/>
  <c r="K17" i="13"/>
  <c r="O17" i="13"/>
  <c r="Q17" i="13"/>
  <c r="V17" i="13"/>
  <c r="G18" i="13"/>
  <c r="M18" i="13" s="1"/>
  <c r="I18" i="13"/>
  <c r="K18" i="13"/>
  <c r="O18" i="13"/>
  <c r="Q18" i="13"/>
  <c r="V18" i="13"/>
  <c r="G19" i="13"/>
  <c r="I19" i="13"/>
  <c r="K19" i="13"/>
  <c r="M19" i="13"/>
  <c r="O19" i="13"/>
  <c r="Q19" i="13"/>
  <c r="V19" i="13"/>
  <c r="G20" i="13"/>
  <c r="I20" i="13"/>
  <c r="K20" i="13"/>
  <c r="M20" i="13"/>
  <c r="O20" i="13"/>
  <c r="Q20" i="13"/>
  <c r="V20" i="13"/>
  <c r="G21" i="13"/>
  <c r="I21" i="13"/>
  <c r="K21" i="13"/>
  <c r="M21" i="13"/>
  <c r="O21" i="13"/>
  <c r="Q21" i="13"/>
  <c r="V21" i="13"/>
  <c r="G22" i="13"/>
  <c r="M22" i="13" s="1"/>
  <c r="I22" i="13"/>
  <c r="K22" i="13"/>
  <c r="O22" i="13"/>
  <c r="Q22" i="13"/>
  <c r="V22" i="13"/>
  <c r="G23" i="13"/>
  <c r="M23" i="13" s="1"/>
  <c r="I23" i="13"/>
  <c r="K23" i="13"/>
  <c r="O23" i="13"/>
  <c r="Q23" i="13"/>
  <c r="V23" i="13"/>
  <c r="G24" i="13"/>
  <c r="I24" i="13"/>
  <c r="K24" i="13"/>
  <c r="M24" i="13"/>
  <c r="O24" i="13"/>
  <c r="Q24" i="13"/>
  <c r="V24" i="13"/>
  <c r="G25" i="13"/>
  <c r="M25" i="13" s="1"/>
  <c r="I25" i="13"/>
  <c r="K25" i="13"/>
  <c r="O25" i="13"/>
  <c r="Q25" i="13"/>
  <c r="V25" i="13"/>
  <c r="G26" i="13"/>
  <c r="M26" i="13" s="1"/>
  <c r="I26" i="13"/>
  <c r="K26" i="13"/>
  <c r="O26" i="13"/>
  <c r="Q26" i="13"/>
  <c r="V26" i="13"/>
  <c r="G27" i="13"/>
  <c r="I27" i="13"/>
  <c r="K27" i="13"/>
  <c r="M27" i="13"/>
  <c r="O27" i="13"/>
  <c r="Q27" i="13"/>
  <c r="V27" i="13"/>
  <c r="G28" i="13"/>
  <c r="I28" i="13"/>
  <c r="K28" i="13"/>
  <c r="M28" i="13"/>
  <c r="O28" i="13"/>
  <c r="Q28" i="13"/>
  <c r="V28" i="13"/>
  <c r="G29" i="13"/>
  <c r="M29" i="13" s="1"/>
  <c r="I29" i="13"/>
  <c r="K29" i="13"/>
  <c r="O29" i="13"/>
  <c r="Q29" i="13"/>
  <c r="V29" i="13"/>
  <c r="G30" i="13"/>
  <c r="M30" i="13" s="1"/>
  <c r="I30" i="13"/>
  <c r="K30" i="13"/>
  <c r="O30" i="13"/>
  <c r="Q30" i="13"/>
  <c r="V30" i="13"/>
  <c r="G31" i="13"/>
  <c r="M31" i="13" s="1"/>
  <c r="I31" i="13"/>
  <c r="K31" i="13"/>
  <c r="O31" i="13"/>
  <c r="Q31" i="13"/>
  <c r="V31" i="13"/>
  <c r="G32" i="13"/>
  <c r="I32" i="13"/>
  <c r="K32" i="13"/>
  <c r="M32" i="13"/>
  <c r="O32" i="13"/>
  <c r="Q32" i="13"/>
  <c r="V32" i="13"/>
  <c r="G33" i="13"/>
  <c r="M33" i="13" s="1"/>
  <c r="I33" i="13"/>
  <c r="K33" i="13"/>
  <c r="O33" i="13"/>
  <c r="Q33" i="13"/>
  <c r="V33" i="13"/>
  <c r="G34" i="13"/>
  <c r="M34" i="13" s="1"/>
  <c r="I34" i="13"/>
  <c r="K34" i="13"/>
  <c r="O34" i="13"/>
  <c r="Q34" i="13"/>
  <c r="V34" i="13"/>
  <c r="G35" i="13"/>
  <c r="I35" i="13"/>
  <c r="K35" i="13"/>
  <c r="M35" i="13"/>
  <c r="O35" i="13"/>
  <c r="Q35" i="13"/>
  <c r="V35" i="13"/>
  <c r="G36" i="13"/>
  <c r="I36" i="13"/>
  <c r="K36" i="13"/>
  <c r="M36" i="13"/>
  <c r="O36" i="13"/>
  <c r="Q36" i="13"/>
  <c r="V36" i="13"/>
  <c r="G37" i="13"/>
  <c r="M37" i="13" s="1"/>
  <c r="I37" i="13"/>
  <c r="K37" i="13"/>
  <c r="O37" i="13"/>
  <c r="Q37" i="13"/>
  <c r="V37" i="13"/>
  <c r="G38" i="13"/>
  <c r="M38" i="13" s="1"/>
  <c r="I38" i="13"/>
  <c r="K38" i="13"/>
  <c r="O38" i="13"/>
  <c r="Q38" i="13"/>
  <c r="V38" i="13"/>
  <c r="G39" i="13"/>
  <c r="M39" i="13" s="1"/>
  <c r="I39" i="13"/>
  <c r="K39" i="13"/>
  <c r="O39" i="13"/>
  <c r="Q39" i="13"/>
  <c r="V39" i="13"/>
  <c r="G40" i="13"/>
  <c r="I40" i="13"/>
  <c r="K40" i="13"/>
  <c r="M40" i="13"/>
  <c r="O40" i="13"/>
  <c r="Q40" i="13"/>
  <c r="V40" i="13"/>
  <c r="G41" i="13"/>
  <c r="M41" i="13" s="1"/>
  <c r="I41" i="13"/>
  <c r="K41" i="13"/>
  <c r="O41" i="13"/>
  <c r="Q41" i="13"/>
  <c r="V41" i="13"/>
  <c r="G42" i="13"/>
  <c r="M42" i="13" s="1"/>
  <c r="I42" i="13"/>
  <c r="K42" i="13"/>
  <c r="O42" i="13"/>
  <c r="Q42" i="13"/>
  <c r="V42" i="13"/>
  <c r="G43" i="13"/>
  <c r="I43" i="13"/>
  <c r="K43" i="13"/>
  <c r="M43" i="13"/>
  <c r="O43" i="13"/>
  <c r="Q43" i="13"/>
  <c r="V43" i="13"/>
  <c r="G44" i="13"/>
  <c r="I44" i="13"/>
  <c r="K44" i="13"/>
  <c r="M44" i="13"/>
  <c r="O44" i="13"/>
  <c r="Q44" i="13"/>
  <c r="V44" i="13"/>
  <c r="G45" i="13"/>
  <c r="I45" i="13"/>
  <c r="K45" i="13"/>
  <c r="M45" i="13"/>
  <c r="O45" i="13"/>
  <c r="Q45" i="13"/>
  <c r="V45" i="13"/>
  <c r="G46" i="13"/>
  <c r="M46" i="13" s="1"/>
  <c r="I46" i="13"/>
  <c r="K46" i="13"/>
  <c r="O46" i="13"/>
  <c r="Q46" i="13"/>
  <c r="V46" i="13"/>
  <c r="G47" i="13"/>
  <c r="M47" i="13" s="1"/>
  <c r="I47" i="13"/>
  <c r="K47" i="13"/>
  <c r="O47" i="13"/>
  <c r="Q47" i="13"/>
  <c r="V47" i="13"/>
  <c r="G48" i="13"/>
  <c r="I48" i="13"/>
  <c r="K48" i="13"/>
  <c r="M48" i="13"/>
  <c r="O48" i="13"/>
  <c r="Q48" i="13"/>
  <c r="V48" i="13"/>
  <c r="G49" i="13"/>
  <c r="M49" i="13" s="1"/>
  <c r="I49" i="13"/>
  <c r="K49" i="13"/>
  <c r="O49" i="13"/>
  <c r="Q49" i="13"/>
  <c r="V49" i="13"/>
  <c r="G50" i="13"/>
  <c r="M50" i="13" s="1"/>
  <c r="I50" i="13"/>
  <c r="K50" i="13"/>
  <c r="O50" i="13"/>
  <c r="Q50" i="13"/>
  <c r="V50" i="13"/>
  <c r="G51" i="13"/>
  <c r="I51" i="13"/>
  <c r="K51" i="13"/>
  <c r="M51" i="13"/>
  <c r="O51" i="13"/>
  <c r="Q51" i="13"/>
  <c r="V51" i="13"/>
  <c r="G53" i="13"/>
  <c r="M53" i="13" s="1"/>
  <c r="I53" i="13"/>
  <c r="K53" i="13"/>
  <c r="O53" i="13"/>
  <c r="O52" i="13" s="1"/>
  <c r="Q53" i="13"/>
  <c r="Q52" i="13" s="1"/>
  <c r="V53" i="13"/>
  <c r="G54" i="13"/>
  <c r="M54" i="13" s="1"/>
  <c r="I54" i="13"/>
  <c r="I52" i="13" s="1"/>
  <c r="K54" i="13"/>
  <c r="O54" i="13"/>
  <c r="Q54" i="13"/>
  <c r="V54" i="13"/>
  <c r="G55" i="13"/>
  <c r="M55" i="13" s="1"/>
  <c r="I55" i="13"/>
  <c r="K55" i="13"/>
  <c r="K52" i="13" s="1"/>
  <c r="O55" i="13"/>
  <c r="Q55" i="13"/>
  <c r="V55" i="13"/>
  <c r="V52" i="13" s="1"/>
  <c r="G56" i="13"/>
  <c r="I56" i="13"/>
  <c r="K56" i="13"/>
  <c r="M56" i="13"/>
  <c r="O56" i="13"/>
  <c r="Q56" i="13"/>
  <c r="V56" i="13"/>
  <c r="G57" i="13"/>
  <c r="M57" i="13" s="1"/>
  <c r="I57" i="13"/>
  <c r="K57" i="13"/>
  <c r="O57" i="13"/>
  <c r="Q57" i="13"/>
  <c r="V57" i="13"/>
  <c r="G58" i="13"/>
  <c r="M58" i="13" s="1"/>
  <c r="I58" i="13"/>
  <c r="K58" i="13"/>
  <c r="O58" i="13"/>
  <c r="Q58" i="13"/>
  <c r="V58" i="13"/>
  <c r="G59" i="13"/>
  <c r="I59" i="13"/>
  <c r="K59" i="13"/>
  <c r="M59" i="13"/>
  <c r="O59" i="13"/>
  <c r="Q59" i="13"/>
  <c r="V59" i="13"/>
  <c r="G60" i="13"/>
  <c r="I60" i="13"/>
  <c r="K60" i="13"/>
  <c r="M60" i="13"/>
  <c r="O60" i="13"/>
  <c r="Q60" i="13"/>
  <c r="V60" i="13"/>
  <c r="G61" i="13"/>
  <c r="M61" i="13" s="1"/>
  <c r="I61" i="13"/>
  <c r="K61" i="13"/>
  <c r="O61" i="13"/>
  <c r="Q61" i="13"/>
  <c r="V61" i="13"/>
  <c r="G62" i="13"/>
  <c r="M62" i="13" s="1"/>
  <c r="I62" i="13"/>
  <c r="K62" i="13"/>
  <c r="O62" i="13"/>
  <c r="Q62" i="13"/>
  <c r="V62" i="13"/>
  <c r="G64" i="13"/>
  <c r="I64" i="13"/>
  <c r="I63" i="13" s="1"/>
  <c r="K64" i="13"/>
  <c r="M64" i="13"/>
  <c r="O64" i="13"/>
  <c r="O63" i="13" s="1"/>
  <c r="Q64" i="13"/>
  <c r="V64" i="13"/>
  <c r="V63" i="13" s="1"/>
  <c r="G65" i="13"/>
  <c r="G63" i="13" s="1"/>
  <c r="I65" i="13"/>
  <c r="K65" i="13"/>
  <c r="K63" i="13" s="1"/>
  <c r="O65" i="13"/>
  <c r="Q65" i="13"/>
  <c r="V65" i="13"/>
  <c r="G66" i="13"/>
  <c r="I66" i="13"/>
  <c r="K66" i="13"/>
  <c r="M66" i="13"/>
  <c r="O66" i="13"/>
  <c r="Q66" i="13"/>
  <c r="Q63" i="13" s="1"/>
  <c r="V66" i="13"/>
  <c r="G67" i="13"/>
  <c r="I67" i="13"/>
  <c r="K67" i="13"/>
  <c r="M67" i="13"/>
  <c r="O67" i="13"/>
  <c r="Q67" i="13"/>
  <c r="V67" i="13"/>
  <c r="G69" i="13"/>
  <c r="G68" i="13" s="1"/>
  <c r="I69" i="13"/>
  <c r="I68" i="13" s="1"/>
  <c r="K69" i="13"/>
  <c r="M69" i="13"/>
  <c r="O69" i="13"/>
  <c r="O68" i="13" s="1"/>
  <c r="Q69" i="13"/>
  <c r="V69" i="13"/>
  <c r="V68" i="13" s="1"/>
  <c r="G70" i="13"/>
  <c r="M70" i="13" s="1"/>
  <c r="I70" i="13"/>
  <c r="K70" i="13"/>
  <c r="O70" i="13"/>
  <c r="Q70" i="13"/>
  <c r="Q68" i="13" s="1"/>
  <c r="V70" i="13"/>
  <c r="G71" i="13"/>
  <c r="M71" i="13" s="1"/>
  <c r="I71" i="13"/>
  <c r="K71" i="13"/>
  <c r="K68" i="13" s="1"/>
  <c r="O71" i="13"/>
  <c r="Q71" i="13"/>
  <c r="V71" i="13"/>
  <c r="G72" i="13"/>
  <c r="I72" i="13"/>
  <c r="K72" i="13"/>
  <c r="M72" i="13"/>
  <c r="O72" i="13"/>
  <c r="Q72" i="13"/>
  <c r="V72" i="13"/>
  <c r="G73" i="13"/>
  <c r="M73" i="13" s="1"/>
  <c r="I73" i="13"/>
  <c r="K73" i="13"/>
  <c r="O73" i="13"/>
  <c r="Q73" i="13"/>
  <c r="V73" i="13"/>
  <c r="G74" i="13"/>
  <c r="I74" i="13"/>
  <c r="K74" i="13"/>
  <c r="M74" i="13"/>
  <c r="O74" i="13"/>
  <c r="Q74" i="13"/>
  <c r="V74" i="13"/>
  <c r="G75" i="13"/>
  <c r="M75" i="13" s="1"/>
  <c r="I75" i="13"/>
  <c r="K75" i="13"/>
  <c r="O75" i="13"/>
  <c r="Q75" i="13"/>
  <c r="V75" i="13"/>
  <c r="G76" i="13"/>
  <c r="I76" i="13"/>
  <c r="K76" i="13"/>
  <c r="M76" i="13"/>
  <c r="O76" i="13"/>
  <c r="Q76" i="13"/>
  <c r="V76" i="13"/>
  <c r="G77" i="13"/>
  <c r="M77" i="13" s="1"/>
  <c r="I77" i="13"/>
  <c r="K77" i="13"/>
  <c r="O77" i="13"/>
  <c r="Q77" i="13"/>
  <c r="V77" i="13"/>
  <c r="G78" i="13"/>
  <c r="M78" i="13" s="1"/>
  <c r="I78" i="13"/>
  <c r="K78" i="13"/>
  <c r="O78" i="13"/>
  <c r="Q78" i="13"/>
  <c r="V78" i="13"/>
  <c r="G79" i="13"/>
  <c r="M79" i="13" s="1"/>
  <c r="I79" i="13"/>
  <c r="K79" i="13"/>
  <c r="O79" i="13"/>
  <c r="Q79" i="13"/>
  <c r="V79" i="13"/>
  <c r="G80" i="13"/>
  <c r="I80" i="13"/>
  <c r="K80" i="13"/>
  <c r="M80" i="13"/>
  <c r="O80" i="13"/>
  <c r="Q80" i="13"/>
  <c r="V80" i="13"/>
  <c r="G81" i="13"/>
  <c r="M81" i="13" s="1"/>
  <c r="I81" i="13"/>
  <c r="K81" i="13"/>
  <c r="O81" i="13"/>
  <c r="Q81" i="13"/>
  <c r="V81" i="13"/>
  <c r="G82" i="13"/>
  <c r="I82" i="13"/>
  <c r="K82" i="13"/>
  <c r="M82" i="13"/>
  <c r="O82" i="13"/>
  <c r="Q82" i="13"/>
  <c r="V82" i="13"/>
  <c r="G83" i="13"/>
  <c r="I83" i="13"/>
  <c r="K83" i="13"/>
  <c r="M83" i="13"/>
  <c r="O83" i="13"/>
  <c r="Q83" i="13"/>
  <c r="V83" i="13"/>
  <c r="G85" i="13"/>
  <c r="M85" i="13" s="1"/>
  <c r="M84" i="13" s="1"/>
  <c r="I85" i="13"/>
  <c r="I84" i="13" s="1"/>
  <c r="K85" i="13"/>
  <c r="O85" i="13"/>
  <c r="O84" i="13" s="1"/>
  <c r="Q85" i="13"/>
  <c r="V85" i="13"/>
  <c r="V84" i="13" s="1"/>
  <c r="G86" i="13"/>
  <c r="M86" i="13" s="1"/>
  <c r="I86" i="13"/>
  <c r="K86" i="13"/>
  <c r="O86" i="13"/>
  <c r="Q86" i="13"/>
  <c r="Q84" i="13" s="1"/>
  <c r="V86" i="13"/>
  <c r="G87" i="13"/>
  <c r="M87" i="13" s="1"/>
  <c r="I87" i="13"/>
  <c r="K87" i="13"/>
  <c r="K84" i="13" s="1"/>
  <c r="O87" i="13"/>
  <c r="Q87" i="13"/>
  <c r="V87" i="13"/>
  <c r="G88" i="13"/>
  <c r="I88" i="13"/>
  <c r="K88" i="13"/>
  <c r="M88" i="13"/>
  <c r="O88" i="13"/>
  <c r="Q88" i="13"/>
  <c r="V88" i="13"/>
  <c r="G89" i="13"/>
  <c r="M89" i="13" s="1"/>
  <c r="I89" i="13"/>
  <c r="K89" i="13"/>
  <c r="O89" i="13"/>
  <c r="Q89" i="13"/>
  <c r="V89" i="13"/>
  <c r="G90" i="13"/>
  <c r="I90" i="13"/>
  <c r="K90" i="13"/>
  <c r="M90" i="13"/>
  <c r="O90" i="13"/>
  <c r="Q90" i="13"/>
  <c r="V90" i="13"/>
  <c r="G91" i="13"/>
  <c r="I91" i="13"/>
  <c r="K91" i="13"/>
  <c r="M91" i="13"/>
  <c r="O91" i="13"/>
  <c r="Q91" i="13"/>
  <c r="V91" i="13"/>
  <c r="G92" i="13"/>
  <c r="I92" i="13"/>
  <c r="K92" i="13"/>
  <c r="M92" i="13"/>
  <c r="O92" i="13"/>
  <c r="Q92" i="13"/>
  <c r="V92" i="13"/>
  <c r="G93" i="13"/>
  <c r="I93" i="13"/>
  <c r="K93" i="13"/>
  <c r="M93" i="13"/>
  <c r="O93" i="13"/>
  <c r="Q93" i="13"/>
  <c r="V93" i="13"/>
  <c r="G94" i="13"/>
  <c r="O94" i="13"/>
  <c r="G95" i="13"/>
  <c r="M95" i="13" s="1"/>
  <c r="M94" i="13" s="1"/>
  <c r="I95" i="13"/>
  <c r="I94" i="13" s="1"/>
  <c r="K95" i="13"/>
  <c r="K94" i="13" s="1"/>
  <c r="O95" i="13"/>
  <c r="Q95" i="13"/>
  <c r="Q94" i="13" s="1"/>
  <c r="V95" i="13"/>
  <c r="V94" i="13" s="1"/>
  <c r="G96" i="13"/>
  <c r="I96" i="13"/>
  <c r="K96" i="13"/>
  <c r="M96" i="13"/>
  <c r="O96" i="13"/>
  <c r="Q96" i="13"/>
  <c r="V96" i="13"/>
  <c r="G97" i="13"/>
  <c r="K97" i="13"/>
  <c r="M97" i="13"/>
  <c r="G98" i="13"/>
  <c r="I98" i="13"/>
  <c r="I97" i="13" s="1"/>
  <c r="K98" i="13"/>
  <c r="M98" i="13"/>
  <c r="O98" i="13"/>
  <c r="O97" i="13" s="1"/>
  <c r="Q98" i="13"/>
  <c r="Q97" i="13" s="1"/>
  <c r="V98" i="13"/>
  <c r="V97" i="13" s="1"/>
  <c r="G100" i="13"/>
  <c r="I100" i="13"/>
  <c r="K100" i="13"/>
  <c r="M100" i="13"/>
  <c r="O100" i="13"/>
  <c r="Q100" i="13"/>
  <c r="V100" i="13"/>
  <c r="V99" i="13" s="1"/>
  <c r="G101" i="13"/>
  <c r="G99" i="13" s="1"/>
  <c r="I101" i="13"/>
  <c r="K101" i="13"/>
  <c r="M101" i="13"/>
  <c r="O101" i="13"/>
  <c r="O99" i="13" s="1"/>
  <c r="Q101" i="13"/>
  <c r="V101" i="13"/>
  <c r="G102" i="13"/>
  <c r="M102" i="13" s="1"/>
  <c r="I102" i="13"/>
  <c r="I99" i="13" s="1"/>
  <c r="K102" i="13"/>
  <c r="O102" i="13"/>
  <c r="Q102" i="13"/>
  <c r="Q99" i="13" s="1"/>
  <c r="V102" i="13"/>
  <c r="G103" i="13"/>
  <c r="M103" i="13" s="1"/>
  <c r="I103" i="13"/>
  <c r="K103" i="13"/>
  <c r="O103" i="13"/>
  <c r="Q103" i="13"/>
  <c r="V103" i="13"/>
  <c r="G104" i="13"/>
  <c r="I104" i="13"/>
  <c r="K104" i="13"/>
  <c r="M104" i="13"/>
  <c r="O104" i="13"/>
  <c r="Q104" i="13"/>
  <c r="V104" i="13"/>
  <c r="G105" i="13"/>
  <c r="AE120" i="13" s="1"/>
  <c r="I105" i="13"/>
  <c r="K105" i="13"/>
  <c r="O105" i="13"/>
  <c r="Q105" i="13"/>
  <c r="V105" i="13"/>
  <c r="G106" i="13"/>
  <c r="I106" i="13"/>
  <c r="K106" i="13"/>
  <c r="M106" i="13"/>
  <c r="O106" i="13"/>
  <c r="Q106" i="13"/>
  <c r="V106" i="13"/>
  <c r="G107" i="13"/>
  <c r="M107" i="13" s="1"/>
  <c r="I107" i="13"/>
  <c r="K107" i="13"/>
  <c r="K99" i="13" s="1"/>
  <c r="O107" i="13"/>
  <c r="Q107" i="13"/>
  <c r="V107" i="13"/>
  <c r="G108" i="13"/>
  <c r="I108" i="13"/>
  <c r="K108" i="13"/>
  <c r="M108" i="13"/>
  <c r="O108" i="13"/>
  <c r="Q108" i="13"/>
  <c r="V108" i="13"/>
  <c r="G109" i="13"/>
  <c r="I109" i="13"/>
  <c r="K109" i="13"/>
  <c r="M109" i="13"/>
  <c r="O109" i="13"/>
  <c r="Q109" i="13"/>
  <c r="V109" i="13"/>
  <c r="G110" i="13"/>
  <c r="M110" i="13" s="1"/>
  <c r="I110" i="13"/>
  <c r="K110" i="13"/>
  <c r="O110" i="13"/>
  <c r="Q110" i="13"/>
  <c r="V110" i="13"/>
  <c r="G111" i="13"/>
  <c r="M111" i="13" s="1"/>
  <c r="I111" i="13"/>
  <c r="K111" i="13"/>
  <c r="O111" i="13"/>
  <c r="Q111" i="13"/>
  <c r="V111" i="13"/>
  <c r="G112" i="13"/>
  <c r="I112" i="13"/>
  <c r="K112" i="13"/>
  <c r="M112" i="13"/>
  <c r="O112" i="13"/>
  <c r="Q112" i="13"/>
  <c r="V112" i="13"/>
  <c r="G113" i="13"/>
  <c r="M113" i="13" s="1"/>
  <c r="I113" i="13"/>
  <c r="K113" i="13"/>
  <c r="O113" i="13"/>
  <c r="Q113" i="13"/>
  <c r="V113" i="13"/>
  <c r="G114" i="13"/>
  <c r="M114" i="13" s="1"/>
  <c r="I114" i="13"/>
  <c r="K114" i="13"/>
  <c r="O114" i="13"/>
  <c r="Q114" i="13"/>
  <c r="V114" i="13"/>
  <c r="AF120" i="13"/>
  <c r="BA1547" i="12"/>
  <c r="BA1088" i="12"/>
  <c r="BA1073" i="12"/>
  <c r="BA989" i="12"/>
  <c r="BA986" i="12"/>
  <c r="BA977" i="12"/>
  <c r="G9" i="12"/>
  <c r="M9" i="12" s="1"/>
  <c r="I9" i="12"/>
  <c r="I8" i="12" s="1"/>
  <c r="K9" i="12"/>
  <c r="O9" i="12"/>
  <c r="O8" i="12" s="1"/>
  <c r="Q9" i="12"/>
  <c r="Q8" i="12" s="1"/>
  <c r="V9" i="12"/>
  <c r="G12" i="12"/>
  <c r="M12" i="12" s="1"/>
  <c r="I12" i="12"/>
  <c r="K12" i="12"/>
  <c r="K8" i="12" s="1"/>
  <c r="O12" i="12"/>
  <c r="Q12" i="12"/>
  <c r="V12" i="12"/>
  <c r="V8" i="12" s="1"/>
  <c r="G14" i="12"/>
  <c r="I14" i="12"/>
  <c r="K14" i="12"/>
  <c r="M14" i="12"/>
  <c r="O14" i="12"/>
  <c r="Q14" i="12"/>
  <c r="V14" i="12"/>
  <c r="G17" i="12"/>
  <c r="M17" i="12" s="1"/>
  <c r="I17" i="12"/>
  <c r="K17" i="12"/>
  <c r="O17" i="12"/>
  <c r="Q17" i="12"/>
  <c r="V17" i="12"/>
  <c r="G19" i="12"/>
  <c r="M19" i="12" s="1"/>
  <c r="I19" i="12"/>
  <c r="K19" i="12"/>
  <c r="O19" i="12"/>
  <c r="Q19" i="12"/>
  <c r="V19" i="12"/>
  <c r="G22" i="12"/>
  <c r="M22" i="12" s="1"/>
  <c r="I22" i="12"/>
  <c r="K22" i="12"/>
  <c r="O22" i="12"/>
  <c r="Q22" i="12"/>
  <c r="V22" i="12"/>
  <c r="G24" i="12"/>
  <c r="M24" i="12" s="1"/>
  <c r="I24" i="12"/>
  <c r="K24" i="12"/>
  <c r="O24" i="12"/>
  <c r="Q24" i="12"/>
  <c r="V24" i="12"/>
  <c r="G30" i="12"/>
  <c r="M30" i="12" s="1"/>
  <c r="I30" i="12"/>
  <c r="K30" i="12"/>
  <c r="O30" i="12"/>
  <c r="Q30" i="12"/>
  <c r="V30" i="12"/>
  <c r="G34" i="12"/>
  <c r="M34" i="12" s="1"/>
  <c r="I34" i="12"/>
  <c r="K34" i="12"/>
  <c r="O34" i="12"/>
  <c r="Q34" i="12"/>
  <c r="V34" i="12"/>
  <c r="G39" i="12"/>
  <c r="M39" i="12" s="1"/>
  <c r="I39" i="12"/>
  <c r="K39" i="12"/>
  <c r="O39" i="12"/>
  <c r="Q39" i="12"/>
  <c r="V39" i="12"/>
  <c r="G41" i="12"/>
  <c r="I41" i="12"/>
  <c r="K41" i="12"/>
  <c r="M41" i="12"/>
  <c r="O41" i="12"/>
  <c r="Q41" i="12"/>
  <c r="V41" i="12"/>
  <c r="G43" i="12"/>
  <c r="I43" i="12"/>
  <c r="K43" i="12"/>
  <c r="M43" i="12"/>
  <c r="O43" i="12"/>
  <c r="Q43" i="12"/>
  <c r="V43" i="12"/>
  <c r="G45" i="12"/>
  <c r="M45" i="12" s="1"/>
  <c r="I45" i="12"/>
  <c r="K45" i="12"/>
  <c r="O45" i="12"/>
  <c r="Q45" i="12"/>
  <c r="V45" i="12"/>
  <c r="G48" i="12"/>
  <c r="M48" i="12" s="1"/>
  <c r="I48" i="12"/>
  <c r="K48" i="12"/>
  <c r="O48" i="12"/>
  <c r="Q48" i="12"/>
  <c r="V48" i="12"/>
  <c r="G50" i="12"/>
  <c r="I50" i="12"/>
  <c r="K50" i="12"/>
  <c r="M50" i="12"/>
  <c r="O50" i="12"/>
  <c r="Q50" i="12"/>
  <c r="V50" i="12"/>
  <c r="G52" i="12"/>
  <c r="M52" i="12" s="1"/>
  <c r="I52" i="12"/>
  <c r="K52" i="12"/>
  <c r="O52" i="12"/>
  <c r="Q52" i="12"/>
  <c r="V52" i="12"/>
  <c r="G54" i="12"/>
  <c r="M54" i="12" s="1"/>
  <c r="I54" i="12"/>
  <c r="K54" i="12"/>
  <c r="O54" i="12"/>
  <c r="Q54" i="12"/>
  <c r="V54" i="12"/>
  <c r="G56" i="12"/>
  <c r="M56" i="12" s="1"/>
  <c r="I56" i="12"/>
  <c r="K56" i="12"/>
  <c r="O56" i="12"/>
  <c r="Q56" i="12"/>
  <c r="V56" i="12"/>
  <c r="G59" i="12"/>
  <c r="G58" i="12" s="1"/>
  <c r="I59" i="12"/>
  <c r="I58" i="12" s="1"/>
  <c r="K59" i="12"/>
  <c r="M59" i="12"/>
  <c r="O59" i="12"/>
  <c r="O58" i="12" s="1"/>
  <c r="Q59" i="12"/>
  <c r="V59" i="12"/>
  <c r="G61" i="12"/>
  <c r="M61" i="12" s="1"/>
  <c r="I61" i="12"/>
  <c r="K61" i="12"/>
  <c r="O61" i="12"/>
  <c r="Q61" i="12"/>
  <c r="Q58" i="12" s="1"/>
  <c r="V61" i="12"/>
  <c r="G63" i="12"/>
  <c r="I63" i="12"/>
  <c r="K63" i="12"/>
  <c r="M63" i="12"/>
  <c r="O63" i="12"/>
  <c r="Q63" i="12"/>
  <c r="V63" i="12"/>
  <c r="V58" i="12" s="1"/>
  <c r="G68" i="12"/>
  <c r="I68" i="12"/>
  <c r="K68" i="12"/>
  <c r="K58" i="12" s="1"/>
  <c r="M68" i="12"/>
  <c r="O68" i="12"/>
  <c r="Q68" i="12"/>
  <c r="V68" i="12"/>
  <c r="G71" i="12"/>
  <c r="M71" i="12" s="1"/>
  <c r="I71" i="12"/>
  <c r="K71" i="12"/>
  <c r="O71" i="12"/>
  <c r="Q71" i="12"/>
  <c r="V71" i="12"/>
  <c r="G74" i="12"/>
  <c r="M74" i="12" s="1"/>
  <c r="I74" i="12"/>
  <c r="K74" i="12"/>
  <c r="O74" i="12"/>
  <c r="Q74" i="12"/>
  <c r="V74" i="12"/>
  <c r="G76" i="12"/>
  <c r="M76" i="12" s="1"/>
  <c r="I76" i="12"/>
  <c r="K76" i="12"/>
  <c r="O76" i="12"/>
  <c r="Q76" i="12"/>
  <c r="V76" i="12"/>
  <c r="G78" i="12"/>
  <c r="I78" i="12"/>
  <c r="K78" i="12"/>
  <c r="M78" i="12"/>
  <c r="O78" i="12"/>
  <c r="Q78" i="12"/>
  <c r="V78" i="12"/>
  <c r="G81" i="12"/>
  <c r="I81" i="12"/>
  <c r="K81" i="12"/>
  <c r="M81" i="12"/>
  <c r="O81" i="12"/>
  <c r="Q81" i="12"/>
  <c r="V81" i="12"/>
  <c r="G84" i="12"/>
  <c r="M84" i="12" s="1"/>
  <c r="I84" i="12"/>
  <c r="K84" i="12"/>
  <c r="O84" i="12"/>
  <c r="Q84" i="12"/>
  <c r="V84" i="12"/>
  <c r="G91" i="12"/>
  <c r="I91" i="12"/>
  <c r="K91" i="12"/>
  <c r="M91" i="12"/>
  <c r="O91" i="12"/>
  <c r="Q91" i="12"/>
  <c r="V91" i="12"/>
  <c r="G98" i="12"/>
  <c r="I98" i="12"/>
  <c r="K98" i="12"/>
  <c r="M98" i="12"/>
  <c r="O98" i="12"/>
  <c r="Q98" i="12"/>
  <c r="V98" i="12"/>
  <c r="G100" i="12"/>
  <c r="M100" i="12" s="1"/>
  <c r="I100" i="12"/>
  <c r="K100" i="12"/>
  <c r="O100" i="12"/>
  <c r="Q100" i="12"/>
  <c r="V100" i="12"/>
  <c r="G101" i="12"/>
  <c r="M101" i="12" s="1"/>
  <c r="I101" i="12"/>
  <c r="K101" i="12"/>
  <c r="O101" i="12"/>
  <c r="Q101" i="12"/>
  <c r="V101" i="12"/>
  <c r="G103" i="12"/>
  <c r="M103" i="12" s="1"/>
  <c r="I103" i="12"/>
  <c r="K103" i="12"/>
  <c r="O103" i="12"/>
  <c r="Q103" i="12"/>
  <c r="V103" i="12"/>
  <c r="G110" i="12"/>
  <c r="I110" i="12"/>
  <c r="K110" i="12"/>
  <c r="M110" i="12"/>
  <c r="O110" i="12"/>
  <c r="Q110" i="12"/>
  <c r="V110" i="12"/>
  <c r="G112" i="12"/>
  <c r="I112" i="12"/>
  <c r="K112" i="12"/>
  <c r="M112" i="12"/>
  <c r="O112" i="12"/>
  <c r="Q112" i="12"/>
  <c r="V112" i="12"/>
  <c r="G114" i="12"/>
  <c r="M114" i="12" s="1"/>
  <c r="I114" i="12"/>
  <c r="K114" i="12"/>
  <c r="O114" i="12"/>
  <c r="Q114" i="12"/>
  <c r="V114" i="12"/>
  <c r="G117" i="12"/>
  <c r="I117" i="12"/>
  <c r="K117" i="12"/>
  <c r="K116" i="12" s="1"/>
  <c r="M117" i="12"/>
  <c r="O117" i="12"/>
  <c r="O116" i="12" s="1"/>
  <c r="Q117" i="12"/>
  <c r="V117" i="12"/>
  <c r="G126" i="12"/>
  <c r="G116" i="12" s="1"/>
  <c r="I126" i="12"/>
  <c r="K126" i="12"/>
  <c r="O126" i="12"/>
  <c r="Q126" i="12"/>
  <c r="V126" i="12"/>
  <c r="G135" i="12"/>
  <c r="M135" i="12" s="1"/>
  <c r="I135" i="12"/>
  <c r="I116" i="12" s="1"/>
  <c r="K135" i="12"/>
  <c r="O135" i="12"/>
  <c r="Q135" i="12"/>
  <c r="Q116" i="12" s="1"/>
  <c r="V135" i="12"/>
  <c r="G138" i="12"/>
  <c r="M138" i="12" s="1"/>
  <c r="I138" i="12"/>
  <c r="K138" i="12"/>
  <c r="O138" i="12"/>
  <c r="Q138" i="12"/>
  <c r="V138" i="12"/>
  <c r="G141" i="12"/>
  <c r="I141" i="12"/>
  <c r="K141" i="12"/>
  <c r="M141" i="12"/>
  <c r="O141" i="12"/>
  <c r="Q141" i="12"/>
  <c r="V141" i="12"/>
  <c r="G145" i="12"/>
  <c r="I145" i="12"/>
  <c r="K145" i="12"/>
  <c r="M145" i="12"/>
  <c r="O145" i="12"/>
  <c r="Q145" i="12"/>
  <c r="V145" i="12"/>
  <c r="G151" i="12"/>
  <c r="M151" i="12" s="1"/>
  <c r="I151" i="12"/>
  <c r="K151" i="12"/>
  <c r="O151" i="12"/>
  <c r="Q151" i="12"/>
  <c r="V151" i="12"/>
  <c r="G159" i="12"/>
  <c r="M159" i="12" s="1"/>
  <c r="I159" i="12"/>
  <c r="K159" i="12"/>
  <c r="O159" i="12"/>
  <c r="Q159" i="12"/>
  <c r="V159" i="12"/>
  <c r="V116" i="12" s="1"/>
  <c r="G161" i="12"/>
  <c r="I161" i="12"/>
  <c r="K161" i="12"/>
  <c r="M161" i="12"/>
  <c r="O161" i="12"/>
  <c r="Q161" i="12"/>
  <c r="V161" i="12"/>
  <c r="G166" i="12"/>
  <c r="M166" i="12" s="1"/>
  <c r="I166" i="12"/>
  <c r="K166" i="12"/>
  <c r="O166" i="12"/>
  <c r="Q166" i="12"/>
  <c r="V166" i="12"/>
  <c r="G178" i="12"/>
  <c r="M178" i="12" s="1"/>
  <c r="I178" i="12"/>
  <c r="K178" i="12"/>
  <c r="O178" i="12"/>
  <c r="Q178" i="12"/>
  <c r="V178" i="12"/>
  <c r="G182" i="12"/>
  <c r="M182" i="12" s="1"/>
  <c r="I182" i="12"/>
  <c r="K182" i="12"/>
  <c r="O182" i="12"/>
  <c r="Q182" i="12"/>
  <c r="V182" i="12"/>
  <c r="G187" i="12"/>
  <c r="I187" i="12"/>
  <c r="K187" i="12"/>
  <c r="M187" i="12"/>
  <c r="O187" i="12"/>
  <c r="Q187" i="12"/>
  <c r="V187" i="12"/>
  <c r="G191" i="12"/>
  <c r="I191" i="12"/>
  <c r="K191" i="12"/>
  <c r="M191" i="12"/>
  <c r="O191" i="12"/>
  <c r="Q191" i="12"/>
  <c r="V191" i="12"/>
  <c r="G198" i="12"/>
  <c r="M198" i="12" s="1"/>
  <c r="I198" i="12"/>
  <c r="K198" i="12"/>
  <c r="O198" i="12"/>
  <c r="Q198" i="12"/>
  <c r="V198" i="12"/>
  <c r="G218" i="12"/>
  <c r="I218" i="12"/>
  <c r="K218" i="12"/>
  <c r="K217" i="12" s="1"/>
  <c r="M218" i="12"/>
  <c r="O218" i="12"/>
  <c r="O217" i="12" s="1"/>
  <c r="Q218" i="12"/>
  <c r="V218" i="12"/>
  <c r="G219" i="12"/>
  <c r="G217" i="12" s="1"/>
  <c r="I219" i="12"/>
  <c r="K219" i="12"/>
  <c r="O219" i="12"/>
  <c r="Q219" i="12"/>
  <c r="V219" i="12"/>
  <c r="G228" i="12"/>
  <c r="M228" i="12" s="1"/>
  <c r="I228" i="12"/>
  <c r="I217" i="12" s="1"/>
  <c r="K228" i="12"/>
  <c r="O228" i="12"/>
  <c r="Q228" i="12"/>
  <c r="Q217" i="12" s="1"/>
  <c r="V228" i="12"/>
  <c r="G230" i="12"/>
  <c r="M230" i="12" s="1"/>
  <c r="I230" i="12"/>
  <c r="K230" i="12"/>
  <c r="O230" i="12"/>
  <c r="Q230" i="12"/>
  <c r="V230" i="12"/>
  <c r="G236" i="12"/>
  <c r="I236" i="12"/>
  <c r="K236" i="12"/>
  <c r="M236" i="12"/>
  <c r="O236" i="12"/>
  <c r="Q236" i="12"/>
  <c r="V236" i="12"/>
  <c r="G246" i="12"/>
  <c r="M246" i="12" s="1"/>
  <c r="I246" i="12"/>
  <c r="K246" i="12"/>
  <c r="O246" i="12"/>
  <c r="Q246" i="12"/>
  <c r="V246" i="12"/>
  <c r="G260" i="12"/>
  <c r="M260" i="12" s="1"/>
  <c r="I260" i="12"/>
  <c r="K260" i="12"/>
  <c r="O260" i="12"/>
  <c r="Q260" i="12"/>
  <c r="V260" i="12"/>
  <c r="G262" i="12"/>
  <c r="M262" i="12" s="1"/>
  <c r="I262" i="12"/>
  <c r="K262" i="12"/>
  <c r="O262" i="12"/>
  <c r="Q262" i="12"/>
  <c r="V262" i="12"/>
  <c r="V217" i="12" s="1"/>
  <c r="G266" i="12"/>
  <c r="I266" i="12"/>
  <c r="K266" i="12"/>
  <c r="M266" i="12"/>
  <c r="O266" i="12"/>
  <c r="Q266" i="12"/>
  <c r="V266" i="12"/>
  <c r="G267" i="12"/>
  <c r="M267" i="12" s="1"/>
  <c r="I267" i="12"/>
  <c r="K267" i="12"/>
  <c r="O267" i="12"/>
  <c r="Q267" i="12"/>
  <c r="V267" i="12"/>
  <c r="G268" i="12"/>
  <c r="M268" i="12" s="1"/>
  <c r="I268" i="12"/>
  <c r="K268" i="12"/>
  <c r="O268" i="12"/>
  <c r="Q268" i="12"/>
  <c r="V268" i="12"/>
  <c r="G269" i="12"/>
  <c r="M269" i="12" s="1"/>
  <c r="I269" i="12"/>
  <c r="K269" i="12"/>
  <c r="O269" i="12"/>
  <c r="Q269" i="12"/>
  <c r="V269" i="12"/>
  <c r="G270" i="12"/>
  <c r="I270" i="12"/>
  <c r="K270" i="12"/>
  <c r="M270" i="12"/>
  <c r="O270" i="12"/>
  <c r="Q270" i="12"/>
  <c r="V270" i="12"/>
  <c r="G271" i="12"/>
  <c r="M271" i="12" s="1"/>
  <c r="I271" i="12"/>
  <c r="K271" i="12"/>
  <c r="O271" i="12"/>
  <c r="Q271" i="12"/>
  <c r="V271" i="12"/>
  <c r="G272" i="12"/>
  <c r="M272" i="12" s="1"/>
  <c r="I272" i="12"/>
  <c r="K272" i="12"/>
  <c r="O272" i="12"/>
  <c r="Q272" i="12"/>
  <c r="V272" i="12"/>
  <c r="G273" i="12"/>
  <c r="M273" i="12" s="1"/>
  <c r="I273" i="12"/>
  <c r="K273" i="12"/>
  <c r="O273" i="12"/>
  <c r="Q273" i="12"/>
  <c r="V273" i="12"/>
  <c r="G275" i="12"/>
  <c r="I275" i="12"/>
  <c r="K275" i="12"/>
  <c r="M275" i="12"/>
  <c r="O275" i="12"/>
  <c r="Q275" i="12"/>
  <c r="V275" i="12"/>
  <c r="G277" i="12"/>
  <c r="M277" i="12" s="1"/>
  <c r="I277" i="12"/>
  <c r="K277" i="12"/>
  <c r="O277" i="12"/>
  <c r="Q277" i="12"/>
  <c r="V277" i="12"/>
  <c r="G279" i="12"/>
  <c r="M279" i="12" s="1"/>
  <c r="I279" i="12"/>
  <c r="K279" i="12"/>
  <c r="O279" i="12"/>
  <c r="Q279" i="12"/>
  <c r="V279" i="12"/>
  <c r="G282" i="12"/>
  <c r="M282" i="12" s="1"/>
  <c r="I282" i="12"/>
  <c r="K282" i="12"/>
  <c r="O282" i="12"/>
  <c r="Q282" i="12"/>
  <c r="V282" i="12"/>
  <c r="G285" i="12"/>
  <c r="I285" i="12"/>
  <c r="K285" i="12"/>
  <c r="M285" i="12"/>
  <c r="O285" i="12"/>
  <c r="Q285" i="12"/>
  <c r="V285" i="12"/>
  <c r="G287" i="12"/>
  <c r="M287" i="12" s="1"/>
  <c r="I287" i="12"/>
  <c r="K287" i="12"/>
  <c r="O287" i="12"/>
  <c r="Q287" i="12"/>
  <c r="V287" i="12"/>
  <c r="G290" i="12"/>
  <c r="M290" i="12" s="1"/>
  <c r="I290" i="12"/>
  <c r="I289" i="12" s="1"/>
  <c r="K290" i="12"/>
  <c r="K289" i="12" s="1"/>
  <c r="O290" i="12"/>
  <c r="Q290" i="12"/>
  <c r="V290" i="12"/>
  <c r="V289" i="12" s="1"/>
  <c r="G291" i="12"/>
  <c r="I291" i="12"/>
  <c r="K291" i="12"/>
  <c r="M291" i="12"/>
  <c r="O291" i="12"/>
  <c r="Q291" i="12"/>
  <c r="V291" i="12"/>
  <c r="G307" i="12"/>
  <c r="G289" i="12" s="1"/>
  <c r="I307" i="12"/>
  <c r="K307" i="12"/>
  <c r="O307" i="12"/>
  <c r="O289" i="12" s="1"/>
  <c r="Q307" i="12"/>
  <c r="V307" i="12"/>
  <c r="G308" i="12"/>
  <c r="M308" i="12" s="1"/>
  <c r="I308" i="12"/>
  <c r="K308" i="12"/>
  <c r="O308" i="12"/>
  <c r="Q308" i="12"/>
  <c r="V308" i="12"/>
  <c r="G317" i="12"/>
  <c r="M317" i="12" s="1"/>
  <c r="I317" i="12"/>
  <c r="K317" i="12"/>
  <c r="O317" i="12"/>
  <c r="Q317" i="12"/>
  <c r="V317" i="12"/>
  <c r="G322" i="12"/>
  <c r="I322" i="12"/>
  <c r="K322" i="12"/>
  <c r="M322" i="12"/>
  <c r="O322" i="12"/>
  <c r="Q322" i="12"/>
  <c r="V322" i="12"/>
  <c r="G336" i="12"/>
  <c r="M336" i="12" s="1"/>
  <c r="I336" i="12"/>
  <c r="K336" i="12"/>
  <c r="O336" i="12"/>
  <c r="Q336" i="12"/>
  <c r="V336" i="12"/>
  <c r="G341" i="12"/>
  <c r="M341" i="12" s="1"/>
  <c r="I341" i="12"/>
  <c r="K341" i="12"/>
  <c r="O341" i="12"/>
  <c r="Q341" i="12"/>
  <c r="Q289" i="12" s="1"/>
  <c r="V341" i="12"/>
  <c r="G342" i="12"/>
  <c r="M342" i="12" s="1"/>
  <c r="I342" i="12"/>
  <c r="K342" i="12"/>
  <c r="O342" i="12"/>
  <c r="Q342" i="12"/>
  <c r="V342" i="12"/>
  <c r="G343" i="12"/>
  <c r="I343" i="12"/>
  <c r="K343" i="12"/>
  <c r="M343" i="12"/>
  <c r="O343" i="12"/>
  <c r="Q343" i="12"/>
  <c r="V343" i="12"/>
  <c r="G345" i="12"/>
  <c r="M345" i="12" s="1"/>
  <c r="I345" i="12"/>
  <c r="K345" i="12"/>
  <c r="O345" i="12"/>
  <c r="Q345" i="12"/>
  <c r="V345" i="12"/>
  <c r="G347" i="12"/>
  <c r="M347" i="12" s="1"/>
  <c r="I347" i="12"/>
  <c r="K347" i="12"/>
  <c r="O347" i="12"/>
  <c r="Q347" i="12"/>
  <c r="V347" i="12"/>
  <c r="G351" i="12"/>
  <c r="G350" i="12" s="1"/>
  <c r="I351" i="12"/>
  <c r="K351" i="12"/>
  <c r="M351" i="12"/>
  <c r="O351" i="12"/>
  <c r="Q351" i="12"/>
  <c r="V351" i="12"/>
  <c r="V350" i="12" s="1"/>
  <c r="G353" i="12"/>
  <c r="M353" i="12" s="1"/>
  <c r="I353" i="12"/>
  <c r="K353" i="12"/>
  <c r="O353" i="12"/>
  <c r="O350" i="12" s="1"/>
  <c r="Q353" i="12"/>
  <c r="V353" i="12"/>
  <c r="G357" i="12"/>
  <c r="M357" i="12" s="1"/>
  <c r="I357" i="12"/>
  <c r="I350" i="12" s="1"/>
  <c r="K357" i="12"/>
  <c r="O357" i="12"/>
  <c r="Q357" i="12"/>
  <c r="Q350" i="12" s="1"/>
  <c r="V357" i="12"/>
  <c r="G367" i="12"/>
  <c r="M367" i="12" s="1"/>
  <c r="I367" i="12"/>
  <c r="K367" i="12"/>
  <c r="O367" i="12"/>
  <c r="Q367" i="12"/>
  <c r="V367" i="12"/>
  <c r="G374" i="12"/>
  <c r="I374" i="12"/>
  <c r="K374" i="12"/>
  <c r="M374" i="12"/>
  <c r="O374" i="12"/>
  <c r="Q374" i="12"/>
  <c r="V374" i="12"/>
  <c r="G377" i="12"/>
  <c r="M377" i="12" s="1"/>
  <c r="I377" i="12"/>
  <c r="K377" i="12"/>
  <c r="O377" i="12"/>
  <c r="Q377" i="12"/>
  <c r="V377" i="12"/>
  <c r="G379" i="12"/>
  <c r="M379" i="12" s="1"/>
  <c r="I379" i="12"/>
  <c r="K379" i="12"/>
  <c r="O379" i="12"/>
  <c r="Q379" i="12"/>
  <c r="V379" i="12"/>
  <c r="G386" i="12"/>
  <c r="M386" i="12" s="1"/>
  <c r="I386" i="12"/>
  <c r="K386" i="12"/>
  <c r="K350" i="12" s="1"/>
  <c r="O386" i="12"/>
  <c r="Q386" i="12"/>
  <c r="V386" i="12"/>
  <c r="G387" i="12"/>
  <c r="I387" i="12"/>
  <c r="K387" i="12"/>
  <c r="M387" i="12"/>
  <c r="O387" i="12"/>
  <c r="Q387" i="12"/>
  <c r="V387" i="12"/>
  <c r="G391" i="12"/>
  <c r="M391" i="12" s="1"/>
  <c r="I391" i="12"/>
  <c r="K391" i="12"/>
  <c r="O391" i="12"/>
  <c r="Q391" i="12"/>
  <c r="V391" i="12"/>
  <c r="G393" i="12"/>
  <c r="M393" i="12" s="1"/>
  <c r="I393" i="12"/>
  <c r="K393" i="12"/>
  <c r="O393" i="12"/>
  <c r="Q393" i="12"/>
  <c r="V393" i="12"/>
  <c r="G395" i="12"/>
  <c r="M395" i="12" s="1"/>
  <c r="I395" i="12"/>
  <c r="K395" i="12"/>
  <c r="O395" i="12"/>
  <c r="Q395" i="12"/>
  <c r="V395" i="12"/>
  <c r="G403" i="12"/>
  <c r="M403" i="12" s="1"/>
  <c r="I403" i="12"/>
  <c r="I402" i="12" s="1"/>
  <c r="K403" i="12"/>
  <c r="O403" i="12"/>
  <c r="O402" i="12" s="1"/>
  <c r="Q403" i="12"/>
  <c r="V403" i="12"/>
  <c r="G410" i="12"/>
  <c r="M410" i="12" s="1"/>
  <c r="I410" i="12"/>
  <c r="K410" i="12"/>
  <c r="O410" i="12"/>
  <c r="Q410" i="12"/>
  <c r="Q402" i="12" s="1"/>
  <c r="V410" i="12"/>
  <c r="G417" i="12"/>
  <c r="I417" i="12"/>
  <c r="K417" i="12"/>
  <c r="K402" i="12" s="1"/>
  <c r="M417" i="12"/>
  <c r="O417" i="12"/>
  <c r="Q417" i="12"/>
  <c r="V417" i="12"/>
  <c r="V402" i="12" s="1"/>
  <c r="G424" i="12"/>
  <c r="I424" i="12"/>
  <c r="K424" i="12"/>
  <c r="M424" i="12"/>
  <c r="O424" i="12"/>
  <c r="Q424" i="12"/>
  <c r="V424" i="12"/>
  <c r="G429" i="12"/>
  <c r="M429" i="12" s="1"/>
  <c r="I429" i="12"/>
  <c r="K429" i="12"/>
  <c r="O429" i="12"/>
  <c r="Q429" i="12"/>
  <c r="V429" i="12"/>
  <c r="G437" i="12"/>
  <c r="M437" i="12" s="1"/>
  <c r="I437" i="12"/>
  <c r="K437" i="12"/>
  <c r="O437" i="12"/>
  <c r="Q437" i="12"/>
  <c r="V437" i="12"/>
  <c r="G450" i="12"/>
  <c r="M450" i="12" s="1"/>
  <c r="I450" i="12"/>
  <c r="K450" i="12"/>
  <c r="O450" i="12"/>
  <c r="Q450" i="12"/>
  <c r="V450" i="12"/>
  <c r="G457" i="12"/>
  <c r="I457" i="12"/>
  <c r="K457" i="12"/>
  <c r="M457" i="12"/>
  <c r="O457" i="12"/>
  <c r="Q457" i="12"/>
  <c r="V457" i="12"/>
  <c r="G464" i="12"/>
  <c r="M464" i="12" s="1"/>
  <c r="I464" i="12"/>
  <c r="K464" i="12"/>
  <c r="O464" i="12"/>
  <c r="Q464" i="12"/>
  <c r="V464" i="12"/>
  <c r="G469" i="12"/>
  <c r="M469" i="12" s="1"/>
  <c r="I469" i="12"/>
  <c r="K469" i="12"/>
  <c r="O469" i="12"/>
  <c r="Q469" i="12"/>
  <c r="V469" i="12"/>
  <c r="G471" i="12"/>
  <c r="I471" i="12"/>
  <c r="K471" i="12"/>
  <c r="M471" i="12"/>
  <c r="O471" i="12"/>
  <c r="Q471" i="12"/>
  <c r="V471" i="12"/>
  <c r="G473" i="12"/>
  <c r="I473" i="12"/>
  <c r="K473" i="12"/>
  <c r="M473" i="12"/>
  <c r="O473" i="12"/>
  <c r="Q473" i="12"/>
  <c r="V473" i="12"/>
  <c r="G481" i="12"/>
  <c r="M481" i="12" s="1"/>
  <c r="I481" i="12"/>
  <c r="K481" i="12"/>
  <c r="O481" i="12"/>
  <c r="Q481" i="12"/>
  <c r="V481" i="12"/>
  <c r="G485" i="12"/>
  <c r="M485" i="12" s="1"/>
  <c r="I485" i="12"/>
  <c r="K485" i="12"/>
  <c r="O485" i="12"/>
  <c r="Q485" i="12"/>
  <c r="V485" i="12"/>
  <c r="G487" i="12"/>
  <c r="M487" i="12" s="1"/>
  <c r="I487" i="12"/>
  <c r="K487" i="12"/>
  <c r="O487" i="12"/>
  <c r="Q487" i="12"/>
  <c r="V487" i="12"/>
  <c r="G491" i="12"/>
  <c r="M491" i="12" s="1"/>
  <c r="I491" i="12"/>
  <c r="I490" i="12" s="1"/>
  <c r="K491" i="12"/>
  <c r="O491" i="12"/>
  <c r="O490" i="12" s="1"/>
  <c r="Q491" i="12"/>
  <c r="V491" i="12"/>
  <c r="G524" i="12"/>
  <c r="M524" i="12" s="1"/>
  <c r="I524" i="12"/>
  <c r="K524" i="12"/>
  <c r="O524" i="12"/>
  <c r="Q524" i="12"/>
  <c r="Q490" i="12" s="1"/>
  <c r="V524" i="12"/>
  <c r="G527" i="12"/>
  <c r="I527" i="12"/>
  <c r="K527" i="12"/>
  <c r="K490" i="12" s="1"/>
  <c r="M527" i="12"/>
  <c r="O527" i="12"/>
  <c r="Q527" i="12"/>
  <c r="V527" i="12"/>
  <c r="V490" i="12" s="1"/>
  <c r="G531" i="12"/>
  <c r="I531" i="12"/>
  <c r="K531" i="12"/>
  <c r="M531" i="12"/>
  <c r="O531" i="12"/>
  <c r="Q531" i="12"/>
  <c r="V531" i="12"/>
  <c r="G533" i="12"/>
  <c r="M533" i="12" s="1"/>
  <c r="I533" i="12"/>
  <c r="K533" i="12"/>
  <c r="O533" i="12"/>
  <c r="Q533" i="12"/>
  <c r="V533" i="12"/>
  <c r="G535" i="12"/>
  <c r="M535" i="12" s="1"/>
  <c r="I535" i="12"/>
  <c r="K535" i="12"/>
  <c r="O535" i="12"/>
  <c r="Q535" i="12"/>
  <c r="V535" i="12"/>
  <c r="G537" i="12"/>
  <c r="M537" i="12" s="1"/>
  <c r="I537" i="12"/>
  <c r="K537" i="12"/>
  <c r="O537" i="12"/>
  <c r="Q537" i="12"/>
  <c r="V537" i="12"/>
  <c r="G539" i="12"/>
  <c r="I539" i="12"/>
  <c r="K539" i="12"/>
  <c r="M539" i="12"/>
  <c r="O539" i="12"/>
  <c r="Q539" i="12"/>
  <c r="V539" i="12"/>
  <c r="G542" i="12"/>
  <c r="M542" i="12" s="1"/>
  <c r="I542" i="12"/>
  <c r="I541" i="12" s="1"/>
  <c r="K542" i="12"/>
  <c r="K541" i="12" s="1"/>
  <c r="O542" i="12"/>
  <c r="O541" i="12" s="1"/>
  <c r="Q542" i="12"/>
  <c r="Q541" i="12" s="1"/>
  <c r="V542" i="12"/>
  <c r="G560" i="12"/>
  <c r="I560" i="12"/>
  <c r="K560" i="12"/>
  <c r="M560" i="12"/>
  <c r="O560" i="12"/>
  <c r="Q560" i="12"/>
  <c r="V560" i="12"/>
  <c r="V541" i="12" s="1"/>
  <c r="G583" i="12"/>
  <c r="I583" i="12"/>
  <c r="K583" i="12"/>
  <c r="M583" i="12"/>
  <c r="O583" i="12"/>
  <c r="Q583" i="12"/>
  <c r="V583" i="12"/>
  <c r="G603" i="12"/>
  <c r="I603" i="12"/>
  <c r="K603" i="12"/>
  <c r="M603" i="12"/>
  <c r="O603" i="12"/>
  <c r="Q603" i="12"/>
  <c r="V603" i="12"/>
  <c r="G619" i="12"/>
  <c r="M619" i="12" s="1"/>
  <c r="I619" i="12"/>
  <c r="K619" i="12"/>
  <c r="O619" i="12"/>
  <c r="Q619" i="12"/>
  <c r="V619" i="12"/>
  <c r="G634" i="12"/>
  <c r="M634" i="12" s="1"/>
  <c r="I634" i="12"/>
  <c r="K634" i="12"/>
  <c r="O634" i="12"/>
  <c r="Q634" i="12"/>
  <c r="V634" i="12"/>
  <c r="G650" i="12"/>
  <c r="I650" i="12"/>
  <c r="K650" i="12"/>
  <c r="M650" i="12"/>
  <c r="O650" i="12"/>
  <c r="Q650" i="12"/>
  <c r="V650" i="12"/>
  <c r="G665" i="12"/>
  <c r="M665" i="12" s="1"/>
  <c r="I665" i="12"/>
  <c r="K665" i="12"/>
  <c r="O665" i="12"/>
  <c r="Q665" i="12"/>
  <c r="V665" i="12"/>
  <c r="G678" i="12"/>
  <c r="M678" i="12" s="1"/>
  <c r="I678" i="12"/>
  <c r="K678" i="12"/>
  <c r="O678" i="12"/>
  <c r="Q678" i="12"/>
  <c r="V678" i="12"/>
  <c r="G693" i="12"/>
  <c r="I693" i="12"/>
  <c r="K693" i="12"/>
  <c r="M693" i="12"/>
  <c r="O693" i="12"/>
  <c r="Q693" i="12"/>
  <c r="V693" i="12"/>
  <c r="G706" i="12"/>
  <c r="I706" i="12"/>
  <c r="K706" i="12"/>
  <c r="M706" i="12"/>
  <c r="O706" i="12"/>
  <c r="Q706" i="12"/>
  <c r="V706" i="12"/>
  <c r="G720" i="12"/>
  <c r="I720" i="12"/>
  <c r="K720" i="12"/>
  <c r="M720" i="12"/>
  <c r="O720" i="12"/>
  <c r="Q720" i="12"/>
  <c r="V720" i="12"/>
  <c r="G732" i="12"/>
  <c r="M732" i="12" s="1"/>
  <c r="I732" i="12"/>
  <c r="K732" i="12"/>
  <c r="O732" i="12"/>
  <c r="Q732" i="12"/>
  <c r="V732" i="12"/>
  <c r="G746" i="12"/>
  <c r="M746" i="12" s="1"/>
  <c r="I746" i="12"/>
  <c r="K746" i="12"/>
  <c r="O746" i="12"/>
  <c r="Q746" i="12"/>
  <c r="V746" i="12"/>
  <c r="G760" i="12"/>
  <c r="I760" i="12"/>
  <c r="K760" i="12"/>
  <c r="M760" i="12"/>
  <c r="O760" i="12"/>
  <c r="Q760" i="12"/>
  <c r="V760" i="12"/>
  <c r="G779" i="12"/>
  <c r="M779" i="12" s="1"/>
  <c r="I779" i="12"/>
  <c r="K779" i="12"/>
  <c r="O779" i="12"/>
  <c r="Q779" i="12"/>
  <c r="V779" i="12"/>
  <c r="G798" i="12"/>
  <c r="M798" i="12" s="1"/>
  <c r="I798" i="12"/>
  <c r="K798" i="12"/>
  <c r="O798" i="12"/>
  <c r="Q798" i="12"/>
  <c r="V798" i="12"/>
  <c r="G813" i="12"/>
  <c r="I813" i="12"/>
  <c r="K813" i="12"/>
  <c r="M813" i="12"/>
  <c r="O813" i="12"/>
  <c r="Q813" i="12"/>
  <c r="V813" i="12"/>
  <c r="G828" i="12"/>
  <c r="I828" i="12"/>
  <c r="K828" i="12"/>
  <c r="M828" i="12"/>
  <c r="O828" i="12"/>
  <c r="Q828" i="12"/>
  <c r="V828" i="12"/>
  <c r="O843" i="12"/>
  <c r="G844" i="12"/>
  <c r="G843" i="12" s="1"/>
  <c r="I844" i="12"/>
  <c r="I843" i="12" s="1"/>
  <c r="K844" i="12"/>
  <c r="K843" i="12" s="1"/>
  <c r="O844" i="12"/>
  <c r="Q844" i="12"/>
  <c r="Q843" i="12" s="1"/>
  <c r="V844" i="12"/>
  <c r="V843" i="12" s="1"/>
  <c r="G847" i="12"/>
  <c r="I847" i="12"/>
  <c r="K847" i="12"/>
  <c r="M847" i="12"/>
  <c r="O847" i="12"/>
  <c r="Q847" i="12"/>
  <c r="V847" i="12"/>
  <c r="G850" i="12"/>
  <c r="M850" i="12" s="1"/>
  <c r="I850" i="12"/>
  <c r="I849" i="12" s="1"/>
  <c r="K850" i="12"/>
  <c r="O850" i="12"/>
  <c r="O849" i="12" s="1"/>
  <c r="Q850" i="12"/>
  <c r="Q849" i="12" s="1"/>
  <c r="V850" i="12"/>
  <c r="G855" i="12"/>
  <c r="M855" i="12" s="1"/>
  <c r="I855" i="12"/>
  <c r="K855" i="12"/>
  <c r="O855" i="12"/>
  <c r="Q855" i="12"/>
  <c r="V855" i="12"/>
  <c r="G859" i="12"/>
  <c r="I859" i="12"/>
  <c r="K859" i="12"/>
  <c r="K849" i="12" s="1"/>
  <c r="M859" i="12"/>
  <c r="O859" i="12"/>
  <c r="Q859" i="12"/>
  <c r="V859" i="12"/>
  <c r="V849" i="12" s="1"/>
  <c r="G861" i="12"/>
  <c r="I861" i="12"/>
  <c r="K861" i="12"/>
  <c r="M861" i="12"/>
  <c r="O861" i="12"/>
  <c r="Q861" i="12"/>
  <c r="V861" i="12"/>
  <c r="G863" i="12"/>
  <c r="M863" i="12" s="1"/>
  <c r="I863" i="12"/>
  <c r="K863" i="12"/>
  <c r="O863" i="12"/>
  <c r="Q863" i="12"/>
  <c r="V863" i="12"/>
  <c r="G865" i="12"/>
  <c r="M865" i="12" s="1"/>
  <c r="I865" i="12"/>
  <c r="K865" i="12"/>
  <c r="O865" i="12"/>
  <c r="Q865" i="12"/>
  <c r="V865" i="12"/>
  <c r="G872" i="12"/>
  <c r="I872" i="12"/>
  <c r="K872" i="12"/>
  <c r="M872" i="12"/>
  <c r="O872" i="12"/>
  <c r="Q872" i="12"/>
  <c r="V872" i="12"/>
  <c r="G874" i="12"/>
  <c r="I874" i="12"/>
  <c r="K874" i="12"/>
  <c r="M874" i="12"/>
  <c r="O874" i="12"/>
  <c r="Q874" i="12"/>
  <c r="V874" i="12"/>
  <c r="G876" i="12"/>
  <c r="M876" i="12" s="1"/>
  <c r="I876" i="12"/>
  <c r="K876" i="12"/>
  <c r="O876" i="12"/>
  <c r="Q876" i="12"/>
  <c r="V876" i="12"/>
  <c r="G882" i="12"/>
  <c r="M882" i="12" s="1"/>
  <c r="I882" i="12"/>
  <c r="K882" i="12"/>
  <c r="O882" i="12"/>
  <c r="Q882" i="12"/>
  <c r="V882" i="12"/>
  <c r="G885" i="12"/>
  <c r="I885" i="12"/>
  <c r="K885" i="12"/>
  <c r="M885" i="12"/>
  <c r="O885" i="12"/>
  <c r="O884" i="12" s="1"/>
  <c r="Q885" i="12"/>
  <c r="V885" i="12"/>
  <c r="V884" i="12" s="1"/>
  <c r="G887" i="12"/>
  <c r="G884" i="12" s="1"/>
  <c r="I887" i="12"/>
  <c r="K887" i="12"/>
  <c r="O887" i="12"/>
  <c r="Q887" i="12"/>
  <c r="V887" i="12"/>
  <c r="G888" i="12"/>
  <c r="M888" i="12" s="1"/>
  <c r="I888" i="12"/>
  <c r="I884" i="12" s="1"/>
  <c r="K888" i="12"/>
  <c r="O888" i="12"/>
  <c r="Q888" i="12"/>
  <c r="Q884" i="12" s="1"/>
  <c r="V888" i="12"/>
  <c r="G889" i="12"/>
  <c r="I889" i="12"/>
  <c r="K889" i="12"/>
  <c r="M889" i="12"/>
  <c r="O889" i="12"/>
  <c r="Q889" i="12"/>
  <c r="V889" i="12"/>
  <c r="G890" i="12"/>
  <c r="I890" i="12"/>
  <c r="K890" i="12"/>
  <c r="M890" i="12"/>
  <c r="O890" i="12"/>
  <c r="Q890" i="12"/>
  <c r="V890" i="12"/>
  <c r="G892" i="12"/>
  <c r="M892" i="12" s="1"/>
  <c r="I892" i="12"/>
  <c r="K892" i="12"/>
  <c r="O892" i="12"/>
  <c r="Q892" i="12"/>
  <c r="V892" i="12"/>
  <c r="G919" i="12"/>
  <c r="M919" i="12" s="1"/>
  <c r="I919" i="12"/>
  <c r="K919" i="12"/>
  <c r="O919" i="12"/>
  <c r="Q919" i="12"/>
  <c r="V919" i="12"/>
  <c r="G928" i="12"/>
  <c r="I928" i="12"/>
  <c r="K928" i="12"/>
  <c r="K884" i="12" s="1"/>
  <c r="M928" i="12"/>
  <c r="O928" i="12"/>
  <c r="Q928" i="12"/>
  <c r="V928" i="12"/>
  <c r="G929" i="12"/>
  <c r="I929" i="12"/>
  <c r="K929" i="12"/>
  <c r="M929" i="12"/>
  <c r="O929" i="12"/>
  <c r="Q929" i="12"/>
  <c r="V929" i="12"/>
  <c r="G930" i="12"/>
  <c r="M930" i="12" s="1"/>
  <c r="I930" i="12"/>
  <c r="K930" i="12"/>
  <c r="O930" i="12"/>
  <c r="Q930" i="12"/>
  <c r="V930" i="12"/>
  <c r="G931" i="12"/>
  <c r="M931" i="12"/>
  <c r="O931" i="12"/>
  <c r="Q931" i="12"/>
  <c r="G932" i="12"/>
  <c r="I932" i="12"/>
  <c r="I931" i="12" s="1"/>
  <c r="K932" i="12"/>
  <c r="K931" i="12" s="1"/>
  <c r="M932" i="12"/>
  <c r="O932" i="12"/>
  <c r="Q932" i="12"/>
  <c r="V932" i="12"/>
  <c r="V931" i="12" s="1"/>
  <c r="G934" i="12"/>
  <c r="M934" i="12" s="1"/>
  <c r="I934" i="12"/>
  <c r="I933" i="12" s="1"/>
  <c r="K934" i="12"/>
  <c r="O934" i="12"/>
  <c r="O933" i="12" s="1"/>
  <c r="Q934" i="12"/>
  <c r="V934" i="12"/>
  <c r="G936" i="12"/>
  <c r="M936" i="12" s="1"/>
  <c r="I936" i="12"/>
  <c r="K936" i="12"/>
  <c r="O936" i="12"/>
  <c r="Q936" i="12"/>
  <c r="Q933" i="12" s="1"/>
  <c r="V936" i="12"/>
  <c r="G942" i="12"/>
  <c r="I942" i="12"/>
  <c r="K942" i="12"/>
  <c r="K933" i="12" s="1"/>
  <c r="M942" i="12"/>
  <c r="O942" i="12"/>
  <c r="Q942" i="12"/>
  <c r="V942" i="12"/>
  <c r="V933" i="12" s="1"/>
  <c r="G944" i="12"/>
  <c r="I944" i="12"/>
  <c r="K944" i="12"/>
  <c r="M944" i="12"/>
  <c r="O944" i="12"/>
  <c r="Q944" i="12"/>
  <c r="V944" i="12"/>
  <c r="G946" i="12"/>
  <c r="M946" i="12" s="1"/>
  <c r="I946" i="12"/>
  <c r="K946" i="12"/>
  <c r="O946" i="12"/>
  <c r="Q946" i="12"/>
  <c r="V946" i="12"/>
  <c r="G948" i="12"/>
  <c r="M948" i="12" s="1"/>
  <c r="I948" i="12"/>
  <c r="K948" i="12"/>
  <c r="O948" i="12"/>
  <c r="Q948" i="12"/>
  <c r="V948" i="12"/>
  <c r="G960" i="12"/>
  <c r="I960" i="12"/>
  <c r="K960" i="12"/>
  <c r="M960" i="12"/>
  <c r="O960" i="12"/>
  <c r="Q960" i="12"/>
  <c r="V960" i="12"/>
  <c r="G962" i="12"/>
  <c r="I962" i="12"/>
  <c r="K962" i="12"/>
  <c r="M962" i="12"/>
  <c r="O962" i="12"/>
  <c r="Q962" i="12"/>
  <c r="V962" i="12"/>
  <c r="G964" i="12"/>
  <c r="M964" i="12" s="1"/>
  <c r="I964" i="12"/>
  <c r="K964" i="12"/>
  <c r="O964" i="12"/>
  <c r="Q964" i="12"/>
  <c r="V964" i="12"/>
  <c r="G966" i="12"/>
  <c r="M966" i="12" s="1"/>
  <c r="I966" i="12"/>
  <c r="K966" i="12"/>
  <c r="O966" i="12"/>
  <c r="Q966" i="12"/>
  <c r="V966" i="12"/>
  <c r="G967" i="12"/>
  <c r="I967" i="12"/>
  <c r="K967" i="12"/>
  <c r="M967" i="12"/>
  <c r="O967" i="12"/>
  <c r="Q967" i="12"/>
  <c r="V967" i="12"/>
  <c r="G970" i="12"/>
  <c r="I970" i="12"/>
  <c r="K970" i="12"/>
  <c r="M970" i="12"/>
  <c r="O970" i="12"/>
  <c r="Q970" i="12"/>
  <c r="V970" i="12"/>
  <c r="G973" i="12"/>
  <c r="M973" i="12" s="1"/>
  <c r="I973" i="12"/>
  <c r="K973" i="12"/>
  <c r="O973" i="12"/>
  <c r="Q973" i="12"/>
  <c r="V973" i="12"/>
  <c r="G976" i="12"/>
  <c r="M976" i="12" s="1"/>
  <c r="I976" i="12"/>
  <c r="K976" i="12"/>
  <c r="O976" i="12"/>
  <c r="Q976" i="12"/>
  <c r="V976" i="12"/>
  <c r="G978" i="12"/>
  <c r="I978" i="12"/>
  <c r="K978" i="12"/>
  <c r="M978" i="12"/>
  <c r="O978" i="12"/>
  <c r="Q978" i="12"/>
  <c r="V978" i="12"/>
  <c r="G982" i="12"/>
  <c r="I982" i="12"/>
  <c r="K982" i="12"/>
  <c r="M982" i="12"/>
  <c r="O982" i="12"/>
  <c r="Q982" i="12"/>
  <c r="V982" i="12"/>
  <c r="G983" i="12"/>
  <c r="M983" i="12" s="1"/>
  <c r="I983" i="12"/>
  <c r="K983" i="12"/>
  <c r="O983" i="12"/>
  <c r="Q983" i="12"/>
  <c r="V983" i="12"/>
  <c r="G985" i="12"/>
  <c r="M985" i="12" s="1"/>
  <c r="I985" i="12"/>
  <c r="K985" i="12"/>
  <c r="O985" i="12"/>
  <c r="Q985" i="12"/>
  <c r="V985" i="12"/>
  <c r="G988" i="12"/>
  <c r="I988" i="12"/>
  <c r="K988" i="12"/>
  <c r="M988" i="12"/>
  <c r="O988" i="12"/>
  <c r="Q988" i="12"/>
  <c r="V988" i="12"/>
  <c r="G992" i="12"/>
  <c r="I992" i="12"/>
  <c r="K992" i="12"/>
  <c r="M992" i="12"/>
  <c r="O992" i="12"/>
  <c r="Q992" i="12"/>
  <c r="V992" i="12"/>
  <c r="G995" i="12"/>
  <c r="M995" i="12" s="1"/>
  <c r="I995" i="12"/>
  <c r="K995" i="12"/>
  <c r="O995" i="12"/>
  <c r="Q995" i="12"/>
  <c r="V995" i="12"/>
  <c r="G997" i="12"/>
  <c r="I997" i="12"/>
  <c r="I996" i="12" s="1"/>
  <c r="K997" i="12"/>
  <c r="K996" i="12" s="1"/>
  <c r="M997" i="12"/>
  <c r="O997" i="12"/>
  <c r="Q997" i="12"/>
  <c r="V997" i="12"/>
  <c r="V996" i="12" s="1"/>
  <c r="G999" i="12"/>
  <c r="I999" i="12"/>
  <c r="K999" i="12"/>
  <c r="M999" i="12"/>
  <c r="O999" i="12"/>
  <c r="Q999" i="12"/>
  <c r="V999" i="12"/>
  <c r="G1001" i="12"/>
  <c r="G996" i="12" s="1"/>
  <c r="I1001" i="12"/>
  <c r="K1001" i="12"/>
  <c r="O1001" i="12"/>
  <c r="O996" i="12" s="1"/>
  <c r="Q1001" i="12"/>
  <c r="V1001" i="12"/>
  <c r="G1003" i="12"/>
  <c r="M1003" i="12" s="1"/>
  <c r="I1003" i="12"/>
  <c r="K1003" i="12"/>
  <c r="O1003" i="12"/>
  <c r="Q1003" i="12"/>
  <c r="V1003" i="12"/>
  <c r="G1004" i="12"/>
  <c r="I1004" i="12"/>
  <c r="K1004" i="12"/>
  <c r="M1004" i="12"/>
  <c r="O1004" i="12"/>
  <c r="Q1004" i="12"/>
  <c r="V1004" i="12"/>
  <c r="G1006" i="12"/>
  <c r="I1006" i="12"/>
  <c r="K1006" i="12"/>
  <c r="M1006" i="12"/>
  <c r="O1006" i="12"/>
  <c r="Q1006" i="12"/>
  <c r="V1006" i="12"/>
  <c r="G1007" i="12"/>
  <c r="M1007" i="12" s="1"/>
  <c r="I1007" i="12"/>
  <c r="K1007" i="12"/>
  <c r="O1007" i="12"/>
  <c r="Q1007" i="12"/>
  <c r="V1007" i="12"/>
  <c r="G1008" i="12"/>
  <c r="M1008" i="12" s="1"/>
  <c r="I1008" i="12"/>
  <c r="K1008" i="12"/>
  <c r="O1008" i="12"/>
  <c r="Q1008" i="12"/>
  <c r="Q996" i="12" s="1"/>
  <c r="V1008" i="12"/>
  <c r="G1010" i="12"/>
  <c r="I1010" i="12"/>
  <c r="K1010" i="12"/>
  <c r="M1010" i="12"/>
  <c r="O1010" i="12"/>
  <c r="Q1010" i="12"/>
  <c r="V1010" i="12"/>
  <c r="G1012" i="12"/>
  <c r="I1012" i="12"/>
  <c r="K1012" i="12"/>
  <c r="M1012" i="12"/>
  <c r="O1012" i="12"/>
  <c r="Q1012" i="12"/>
  <c r="V1012" i="12"/>
  <c r="G1014" i="12"/>
  <c r="M1014" i="12" s="1"/>
  <c r="I1014" i="12"/>
  <c r="K1014" i="12"/>
  <c r="O1014" i="12"/>
  <c r="Q1014" i="12"/>
  <c r="V1014" i="12"/>
  <c r="G1016" i="12"/>
  <c r="M1016" i="12" s="1"/>
  <c r="I1016" i="12"/>
  <c r="K1016" i="12"/>
  <c r="O1016" i="12"/>
  <c r="Q1016" i="12"/>
  <c r="V1016" i="12"/>
  <c r="G1018" i="12"/>
  <c r="I1018" i="12"/>
  <c r="K1018" i="12"/>
  <c r="M1018" i="12"/>
  <c r="O1018" i="12"/>
  <c r="Q1018" i="12"/>
  <c r="V1018" i="12"/>
  <c r="G1020" i="12"/>
  <c r="I1020" i="12"/>
  <c r="K1020" i="12"/>
  <c r="M1020" i="12"/>
  <c r="O1020" i="12"/>
  <c r="Q1020" i="12"/>
  <c r="V1020" i="12"/>
  <c r="G1023" i="12"/>
  <c r="M1023" i="12" s="1"/>
  <c r="I1023" i="12"/>
  <c r="K1023" i="12"/>
  <c r="O1023" i="12"/>
  <c r="Q1023" i="12"/>
  <c r="V1023" i="12"/>
  <c r="G1026" i="12"/>
  <c r="M1026" i="12" s="1"/>
  <c r="I1026" i="12"/>
  <c r="K1026" i="12"/>
  <c r="O1026" i="12"/>
  <c r="Q1026" i="12"/>
  <c r="V1026" i="12"/>
  <c r="G1029" i="12"/>
  <c r="I1029" i="12"/>
  <c r="K1029" i="12"/>
  <c r="M1029" i="12"/>
  <c r="O1029" i="12"/>
  <c r="Q1029" i="12"/>
  <c r="V1029" i="12"/>
  <c r="G1031" i="12"/>
  <c r="I1031" i="12"/>
  <c r="K1031" i="12"/>
  <c r="M1031" i="12"/>
  <c r="O1031" i="12"/>
  <c r="Q1031" i="12"/>
  <c r="V1031" i="12"/>
  <c r="G1033" i="12"/>
  <c r="M1033" i="12" s="1"/>
  <c r="I1033" i="12"/>
  <c r="I1032" i="12" s="1"/>
  <c r="K1033" i="12"/>
  <c r="K1032" i="12" s="1"/>
  <c r="O1033" i="12"/>
  <c r="O1032" i="12" s="1"/>
  <c r="Q1033" i="12"/>
  <c r="Q1032" i="12" s="1"/>
  <c r="V1033" i="12"/>
  <c r="V1032" i="12" s="1"/>
  <c r="G1037" i="12"/>
  <c r="M1037" i="12" s="1"/>
  <c r="I1037" i="12"/>
  <c r="K1037" i="12"/>
  <c r="O1037" i="12"/>
  <c r="Q1037" i="12"/>
  <c r="V1037" i="12"/>
  <c r="G1039" i="12"/>
  <c r="I1039" i="12"/>
  <c r="K1039" i="12"/>
  <c r="M1039" i="12"/>
  <c r="O1039" i="12"/>
  <c r="Q1039" i="12"/>
  <c r="V1039" i="12"/>
  <c r="G1042" i="12"/>
  <c r="M1042" i="12" s="1"/>
  <c r="I1042" i="12"/>
  <c r="K1042" i="12"/>
  <c r="O1042" i="12"/>
  <c r="Q1042" i="12"/>
  <c r="V1042" i="12"/>
  <c r="G1072" i="12"/>
  <c r="M1072" i="12" s="1"/>
  <c r="I1072" i="12"/>
  <c r="K1072" i="12"/>
  <c r="O1072" i="12"/>
  <c r="Q1072" i="12"/>
  <c r="V1072" i="12"/>
  <c r="G1075" i="12"/>
  <c r="M1075" i="12" s="1"/>
  <c r="I1075" i="12"/>
  <c r="K1075" i="12"/>
  <c r="O1075" i="12"/>
  <c r="Q1075" i="12"/>
  <c r="V1075" i="12"/>
  <c r="G1078" i="12"/>
  <c r="I1078" i="12"/>
  <c r="K1078" i="12"/>
  <c r="M1078" i="12"/>
  <c r="O1078" i="12"/>
  <c r="Q1078" i="12"/>
  <c r="V1078" i="12"/>
  <c r="G1080" i="12"/>
  <c r="M1080" i="12" s="1"/>
  <c r="I1080" i="12"/>
  <c r="K1080" i="12"/>
  <c r="O1080" i="12"/>
  <c r="Q1080" i="12"/>
  <c r="V1080" i="12"/>
  <c r="G1082" i="12"/>
  <c r="M1082" i="12" s="1"/>
  <c r="I1082" i="12"/>
  <c r="K1082" i="12"/>
  <c r="O1082" i="12"/>
  <c r="Q1082" i="12"/>
  <c r="V1082" i="12"/>
  <c r="G1083" i="12"/>
  <c r="M1083" i="12" s="1"/>
  <c r="I1083" i="12"/>
  <c r="K1083" i="12"/>
  <c r="O1083" i="12"/>
  <c r="Q1083" i="12"/>
  <c r="V1083" i="12"/>
  <c r="G1085" i="12"/>
  <c r="I1085" i="12"/>
  <c r="K1085" i="12"/>
  <c r="M1085" i="12"/>
  <c r="O1085" i="12"/>
  <c r="Q1085" i="12"/>
  <c r="V1085" i="12"/>
  <c r="G1087" i="12"/>
  <c r="I1087" i="12"/>
  <c r="K1087" i="12"/>
  <c r="M1087" i="12"/>
  <c r="O1087" i="12"/>
  <c r="Q1087" i="12"/>
  <c r="V1087" i="12"/>
  <c r="G1089" i="12"/>
  <c r="M1089" i="12" s="1"/>
  <c r="I1089" i="12"/>
  <c r="K1089" i="12"/>
  <c r="O1089" i="12"/>
  <c r="Q1089" i="12"/>
  <c r="V1089" i="12"/>
  <c r="G1091" i="12"/>
  <c r="M1091" i="12" s="1"/>
  <c r="I1091" i="12"/>
  <c r="K1091" i="12"/>
  <c r="O1091" i="12"/>
  <c r="Q1091" i="12"/>
  <c r="V1091" i="12"/>
  <c r="G1093" i="12"/>
  <c r="I1093" i="12"/>
  <c r="K1093" i="12"/>
  <c r="M1093" i="12"/>
  <c r="O1093" i="12"/>
  <c r="Q1093" i="12"/>
  <c r="V1093" i="12"/>
  <c r="G1096" i="12"/>
  <c r="M1096" i="12" s="1"/>
  <c r="I1096" i="12"/>
  <c r="K1096" i="12"/>
  <c r="O1096" i="12"/>
  <c r="Q1096" i="12"/>
  <c r="V1096" i="12"/>
  <c r="G1098" i="12"/>
  <c r="M1098" i="12" s="1"/>
  <c r="I1098" i="12"/>
  <c r="K1098" i="12"/>
  <c r="O1098" i="12"/>
  <c r="Q1098" i="12"/>
  <c r="V1098" i="12"/>
  <c r="G1101" i="12"/>
  <c r="M1101" i="12" s="1"/>
  <c r="I1101" i="12"/>
  <c r="K1101" i="12"/>
  <c r="O1101" i="12"/>
  <c r="Q1101" i="12"/>
  <c r="V1101" i="12"/>
  <c r="G1103" i="12"/>
  <c r="I1103" i="12"/>
  <c r="K1103" i="12"/>
  <c r="M1103" i="12"/>
  <c r="O1103" i="12"/>
  <c r="Q1103" i="12"/>
  <c r="V1103" i="12"/>
  <c r="G1105" i="12"/>
  <c r="I1105" i="12"/>
  <c r="K1105" i="12"/>
  <c r="M1105" i="12"/>
  <c r="O1105" i="12"/>
  <c r="Q1105" i="12"/>
  <c r="V1105" i="12"/>
  <c r="G1107" i="12"/>
  <c r="M1107" i="12" s="1"/>
  <c r="I1107" i="12"/>
  <c r="K1107" i="12"/>
  <c r="O1107" i="12"/>
  <c r="Q1107" i="12"/>
  <c r="V1107" i="12"/>
  <c r="G1112" i="12"/>
  <c r="M1112" i="12" s="1"/>
  <c r="I1112" i="12"/>
  <c r="K1112" i="12"/>
  <c r="O1112" i="12"/>
  <c r="Q1112" i="12"/>
  <c r="V1112" i="12"/>
  <c r="G1113" i="12"/>
  <c r="I1113" i="12"/>
  <c r="K1113" i="12"/>
  <c r="M1113" i="12"/>
  <c r="O1113" i="12"/>
  <c r="Q1113" i="12"/>
  <c r="V1113" i="12"/>
  <c r="G1116" i="12"/>
  <c r="M1116" i="12" s="1"/>
  <c r="I1116" i="12"/>
  <c r="K1116" i="12"/>
  <c r="O1116" i="12"/>
  <c r="Q1116" i="12"/>
  <c r="V1116" i="12"/>
  <c r="G1118" i="12"/>
  <c r="M1118" i="12" s="1"/>
  <c r="I1118" i="12"/>
  <c r="K1118" i="12"/>
  <c r="O1118" i="12"/>
  <c r="Q1118" i="12"/>
  <c r="V1118" i="12"/>
  <c r="G1120" i="12"/>
  <c r="M1120" i="12" s="1"/>
  <c r="I1120" i="12"/>
  <c r="K1120" i="12"/>
  <c r="O1120" i="12"/>
  <c r="Q1120" i="12"/>
  <c r="V1120" i="12"/>
  <c r="G1122" i="12"/>
  <c r="I1122" i="12"/>
  <c r="K1122" i="12"/>
  <c r="M1122" i="12"/>
  <c r="O1122" i="12"/>
  <c r="Q1122" i="12"/>
  <c r="V1122" i="12"/>
  <c r="G1124" i="12"/>
  <c r="I1124" i="12"/>
  <c r="K1124" i="12"/>
  <c r="M1124" i="12"/>
  <c r="O1124" i="12"/>
  <c r="Q1124" i="12"/>
  <c r="V1124" i="12"/>
  <c r="Q1125" i="12"/>
  <c r="G1126" i="12"/>
  <c r="M1126" i="12" s="1"/>
  <c r="I1126" i="12"/>
  <c r="I1125" i="12" s="1"/>
  <c r="K1126" i="12"/>
  <c r="K1125" i="12" s="1"/>
  <c r="O1126" i="12"/>
  <c r="Q1126" i="12"/>
  <c r="V1126" i="12"/>
  <c r="V1125" i="12" s="1"/>
  <c r="G1128" i="12"/>
  <c r="I1128" i="12"/>
  <c r="K1128" i="12"/>
  <c r="M1128" i="12"/>
  <c r="O1128" i="12"/>
  <c r="Q1128" i="12"/>
  <c r="V1128" i="12"/>
  <c r="G1129" i="12"/>
  <c r="G1125" i="12" s="1"/>
  <c r="I1129" i="12"/>
  <c r="K1129" i="12"/>
  <c r="O1129" i="12"/>
  <c r="O1125" i="12" s="1"/>
  <c r="Q1129" i="12"/>
  <c r="V1129" i="12"/>
  <c r="G1144" i="12"/>
  <c r="M1144" i="12" s="1"/>
  <c r="I1144" i="12"/>
  <c r="K1144" i="12"/>
  <c r="O1144" i="12"/>
  <c r="Q1144" i="12"/>
  <c r="V1144" i="12"/>
  <c r="G1157" i="12"/>
  <c r="M1157" i="12" s="1"/>
  <c r="I1157" i="12"/>
  <c r="K1157" i="12"/>
  <c r="O1157" i="12"/>
  <c r="Q1157" i="12"/>
  <c r="V1157" i="12"/>
  <c r="G1170" i="12"/>
  <c r="I1170" i="12"/>
  <c r="K1170" i="12"/>
  <c r="M1170" i="12"/>
  <c r="O1170" i="12"/>
  <c r="Q1170" i="12"/>
  <c r="V1170" i="12"/>
  <c r="O1171" i="12"/>
  <c r="G1172" i="12"/>
  <c r="G1171" i="12" s="1"/>
  <c r="I1172" i="12"/>
  <c r="I1171" i="12" s="1"/>
  <c r="K1172" i="12"/>
  <c r="K1171" i="12" s="1"/>
  <c r="O1172" i="12"/>
  <c r="Q1172" i="12"/>
  <c r="Q1171" i="12" s="1"/>
  <c r="V1172" i="12"/>
  <c r="V1171" i="12" s="1"/>
  <c r="G1173" i="12"/>
  <c r="M1173" i="12" s="1"/>
  <c r="I1173" i="12"/>
  <c r="K1173" i="12"/>
  <c r="O1173" i="12"/>
  <c r="Q1173" i="12"/>
  <c r="V1173" i="12"/>
  <c r="G1174" i="12"/>
  <c r="I1174" i="12"/>
  <c r="K1174" i="12"/>
  <c r="M1174" i="12"/>
  <c r="O1174" i="12"/>
  <c r="Q1174" i="12"/>
  <c r="V1174" i="12"/>
  <c r="G1176" i="12"/>
  <c r="M1176" i="12" s="1"/>
  <c r="I1176" i="12"/>
  <c r="I1175" i="12" s="1"/>
  <c r="K1176" i="12"/>
  <c r="K1175" i="12" s="1"/>
  <c r="O1176" i="12"/>
  <c r="O1175" i="12" s="1"/>
  <c r="Q1176" i="12"/>
  <c r="Q1175" i="12" s="1"/>
  <c r="V1176" i="12"/>
  <c r="V1175" i="12" s="1"/>
  <c r="G1177" i="12"/>
  <c r="M1177" i="12" s="1"/>
  <c r="I1177" i="12"/>
  <c r="K1177" i="12"/>
  <c r="O1177" i="12"/>
  <c r="Q1177" i="12"/>
  <c r="V1177" i="12"/>
  <c r="G1178" i="12"/>
  <c r="I1178" i="12"/>
  <c r="K1178" i="12"/>
  <c r="M1178" i="12"/>
  <c r="O1178" i="12"/>
  <c r="Q1178" i="12"/>
  <c r="V1178" i="12"/>
  <c r="G1179" i="12"/>
  <c r="M1179" i="12" s="1"/>
  <c r="I1179" i="12"/>
  <c r="K1179" i="12"/>
  <c r="O1179" i="12"/>
  <c r="Q1179" i="12"/>
  <c r="V1179" i="12"/>
  <c r="G1180" i="12"/>
  <c r="M1180" i="12" s="1"/>
  <c r="I1180" i="12"/>
  <c r="K1180" i="12"/>
  <c r="O1180" i="12"/>
  <c r="Q1180" i="12"/>
  <c r="V1180" i="12"/>
  <c r="G1186" i="12"/>
  <c r="M1186" i="12" s="1"/>
  <c r="I1186" i="12"/>
  <c r="K1186" i="12"/>
  <c r="O1186" i="12"/>
  <c r="Q1186" i="12"/>
  <c r="V1186" i="12"/>
  <c r="G1193" i="12"/>
  <c r="I1193" i="12"/>
  <c r="K1193" i="12"/>
  <c r="M1193" i="12"/>
  <c r="O1193" i="12"/>
  <c r="Q1193" i="12"/>
  <c r="V1193" i="12"/>
  <c r="G1194" i="12"/>
  <c r="M1194" i="12" s="1"/>
  <c r="I1194" i="12"/>
  <c r="K1194" i="12"/>
  <c r="O1194" i="12"/>
  <c r="Q1194" i="12"/>
  <c r="V1194" i="12"/>
  <c r="G1195" i="12"/>
  <c r="M1195" i="12" s="1"/>
  <c r="I1195" i="12"/>
  <c r="K1195" i="12"/>
  <c r="O1195" i="12"/>
  <c r="Q1195" i="12"/>
  <c r="V1195" i="12"/>
  <c r="G1196" i="12"/>
  <c r="M1196" i="12" s="1"/>
  <c r="I1196" i="12"/>
  <c r="K1196" i="12"/>
  <c r="O1196" i="12"/>
  <c r="Q1196" i="12"/>
  <c r="V1196" i="12"/>
  <c r="G1197" i="12"/>
  <c r="I1197" i="12"/>
  <c r="K1197" i="12"/>
  <c r="M1197" i="12"/>
  <c r="O1197" i="12"/>
  <c r="Q1197" i="12"/>
  <c r="V1197" i="12"/>
  <c r="G1198" i="12"/>
  <c r="M1198" i="12" s="1"/>
  <c r="I1198" i="12"/>
  <c r="K1198" i="12"/>
  <c r="O1198" i="12"/>
  <c r="Q1198" i="12"/>
  <c r="V1198" i="12"/>
  <c r="G1199" i="12"/>
  <c r="M1199" i="12" s="1"/>
  <c r="I1199" i="12"/>
  <c r="K1199" i="12"/>
  <c r="O1199" i="12"/>
  <c r="Q1199" i="12"/>
  <c r="V1199" i="12"/>
  <c r="G1205" i="12"/>
  <c r="M1205" i="12" s="1"/>
  <c r="I1205" i="12"/>
  <c r="K1205" i="12"/>
  <c r="O1205" i="12"/>
  <c r="Q1205" i="12"/>
  <c r="V1205" i="12"/>
  <c r="G1211" i="12"/>
  <c r="I1211" i="12"/>
  <c r="K1211" i="12"/>
  <c r="M1211" i="12"/>
  <c r="O1211" i="12"/>
  <c r="Q1211" i="12"/>
  <c r="V1211" i="12"/>
  <c r="G1220" i="12"/>
  <c r="M1220" i="12" s="1"/>
  <c r="I1220" i="12"/>
  <c r="K1220" i="12"/>
  <c r="O1220" i="12"/>
  <c r="Q1220" i="12"/>
  <c r="V1220" i="12"/>
  <c r="G1226" i="12"/>
  <c r="M1226" i="12" s="1"/>
  <c r="I1226" i="12"/>
  <c r="K1226" i="12"/>
  <c r="O1226" i="12"/>
  <c r="Q1226" i="12"/>
  <c r="V1226" i="12"/>
  <c r="G1236" i="12"/>
  <c r="M1236" i="12" s="1"/>
  <c r="I1236" i="12"/>
  <c r="K1236" i="12"/>
  <c r="O1236" i="12"/>
  <c r="Q1236" i="12"/>
  <c r="V1236" i="12"/>
  <c r="G1245" i="12"/>
  <c r="I1245" i="12"/>
  <c r="K1245" i="12"/>
  <c r="M1245" i="12"/>
  <c r="O1245" i="12"/>
  <c r="Q1245" i="12"/>
  <c r="V1245" i="12"/>
  <c r="G1251" i="12"/>
  <c r="M1251" i="12" s="1"/>
  <c r="I1251" i="12"/>
  <c r="K1251" i="12"/>
  <c r="O1251" i="12"/>
  <c r="Q1251" i="12"/>
  <c r="V1251" i="12"/>
  <c r="G1260" i="12"/>
  <c r="M1260" i="12" s="1"/>
  <c r="I1260" i="12"/>
  <c r="K1260" i="12"/>
  <c r="O1260" i="12"/>
  <c r="Q1260" i="12"/>
  <c r="V1260" i="12"/>
  <c r="G1268" i="12"/>
  <c r="M1268" i="12" s="1"/>
  <c r="I1268" i="12"/>
  <c r="K1268" i="12"/>
  <c r="O1268" i="12"/>
  <c r="Q1268" i="12"/>
  <c r="V1268" i="12"/>
  <c r="G1269" i="12"/>
  <c r="I1269" i="12"/>
  <c r="K1269" i="12"/>
  <c r="M1269" i="12"/>
  <c r="O1269" i="12"/>
  <c r="Q1269" i="12"/>
  <c r="V1269" i="12"/>
  <c r="G1281" i="12"/>
  <c r="M1281" i="12" s="1"/>
  <c r="I1281" i="12"/>
  <c r="K1281" i="12"/>
  <c r="O1281" i="12"/>
  <c r="Q1281" i="12"/>
  <c r="V1281" i="12"/>
  <c r="G1293" i="12"/>
  <c r="M1293" i="12" s="1"/>
  <c r="I1293" i="12"/>
  <c r="K1293" i="12"/>
  <c r="O1293" i="12"/>
  <c r="Q1293" i="12"/>
  <c r="V1293" i="12"/>
  <c r="G1305" i="12"/>
  <c r="M1305" i="12" s="1"/>
  <c r="I1305" i="12"/>
  <c r="K1305" i="12"/>
  <c r="O1305" i="12"/>
  <c r="Q1305" i="12"/>
  <c r="V1305" i="12"/>
  <c r="G1318" i="12"/>
  <c r="I1318" i="12"/>
  <c r="K1318" i="12"/>
  <c r="M1318" i="12"/>
  <c r="O1318" i="12"/>
  <c r="Q1318" i="12"/>
  <c r="V1318" i="12"/>
  <c r="G1327" i="12"/>
  <c r="M1327" i="12" s="1"/>
  <c r="I1327" i="12"/>
  <c r="K1327" i="12"/>
  <c r="O1327" i="12"/>
  <c r="Q1327" i="12"/>
  <c r="V1327" i="12"/>
  <c r="G1338" i="12"/>
  <c r="M1338" i="12" s="1"/>
  <c r="I1338" i="12"/>
  <c r="K1338" i="12"/>
  <c r="O1338" i="12"/>
  <c r="Q1338" i="12"/>
  <c r="V1338" i="12"/>
  <c r="G1347" i="12"/>
  <c r="I1347" i="12"/>
  <c r="K1347" i="12"/>
  <c r="M1347" i="12"/>
  <c r="O1347" i="12"/>
  <c r="Q1347" i="12"/>
  <c r="V1347" i="12"/>
  <c r="G1363" i="12"/>
  <c r="I1363" i="12"/>
  <c r="K1363" i="12"/>
  <c r="M1363" i="12"/>
  <c r="O1363" i="12"/>
  <c r="Q1363" i="12"/>
  <c r="V1363" i="12"/>
  <c r="G1382" i="12"/>
  <c r="M1382" i="12" s="1"/>
  <c r="I1382" i="12"/>
  <c r="K1382" i="12"/>
  <c r="O1382" i="12"/>
  <c r="Q1382" i="12"/>
  <c r="V1382" i="12"/>
  <c r="G1383" i="12"/>
  <c r="I1383" i="12"/>
  <c r="G1384" i="12"/>
  <c r="M1384" i="12" s="1"/>
  <c r="M1383" i="12" s="1"/>
  <c r="I1384" i="12"/>
  <c r="K1384" i="12"/>
  <c r="K1383" i="12" s="1"/>
  <c r="O1384" i="12"/>
  <c r="Q1384" i="12"/>
  <c r="Q1383" i="12" s="1"/>
  <c r="V1384" i="12"/>
  <c r="V1383" i="12" s="1"/>
  <c r="G1385" i="12"/>
  <c r="I1385" i="12"/>
  <c r="K1385" i="12"/>
  <c r="M1385" i="12"/>
  <c r="O1385" i="12"/>
  <c r="Q1385" i="12"/>
  <c r="V1385" i="12"/>
  <c r="G1386" i="12"/>
  <c r="I1386" i="12"/>
  <c r="K1386" i="12"/>
  <c r="M1386" i="12"/>
  <c r="O1386" i="12"/>
  <c r="O1383" i="12" s="1"/>
  <c r="Q1386" i="12"/>
  <c r="V1386" i="12"/>
  <c r="G1388" i="12"/>
  <c r="M1388" i="12" s="1"/>
  <c r="I1388" i="12"/>
  <c r="I1387" i="12" s="1"/>
  <c r="K1388" i="12"/>
  <c r="K1387" i="12" s="1"/>
  <c r="O1388" i="12"/>
  <c r="Q1388" i="12"/>
  <c r="V1388" i="12"/>
  <c r="V1387" i="12" s="1"/>
  <c r="G1390" i="12"/>
  <c r="I1390" i="12"/>
  <c r="K1390" i="12"/>
  <c r="M1390" i="12"/>
  <c r="O1390" i="12"/>
  <c r="Q1390" i="12"/>
  <c r="V1390" i="12"/>
  <c r="G1391" i="12"/>
  <c r="G1387" i="12" s="1"/>
  <c r="I1391" i="12"/>
  <c r="K1391" i="12"/>
  <c r="O1391" i="12"/>
  <c r="Q1391" i="12"/>
  <c r="V1391" i="12"/>
  <c r="G1392" i="12"/>
  <c r="M1392" i="12" s="1"/>
  <c r="I1392" i="12"/>
  <c r="K1392" i="12"/>
  <c r="O1392" i="12"/>
  <c r="O1387" i="12" s="1"/>
  <c r="Q1392" i="12"/>
  <c r="V1392" i="12"/>
  <c r="G1393" i="12"/>
  <c r="M1393" i="12" s="1"/>
  <c r="I1393" i="12"/>
  <c r="K1393" i="12"/>
  <c r="O1393" i="12"/>
  <c r="Q1393" i="12"/>
  <c r="V1393" i="12"/>
  <c r="G1394" i="12"/>
  <c r="I1394" i="12"/>
  <c r="K1394" i="12"/>
  <c r="M1394" i="12"/>
  <c r="O1394" i="12"/>
  <c r="Q1394" i="12"/>
  <c r="V1394" i="12"/>
  <c r="G1395" i="12"/>
  <c r="I1395" i="12"/>
  <c r="K1395" i="12"/>
  <c r="M1395" i="12"/>
  <c r="O1395" i="12"/>
  <c r="Q1395" i="12"/>
  <c r="V1395" i="12"/>
  <c r="G1396" i="12"/>
  <c r="M1396" i="12" s="1"/>
  <c r="I1396" i="12"/>
  <c r="K1396" i="12"/>
  <c r="O1396" i="12"/>
  <c r="Q1396" i="12"/>
  <c r="Q1387" i="12" s="1"/>
  <c r="V1396" i="12"/>
  <c r="G1397" i="12"/>
  <c r="M1397" i="12" s="1"/>
  <c r="I1397" i="12"/>
  <c r="K1397" i="12"/>
  <c r="O1397" i="12"/>
  <c r="Q1397" i="12"/>
  <c r="V1397" i="12"/>
  <c r="G1399" i="12"/>
  <c r="I1399" i="12"/>
  <c r="K1399" i="12"/>
  <c r="M1399" i="12"/>
  <c r="O1399" i="12"/>
  <c r="Q1399" i="12"/>
  <c r="V1399" i="12"/>
  <c r="G1401" i="12"/>
  <c r="M1401" i="12" s="1"/>
  <c r="I1401" i="12"/>
  <c r="K1401" i="12"/>
  <c r="O1401" i="12"/>
  <c r="Q1401" i="12"/>
  <c r="V1401" i="12"/>
  <c r="G1403" i="12"/>
  <c r="M1403" i="12" s="1"/>
  <c r="I1403" i="12"/>
  <c r="K1403" i="12"/>
  <c r="O1403" i="12"/>
  <c r="Q1403" i="12"/>
  <c r="V1403" i="12"/>
  <c r="G1405" i="12"/>
  <c r="M1405" i="12" s="1"/>
  <c r="I1405" i="12"/>
  <c r="K1405" i="12"/>
  <c r="O1405" i="12"/>
  <c r="Q1405" i="12"/>
  <c r="V1405" i="12"/>
  <c r="G1406" i="12"/>
  <c r="I1406" i="12"/>
  <c r="K1406" i="12"/>
  <c r="M1406" i="12"/>
  <c r="O1406" i="12"/>
  <c r="Q1406" i="12"/>
  <c r="V1406" i="12"/>
  <c r="G1407" i="12"/>
  <c r="I1407" i="12"/>
  <c r="K1407" i="12"/>
  <c r="M1407" i="12"/>
  <c r="O1407" i="12"/>
  <c r="Q1407" i="12"/>
  <c r="V1407" i="12"/>
  <c r="G1408" i="12"/>
  <c r="M1408" i="12" s="1"/>
  <c r="I1408" i="12"/>
  <c r="K1408" i="12"/>
  <c r="O1408" i="12"/>
  <c r="Q1408" i="12"/>
  <c r="V1408" i="12"/>
  <c r="G1409" i="12"/>
  <c r="M1409" i="12" s="1"/>
  <c r="I1409" i="12"/>
  <c r="K1409" i="12"/>
  <c r="O1409" i="12"/>
  <c r="Q1409" i="12"/>
  <c r="V1409" i="12"/>
  <c r="G1411" i="12"/>
  <c r="M1411" i="12" s="1"/>
  <c r="I1411" i="12"/>
  <c r="I1410" i="12" s="1"/>
  <c r="K1411" i="12"/>
  <c r="O1411" i="12"/>
  <c r="O1410" i="12" s="1"/>
  <c r="Q1411" i="12"/>
  <c r="Q1410" i="12" s="1"/>
  <c r="V1411" i="12"/>
  <c r="G1412" i="12"/>
  <c r="M1412" i="12" s="1"/>
  <c r="I1412" i="12"/>
  <c r="K1412" i="12"/>
  <c r="O1412" i="12"/>
  <c r="Q1412" i="12"/>
  <c r="V1412" i="12"/>
  <c r="G1413" i="12"/>
  <c r="I1413" i="12"/>
  <c r="K1413" i="12"/>
  <c r="K1410" i="12" s="1"/>
  <c r="M1413" i="12"/>
  <c r="O1413" i="12"/>
  <c r="Q1413" i="12"/>
  <c r="V1413" i="12"/>
  <c r="G1414" i="12"/>
  <c r="I1414" i="12"/>
  <c r="K1414" i="12"/>
  <c r="M1414" i="12"/>
  <c r="O1414" i="12"/>
  <c r="Q1414" i="12"/>
  <c r="V1414" i="12"/>
  <c r="V1410" i="12" s="1"/>
  <c r="G1422" i="12"/>
  <c r="I1422" i="12"/>
  <c r="K1422" i="12"/>
  <c r="M1422" i="12"/>
  <c r="O1422" i="12"/>
  <c r="Q1422" i="12"/>
  <c r="V1422" i="12"/>
  <c r="G1424" i="12"/>
  <c r="M1424" i="12" s="1"/>
  <c r="I1424" i="12"/>
  <c r="K1424" i="12"/>
  <c r="O1424" i="12"/>
  <c r="Q1424" i="12"/>
  <c r="V1424" i="12"/>
  <c r="G1426" i="12"/>
  <c r="I1426" i="12"/>
  <c r="K1426" i="12"/>
  <c r="M1426" i="12"/>
  <c r="O1426" i="12"/>
  <c r="Q1426" i="12"/>
  <c r="V1426" i="12"/>
  <c r="G1428" i="12"/>
  <c r="M1428" i="12" s="1"/>
  <c r="I1428" i="12"/>
  <c r="K1428" i="12"/>
  <c r="O1428" i="12"/>
  <c r="Q1428" i="12"/>
  <c r="V1428" i="12"/>
  <c r="G1433" i="12"/>
  <c r="M1433" i="12" s="1"/>
  <c r="I1433" i="12"/>
  <c r="K1433" i="12"/>
  <c r="O1433" i="12"/>
  <c r="Q1433" i="12"/>
  <c r="V1433" i="12"/>
  <c r="G1435" i="12"/>
  <c r="M1435" i="12" s="1"/>
  <c r="I1435" i="12"/>
  <c r="K1435" i="12"/>
  <c r="O1435" i="12"/>
  <c r="Q1435" i="12"/>
  <c r="V1435" i="12"/>
  <c r="G1443" i="12"/>
  <c r="I1443" i="12"/>
  <c r="K1443" i="12"/>
  <c r="M1443" i="12"/>
  <c r="O1443" i="12"/>
  <c r="Q1443" i="12"/>
  <c r="V1443" i="12"/>
  <c r="G1445" i="12"/>
  <c r="I1445" i="12"/>
  <c r="K1445" i="12"/>
  <c r="M1445" i="12"/>
  <c r="O1445" i="12"/>
  <c r="Q1445" i="12"/>
  <c r="V1445" i="12"/>
  <c r="G1449" i="12"/>
  <c r="I1449" i="12"/>
  <c r="K1449" i="12"/>
  <c r="M1449" i="12"/>
  <c r="O1449" i="12"/>
  <c r="Q1449" i="12"/>
  <c r="V1449" i="12"/>
  <c r="G1451" i="12"/>
  <c r="M1451" i="12" s="1"/>
  <c r="I1451" i="12"/>
  <c r="K1451" i="12"/>
  <c r="O1451" i="12"/>
  <c r="Q1451" i="12"/>
  <c r="V1451" i="12"/>
  <c r="G1453" i="12"/>
  <c r="M1453" i="12" s="1"/>
  <c r="I1453" i="12"/>
  <c r="K1453" i="12"/>
  <c r="O1453" i="12"/>
  <c r="Q1453" i="12"/>
  <c r="V1453" i="12"/>
  <c r="G1455" i="12"/>
  <c r="I1455" i="12"/>
  <c r="K1455" i="12"/>
  <c r="M1455" i="12"/>
  <c r="O1455" i="12"/>
  <c r="Q1455" i="12"/>
  <c r="V1455" i="12"/>
  <c r="G1456" i="12"/>
  <c r="M1456" i="12" s="1"/>
  <c r="I1456" i="12"/>
  <c r="K1456" i="12"/>
  <c r="O1456" i="12"/>
  <c r="Q1456" i="12"/>
  <c r="V1456" i="12"/>
  <c r="G1460" i="12"/>
  <c r="M1460" i="12" s="1"/>
  <c r="I1460" i="12"/>
  <c r="K1460" i="12"/>
  <c r="O1460" i="12"/>
  <c r="Q1460" i="12"/>
  <c r="V1460" i="12"/>
  <c r="G1462" i="12"/>
  <c r="M1462" i="12" s="1"/>
  <c r="I1462" i="12"/>
  <c r="K1462" i="12"/>
  <c r="O1462" i="12"/>
  <c r="Q1462" i="12"/>
  <c r="V1462" i="12"/>
  <c r="G1467" i="12"/>
  <c r="I1467" i="12"/>
  <c r="K1467" i="12"/>
  <c r="M1467" i="12"/>
  <c r="O1467" i="12"/>
  <c r="Q1467" i="12"/>
  <c r="V1467" i="12"/>
  <c r="G1470" i="12"/>
  <c r="I1470" i="12"/>
  <c r="K1470" i="12"/>
  <c r="M1470" i="12"/>
  <c r="O1470" i="12"/>
  <c r="Q1470" i="12"/>
  <c r="V1470" i="12"/>
  <c r="G1472" i="12"/>
  <c r="M1472" i="12" s="1"/>
  <c r="I1472" i="12"/>
  <c r="K1472" i="12"/>
  <c r="O1472" i="12"/>
  <c r="Q1472" i="12"/>
  <c r="V1472" i="12"/>
  <c r="G1474" i="12"/>
  <c r="M1474" i="12" s="1"/>
  <c r="I1474" i="12"/>
  <c r="K1474" i="12"/>
  <c r="O1474" i="12"/>
  <c r="Q1474" i="12"/>
  <c r="V1474" i="12"/>
  <c r="G1476" i="12"/>
  <c r="I1476" i="12"/>
  <c r="K1476" i="12"/>
  <c r="M1476" i="12"/>
  <c r="O1476" i="12"/>
  <c r="Q1476" i="12"/>
  <c r="V1476" i="12"/>
  <c r="G1477" i="12"/>
  <c r="G1478" i="12"/>
  <c r="M1478" i="12" s="1"/>
  <c r="I1478" i="12"/>
  <c r="I1477" i="12" s="1"/>
  <c r="K1478" i="12"/>
  <c r="K1477" i="12" s="1"/>
  <c r="O1478" i="12"/>
  <c r="O1477" i="12" s="1"/>
  <c r="Q1478" i="12"/>
  <c r="Q1477" i="12" s="1"/>
  <c r="V1478" i="12"/>
  <c r="V1477" i="12" s="1"/>
  <c r="G1482" i="12"/>
  <c r="M1482" i="12" s="1"/>
  <c r="I1482" i="12"/>
  <c r="K1482" i="12"/>
  <c r="O1482" i="12"/>
  <c r="Q1482" i="12"/>
  <c r="V1482" i="12"/>
  <c r="G1486" i="12"/>
  <c r="I1486" i="12"/>
  <c r="K1486" i="12"/>
  <c r="M1486" i="12"/>
  <c r="O1486" i="12"/>
  <c r="Q1486" i="12"/>
  <c r="V1486" i="12"/>
  <c r="G1489" i="12"/>
  <c r="I1489" i="12"/>
  <c r="K1489" i="12"/>
  <c r="M1489" i="12"/>
  <c r="O1489" i="12"/>
  <c r="Q1489" i="12"/>
  <c r="V1489" i="12"/>
  <c r="G1491" i="12"/>
  <c r="M1491" i="12" s="1"/>
  <c r="I1491" i="12"/>
  <c r="K1491" i="12"/>
  <c r="O1491" i="12"/>
  <c r="Q1491" i="12"/>
  <c r="V1491" i="12"/>
  <c r="G1496" i="12"/>
  <c r="M1496" i="12" s="1"/>
  <c r="I1496" i="12"/>
  <c r="K1496" i="12"/>
  <c r="O1496" i="12"/>
  <c r="Q1496" i="12"/>
  <c r="V1496" i="12"/>
  <c r="G1501" i="12"/>
  <c r="I1501" i="12"/>
  <c r="K1501" i="12"/>
  <c r="M1501" i="12"/>
  <c r="O1501" i="12"/>
  <c r="Q1501" i="12"/>
  <c r="V1501" i="12"/>
  <c r="G1506" i="12"/>
  <c r="M1506" i="12" s="1"/>
  <c r="I1506" i="12"/>
  <c r="K1506" i="12"/>
  <c r="O1506" i="12"/>
  <c r="Q1506" i="12"/>
  <c r="V1506" i="12"/>
  <c r="G1508" i="12"/>
  <c r="M1508" i="12" s="1"/>
  <c r="I1508" i="12"/>
  <c r="K1508" i="12"/>
  <c r="K1507" i="12" s="1"/>
  <c r="O1508" i="12"/>
  <c r="Q1508" i="12"/>
  <c r="Q1507" i="12" s="1"/>
  <c r="V1508" i="12"/>
  <c r="V1507" i="12" s="1"/>
  <c r="G1510" i="12"/>
  <c r="I1510" i="12"/>
  <c r="K1510" i="12"/>
  <c r="M1510" i="12"/>
  <c r="O1510" i="12"/>
  <c r="O1507" i="12" s="1"/>
  <c r="Q1510" i="12"/>
  <c r="V1510" i="12"/>
  <c r="G1512" i="12"/>
  <c r="I1512" i="12"/>
  <c r="K1512" i="12"/>
  <c r="M1512" i="12"/>
  <c r="O1512" i="12"/>
  <c r="Q1512" i="12"/>
  <c r="V1512" i="12"/>
  <c r="G1513" i="12"/>
  <c r="M1513" i="12" s="1"/>
  <c r="I1513" i="12"/>
  <c r="K1513" i="12"/>
  <c r="O1513" i="12"/>
  <c r="Q1513" i="12"/>
  <c r="V1513" i="12"/>
  <c r="G1514" i="12"/>
  <c r="M1514" i="12" s="1"/>
  <c r="I1514" i="12"/>
  <c r="K1514" i="12"/>
  <c r="O1514" i="12"/>
  <c r="Q1514" i="12"/>
  <c r="V1514" i="12"/>
  <c r="G1516" i="12"/>
  <c r="I1516" i="12"/>
  <c r="K1516" i="12"/>
  <c r="M1516" i="12"/>
  <c r="O1516" i="12"/>
  <c r="Q1516" i="12"/>
  <c r="V1516" i="12"/>
  <c r="G1519" i="12"/>
  <c r="M1519" i="12" s="1"/>
  <c r="I1519" i="12"/>
  <c r="K1519" i="12"/>
  <c r="O1519" i="12"/>
  <c r="Q1519" i="12"/>
  <c r="V1519" i="12"/>
  <c r="G1521" i="12"/>
  <c r="M1521" i="12" s="1"/>
  <c r="I1521" i="12"/>
  <c r="I1507" i="12" s="1"/>
  <c r="K1521" i="12"/>
  <c r="O1521" i="12"/>
  <c r="Q1521" i="12"/>
  <c r="V1521" i="12"/>
  <c r="G1524" i="12"/>
  <c r="M1524" i="12" s="1"/>
  <c r="I1524" i="12"/>
  <c r="K1524" i="12"/>
  <c r="O1524" i="12"/>
  <c r="Q1524" i="12"/>
  <c r="V1524" i="12"/>
  <c r="G1533" i="12"/>
  <c r="I1533" i="12"/>
  <c r="K1533" i="12"/>
  <c r="M1533" i="12"/>
  <c r="O1533" i="12"/>
  <c r="Q1533" i="12"/>
  <c r="V1533" i="12"/>
  <c r="G1542" i="12"/>
  <c r="I1542" i="12"/>
  <c r="K1542" i="12"/>
  <c r="M1542" i="12"/>
  <c r="O1542" i="12"/>
  <c r="Q1542" i="12"/>
  <c r="V1542" i="12"/>
  <c r="G1544" i="12"/>
  <c r="M1544" i="12" s="1"/>
  <c r="I1544" i="12"/>
  <c r="K1544" i="12"/>
  <c r="O1544" i="12"/>
  <c r="Q1544" i="12"/>
  <c r="V1544" i="12"/>
  <c r="G1546" i="12"/>
  <c r="M1546" i="12" s="1"/>
  <c r="I1546" i="12"/>
  <c r="I1545" i="12" s="1"/>
  <c r="K1546" i="12"/>
  <c r="K1545" i="12" s="1"/>
  <c r="O1546" i="12"/>
  <c r="O1545" i="12" s="1"/>
  <c r="Q1546" i="12"/>
  <c r="V1546" i="12"/>
  <c r="G1549" i="12"/>
  <c r="G1545" i="12" s="1"/>
  <c r="I1549" i="12"/>
  <c r="K1549" i="12"/>
  <c r="O1549" i="12"/>
  <c r="Q1549" i="12"/>
  <c r="V1549" i="12"/>
  <c r="G1550" i="12"/>
  <c r="M1550" i="12" s="1"/>
  <c r="I1550" i="12"/>
  <c r="K1550" i="12"/>
  <c r="O1550" i="12"/>
  <c r="Q1550" i="12"/>
  <c r="V1550" i="12"/>
  <c r="G1551" i="12"/>
  <c r="M1551" i="12" s="1"/>
  <c r="I1551" i="12"/>
  <c r="K1551" i="12"/>
  <c r="O1551" i="12"/>
  <c r="Q1551" i="12"/>
  <c r="V1551" i="12"/>
  <c r="G1552" i="12"/>
  <c r="I1552" i="12"/>
  <c r="K1552" i="12"/>
  <c r="M1552" i="12"/>
  <c r="O1552" i="12"/>
  <c r="Q1552" i="12"/>
  <c r="Q1545" i="12" s="1"/>
  <c r="V1552" i="12"/>
  <c r="G1553" i="12"/>
  <c r="I1553" i="12"/>
  <c r="K1553" i="12"/>
  <c r="M1553" i="12"/>
  <c r="O1553" i="12"/>
  <c r="Q1553" i="12"/>
  <c r="V1553" i="12"/>
  <c r="G1554" i="12"/>
  <c r="I1554" i="12"/>
  <c r="K1554" i="12"/>
  <c r="M1554" i="12"/>
  <c r="O1554" i="12"/>
  <c r="Q1554" i="12"/>
  <c r="V1554" i="12"/>
  <c r="G1555" i="12"/>
  <c r="M1555" i="12" s="1"/>
  <c r="I1555" i="12"/>
  <c r="K1555" i="12"/>
  <c r="O1555" i="12"/>
  <c r="Q1555" i="12"/>
  <c r="V1555" i="12"/>
  <c r="V1545" i="12" s="1"/>
  <c r="G1556" i="12"/>
  <c r="I1556" i="12"/>
  <c r="K1556" i="12"/>
  <c r="M1556" i="12"/>
  <c r="O1556" i="12"/>
  <c r="Q1556" i="12"/>
  <c r="V1556" i="12"/>
  <c r="G1558" i="12"/>
  <c r="M1558" i="12" s="1"/>
  <c r="I1558" i="12"/>
  <c r="K1558" i="12"/>
  <c r="O1558" i="12"/>
  <c r="Q1558" i="12"/>
  <c r="V1558" i="12"/>
  <c r="G1569" i="12"/>
  <c r="M1569" i="12" s="1"/>
  <c r="I1569" i="12"/>
  <c r="K1569" i="12"/>
  <c r="O1569" i="12"/>
  <c r="Q1569" i="12"/>
  <c r="V1569" i="12"/>
  <c r="G1570" i="12"/>
  <c r="M1570" i="12" s="1"/>
  <c r="I1570" i="12"/>
  <c r="K1570" i="12"/>
  <c r="O1570" i="12"/>
  <c r="Q1570" i="12"/>
  <c r="V1570" i="12"/>
  <c r="G1581" i="12"/>
  <c r="I1581" i="12"/>
  <c r="K1581" i="12"/>
  <c r="M1581" i="12"/>
  <c r="O1581" i="12"/>
  <c r="Q1581" i="12"/>
  <c r="V1581" i="12"/>
  <c r="G1591" i="12"/>
  <c r="I1591" i="12"/>
  <c r="K1591" i="12"/>
  <c r="M1591" i="12"/>
  <c r="O1591" i="12"/>
  <c r="Q1591" i="12"/>
  <c r="V1591" i="12"/>
  <c r="G1592" i="12"/>
  <c r="I1592" i="12"/>
  <c r="K1592" i="12"/>
  <c r="M1592" i="12"/>
  <c r="O1592" i="12"/>
  <c r="Q1592" i="12"/>
  <c r="V1592" i="12"/>
  <c r="V1593" i="12"/>
  <c r="G1594" i="12"/>
  <c r="I1594" i="12"/>
  <c r="I1593" i="12" s="1"/>
  <c r="K1594" i="12"/>
  <c r="K1593" i="12" s="1"/>
  <c r="M1594" i="12"/>
  <c r="O1594" i="12"/>
  <c r="O1593" i="12" s="1"/>
  <c r="Q1594" i="12"/>
  <c r="V1594" i="12"/>
  <c r="G1596" i="12"/>
  <c r="G1593" i="12" s="1"/>
  <c r="I1596" i="12"/>
  <c r="K1596" i="12"/>
  <c r="O1596" i="12"/>
  <c r="Q1596" i="12"/>
  <c r="V1596" i="12"/>
  <c r="G1607" i="12"/>
  <c r="M1607" i="12" s="1"/>
  <c r="I1607" i="12"/>
  <c r="K1607" i="12"/>
  <c r="O1607" i="12"/>
  <c r="Q1607" i="12"/>
  <c r="V1607" i="12"/>
  <c r="G1618" i="12"/>
  <c r="M1618" i="12" s="1"/>
  <c r="I1618" i="12"/>
  <c r="K1618" i="12"/>
  <c r="O1618" i="12"/>
  <c r="Q1618" i="12"/>
  <c r="V1618" i="12"/>
  <c r="G1629" i="12"/>
  <c r="I1629" i="12"/>
  <c r="K1629" i="12"/>
  <c r="M1629" i="12"/>
  <c r="O1629" i="12"/>
  <c r="Q1629" i="12"/>
  <c r="Q1593" i="12" s="1"/>
  <c r="V1629" i="12"/>
  <c r="G1640" i="12"/>
  <c r="I1640" i="12"/>
  <c r="K1640" i="12"/>
  <c r="M1640" i="12"/>
  <c r="O1640" i="12"/>
  <c r="Q1640" i="12"/>
  <c r="V1640" i="12"/>
  <c r="G1654" i="12"/>
  <c r="I1654" i="12"/>
  <c r="K1654" i="12"/>
  <c r="M1654" i="12"/>
  <c r="O1654" i="12"/>
  <c r="Q1654" i="12"/>
  <c r="V1654" i="12"/>
  <c r="G1667" i="12"/>
  <c r="M1667" i="12" s="1"/>
  <c r="I1667" i="12"/>
  <c r="K1667" i="12"/>
  <c r="O1667" i="12"/>
  <c r="Q1667" i="12"/>
  <c r="V1667" i="12"/>
  <c r="G1669" i="12"/>
  <c r="I1669" i="12"/>
  <c r="K1669" i="12"/>
  <c r="M1669" i="12"/>
  <c r="O1669" i="12"/>
  <c r="Q1669" i="12"/>
  <c r="V1669" i="12"/>
  <c r="G1671" i="12"/>
  <c r="M1671" i="12" s="1"/>
  <c r="I1671" i="12"/>
  <c r="K1671" i="12"/>
  <c r="O1671" i="12"/>
  <c r="Q1671" i="12"/>
  <c r="V1671" i="12"/>
  <c r="G1673" i="12"/>
  <c r="M1673" i="12" s="1"/>
  <c r="I1673" i="12"/>
  <c r="K1673" i="12"/>
  <c r="O1673" i="12"/>
  <c r="Q1673" i="12"/>
  <c r="V1673" i="12"/>
  <c r="G1675" i="12"/>
  <c r="M1675" i="12" s="1"/>
  <c r="I1675" i="12"/>
  <c r="K1675" i="12"/>
  <c r="O1675" i="12"/>
  <c r="Q1675" i="12"/>
  <c r="V1675" i="12"/>
  <c r="G1676" i="12"/>
  <c r="I1676" i="12"/>
  <c r="K1676" i="12"/>
  <c r="M1676" i="12"/>
  <c r="O1676" i="12"/>
  <c r="Q1676" i="12"/>
  <c r="V1676" i="12"/>
  <c r="G1678" i="12"/>
  <c r="I1678" i="12"/>
  <c r="K1678" i="12"/>
  <c r="M1678" i="12"/>
  <c r="O1678" i="12"/>
  <c r="Q1678" i="12"/>
  <c r="V1678" i="12"/>
  <c r="G1680" i="12"/>
  <c r="G1679" i="12" s="1"/>
  <c r="I1680" i="12"/>
  <c r="I1679" i="12" s="1"/>
  <c r="K1680" i="12"/>
  <c r="K1679" i="12" s="1"/>
  <c r="O1680" i="12"/>
  <c r="Q1680" i="12"/>
  <c r="V1680" i="12"/>
  <c r="V1679" i="12" s="1"/>
  <c r="G1693" i="12"/>
  <c r="I1693" i="12"/>
  <c r="K1693" i="12"/>
  <c r="M1693" i="12"/>
  <c r="O1693" i="12"/>
  <c r="Q1693" i="12"/>
  <c r="V1693" i="12"/>
  <c r="G1695" i="12"/>
  <c r="M1695" i="12" s="1"/>
  <c r="I1695" i="12"/>
  <c r="K1695" i="12"/>
  <c r="O1695" i="12"/>
  <c r="O1679" i="12" s="1"/>
  <c r="Q1695" i="12"/>
  <c r="V1695" i="12"/>
  <c r="G1697" i="12"/>
  <c r="M1697" i="12" s="1"/>
  <c r="I1697" i="12"/>
  <c r="K1697" i="12"/>
  <c r="O1697" i="12"/>
  <c r="Q1697" i="12"/>
  <c r="V1697" i="12"/>
  <c r="G1699" i="12"/>
  <c r="M1699" i="12" s="1"/>
  <c r="I1699" i="12"/>
  <c r="K1699" i="12"/>
  <c r="O1699" i="12"/>
  <c r="Q1699" i="12"/>
  <c r="V1699" i="12"/>
  <c r="G1701" i="12"/>
  <c r="I1701" i="12"/>
  <c r="K1701" i="12"/>
  <c r="M1701" i="12"/>
  <c r="O1701" i="12"/>
  <c r="Q1701" i="12"/>
  <c r="V1701" i="12"/>
  <c r="G1703" i="12"/>
  <c r="I1703" i="12"/>
  <c r="K1703" i="12"/>
  <c r="M1703" i="12"/>
  <c r="O1703" i="12"/>
  <c r="Q1703" i="12"/>
  <c r="V1703" i="12"/>
  <c r="G1706" i="12"/>
  <c r="M1706" i="12" s="1"/>
  <c r="I1706" i="12"/>
  <c r="K1706" i="12"/>
  <c r="O1706" i="12"/>
  <c r="Q1706" i="12"/>
  <c r="Q1679" i="12" s="1"/>
  <c r="V1706" i="12"/>
  <c r="G1714" i="12"/>
  <c r="M1714" i="12" s="1"/>
  <c r="I1714" i="12"/>
  <c r="K1714" i="12"/>
  <c r="O1714" i="12"/>
  <c r="Q1714" i="12"/>
  <c r="V1714" i="12"/>
  <c r="G1719" i="12"/>
  <c r="I1719" i="12"/>
  <c r="K1719" i="12"/>
  <c r="M1719" i="12"/>
  <c r="O1719" i="12"/>
  <c r="Q1719" i="12"/>
  <c r="V1719" i="12"/>
  <c r="G1721" i="12"/>
  <c r="M1721" i="12" s="1"/>
  <c r="I1721" i="12"/>
  <c r="K1721" i="12"/>
  <c r="O1721" i="12"/>
  <c r="Q1721" i="12"/>
  <c r="V1721" i="12"/>
  <c r="G1724" i="12"/>
  <c r="M1724" i="12" s="1"/>
  <c r="I1724" i="12"/>
  <c r="K1724" i="12"/>
  <c r="O1724" i="12"/>
  <c r="Q1724" i="12"/>
  <c r="V1724" i="12"/>
  <c r="G1726" i="12"/>
  <c r="M1726" i="12" s="1"/>
  <c r="I1726" i="12"/>
  <c r="K1726" i="12"/>
  <c r="O1726" i="12"/>
  <c r="Q1726" i="12"/>
  <c r="V1726" i="12"/>
  <c r="G1728" i="12"/>
  <c r="I1728" i="12"/>
  <c r="K1728" i="12"/>
  <c r="M1728" i="12"/>
  <c r="O1728" i="12"/>
  <c r="Q1728" i="12"/>
  <c r="V1728" i="12"/>
  <c r="G1730" i="12"/>
  <c r="M1730" i="12" s="1"/>
  <c r="I1730" i="12"/>
  <c r="K1730" i="12"/>
  <c r="O1730" i="12"/>
  <c r="Q1730" i="12"/>
  <c r="V1730" i="12"/>
  <c r="G1739" i="12"/>
  <c r="M1739" i="12" s="1"/>
  <c r="I1739" i="12"/>
  <c r="K1739" i="12"/>
  <c r="O1739" i="12"/>
  <c r="Q1739" i="12"/>
  <c r="V1739" i="12"/>
  <c r="G1744" i="12"/>
  <c r="M1744" i="12" s="1"/>
  <c r="I1744" i="12"/>
  <c r="K1744" i="12"/>
  <c r="O1744" i="12"/>
  <c r="Q1744" i="12"/>
  <c r="V1744" i="12"/>
  <c r="G1746" i="12"/>
  <c r="M1746" i="12" s="1"/>
  <c r="I1746" i="12"/>
  <c r="I1745" i="12" s="1"/>
  <c r="K1746" i="12"/>
  <c r="K1745" i="12" s="1"/>
  <c r="O1746" i="12"/>
  <c r="O1745" i="12" s="1"/>
  <c r="Q1746" i="12"/>
  <c r="Q1745" i="12" s="1"/>
  <c r="V1746" i="12"/>
  <c r="V1745" i="12" s="1"/>
  <c r="G1748" i="12"/>
  <c r="M1748" i="12" s="1"/>
  <c r="I1748" i="12"/>
  <c r="K1748" i="12"/>
  <c r="O1748" i="12"/>
  <c r="Q1748" i="12"/>
  <c r="V1748" i="12"/>
  <c r="G1766" i="12"/>
  <c r="M1766" i="12" s="1"/>
  <c r="I1766" i="12"/>
  <c r="K1766" i="12"/>
  <c r="O1766" i="12"/>
  <c r="Q1766" i="12"/>
  <c r="V1766" i="12"/>
  <c r="G1771" i="12"/>
  <c r="I1771" i="12"/>
  <c r="K1771" i="12"/>
  <c r="M1771" i="12"/>
  <c r="O1771" i="12"/>
  <c r="Q1771" i="12"/>
  <c r="V1771" i="12"/>
  <c r="G1773" i="12"/>
  <c r="M1773" i="12" s="1"/>
  <c r="I1773" i="12"/>
  <c r="K1773" i="12"/>
  <c r="O1773" i="12"/>
  <c r="Q1773" i="12"/>
  <c r="V1773" i="12"/>
  <c r="G1782" i="12"/>
  <c r="I1782" i="12"/>
  <c r="K1782" i="12"/>
  <c r="M1782" i="12"/>
  <c r="O1782" i="12"/>
  <c r="Q1782" i="12"/>
  <c r="V1782" i="12"/>
  <c r="G1784" i="12"/>
  <c r="M1784" i="12" s="1"/>
  <c r="I1784" i="12"/>
  <c r="K1784" i="12"/>
  <c r="O1784" i="12"/>
  <c r="Q1784" i="12"/>
  <c r="V1784" i="12"/>
  <c r="G1786" i="12"/>
  <c r="M1786" i="12" s="1"/>
  <c r="M1785" i="12" s="1"/>
  <c r="I1786" i="12"/>
  <c r="I1785" i="12" s="1"/>
  <c r="K1786" i="12"/>
  <c r="K1785" i="12" s="1"/>
  <c r="O1786" i="12"/>
  <c r="O1785" i="12" s="1"/>
  <c r="Q1786" i="12"/>
  <c r="Q1785" i="12" s="1"/>
  <c r="V1786" i="12"/>
  <c r="V1785" i="12" s="1"/>
  <c r="G1798" i="12"/>
  <c r="I1798" i="12"/>
  <c r="K1798" i="12"/>
  <c r="M1798" i="12"/>
  <c r="O1798" i="12"/>
  <c r="Q1798" i="12"/>
  <c r="V1798" i="12"/>
  <c r="G1800" i="12"/>
  <c r="I1800" i="12"/>
  <c r="K1800" i="12"/>
  <c r="M1800" i="12"/>
  <c r="O1800" i="12"/>
  <c r="Q1800" i="12"/>
  <c r="V1800" i="12"/>
  <c r="G1809" i="12"/>
  <c r="I1809" i="12"/>
  <c r="K1809" i="12"/>
  <c r="M1809" i="12"/>
  <c r="O1809" i="12"/>
  <c r="Q1809" i="12"/>
  <c r="V1809" i="12"/>
  <c r="G1814" i="12"/>
  <c r="M1814" i="12" s="1"/>
  <c r="I1814" i="12"/>
  <c r="K1814" i="12"/>
  <c r="O1814" i="12"/>
  <c r="Q1814" i="12"/>
  <c r="V1814" i="12"/>
  <c r="G1817" i="12"/>
  <c r="I1817" i="12"/>
  <c r="K1817" i="12"/>
  <c r="M1817" i="12"/>
  <c r="O1817" i="12"/>
  <c r="Q1817" i="12"/>
  <c r="V1817" i="12"/>
  <c r="V1818" i="12"/>
  <c r="G1819" i="12"/>
  <c r="M1819" i="12" s="1"/>
  <c r="I1819" i="12"/>
  <c r="I1818" i="12" s="1"/>
  <c r="K1819" i="12"/>
  <c r="K1818" i="12" s="1"/>
  <c r="O1819" i="12"/>
  <c r="O1818" i="12" s="1"/>
  <c r="Q1819" i="12"/>
  <c r="Q1818" i="12" s="1"/>
  <c r="V1819" i="12"/>
  <c r="G1829" i="12"/>
  <c r="G1818" i="12" s="1"/>
  <c r="I1829" i="12"/>
  <c r="K1829" i="12"/>
  <c r="O1829" i="12"/>
  <c r="Q1829" i="12"/>
  <c r="V1829" i="12"/>
  <c r="G1831" i="12"/>
  <c r="I1831" i="12"/>
  <c r="K1831" i="12"/>
  <c r="M1831" i="12"/>
  <c r="O1831" i="12"/>
  <c r="Q1831" i="12"/>
  <c r="V1831" i="12"/>
  <c r="G1833" i="12"/>
  <c r="M1833" i="12" s="1"/>
  <c r="I1833" i="12"/>
  <c r="K1833" i="12"/>
  <c r="O1833" i="12"/>
  <c r="Q1833" i="12"/>
  <c r="V1833" i="12"/>
  <c r="G1835" i="12"/>
  <c r="I1835" i="12"/>
  <c r="K1835" i="12"/>
  <c r="M1835" i="12"/>
  <c r="O1835" i="12"/>
  <c r="Q1835" i="12"/>
  <c r="V1835" i="12"/>
  <c r="O1838" i="12"/>
  <c r="G1839" i="12"/>
  <c r="I1839" i="12"/>
  <c r="I1838" i="12" s="1"/>
  <c r="K1839" i="12"/>
  <c r="K1838" i="12" s="1"/>
  <c r="M1839" i="12"/>
  <c r="O1839" i="12"/>
  <c r="Q1839" i="12"/>
  <c r="Q1838" i="12" s="1"/>
  <c r="V1839" i="12"/>
  <c r="G1842" i="12"/>
  <c r="G1838" i="12" s="1"/>
  <c r="I1842" i="12"/>
  <c r="K1842" i="12"/>
  <c r="O1842" i="12"/>
  <c r="Q1842" i="12"/>
  <c r="V1842" i="12"/>
  <c r="V1838" i="12" s="1"/>
  <c r="G1848" i="12"/>
  <c r="I1848" i="12"/>
  <c r="K1848" i="12"/>
  <c r="M1848" i="12"/>
  <c r="O1848" i="12"/>
  <c r="Q1848" i="12"/>
  <c r="V1848" i="12"/>
  <c r="G1850" i="12"/>
  <c r="M1850" i="12" s="1"/>
  <c r="I1850" i="12"/>
  <c r="K1850" i="12"/>
  <c r="O1850" i="12"/>
  <c r="Q1850" i="12"/>
  <c r="V1850" i="12"/>
  <c r="G1852" i="12"/>
  <c r="I1852" i="12"/>
  <c r="K1852" i="12"/>
  <c r="M1852" i="12"/>
  <c r="O1852" i="12"/>
  <c r="Q1852" i="12"/>
  <c r="V1852" i="12"/>
  <c r="G1854" i="12"/>
  <c r="K1854" i="12"/>
  <c r="G1855" i="12"/>
  <c r="I1855" i="12"/>
  <c r="I1854" i="12" s="1"/>
  <c r="K1855" i="12"/>
  <c r="M1855" i="12"/>
  <c r="M1854" i="12" s="1"/>
  <c r="O1855" i="12"/>
  <c r="Q1855" i="12"/>
  <c r="Q1854" i="12" s="1"/>
  <c r="V1855" i="12"/>
  <c r="G1869" i="12"/>
  <c r="M1869" i="12" s="1"/>
  <c r="I1869" i="12"/>
  <c r="K1869" i="12"/>
  <c r="O1869" i="12"/>
  <c r="O1854" i="12" s="1"/>
  <c r="Q1869" i="12"/>
  <c r="V1869" i="12"/>
  <c r="V1854" i="12" s="1"/>
  <c r="G1879" i="12"/>
  <c r="I1879" i="12"/>
  <c r="K1879" i="12"/>
  <c r="M1879" i="12"/>
  <c r="O1879" i="12"/>
  <c r="Q1879" i="12"/>
  <c r="V1879" i="12"/>
  <c r="AE1881" i="12"/>
  <c r="F39" i="1" s="1"/>
  <c r="AF1881" i="12"/>
  <c r="G39" i="1" s="1"/>
  <c r="G57" i="1" s="1"/>
  <c r="G25" i="1" s="1"/>
  <c r="A25" i="1" s="1"/>
  <c r="I20" i="1"/>
  <c r="I19" i="1"/>
  <c r="I18" i="1"/>
  <c r="I17" i="1"/>
  <c r="AZ130" i="1"/>
  <c r="AZ129" i="1"/>
  <c r="AZ127" i="1"/>
  <c r="AZ126" i="1"/>
  <c r="AZ124" i="1"/>
  <c r="AZ123" i="1"/>
  <c r="AZ121" i="1"/>
  <c r="AZ119" i="1"/>
  <c r="AZ118" i="1"/>
  <c r="AZ117" i="1"/>
  <c r="AZ115" i="1"/>
  <c r="AZ112" i="1"/>
  <c r="AZ110" i="1"/>
  <c r="AZ106" i="1"/>
  <c r="AZ105" i="1"/>
  <c r="AZ103" i="1"/>
  <c r="AZ102" i="1"/>
  <c r="AZ100" i="1"/>
  <c r="AZ99" i="1"/>
  <c r="AZ98" i="1"/>
  <c r="AZ96" i="1"/>
  <c r="AZ95" i="1"/>
  <c r="AZ93" i="1"/>
  <c r="AZ91" i="1"/>
  <c r="AZ90" i="1"/>
  <c r="AZ88" i="1"/>
  <c r="AZ86" i="1"/>
  <c r="AZ85" i="1"/>
  <c r="AZ83" i="1"/>
  <c r="AZ82" i="1"/>
  <c r="AZ80" i="1"/>
  <c r="AZ79" i="1"/>
  <c r="AZ77" i="1"/>
  <c r="AZ75" i="1"/>
  <c r="AZ74" i="1"/>
  <c r="AZ73" i="1"/>
  <c r="AZ72" i="1"/>
  <c r="AZ71" i="1"/>
  <c r="AZ70" i="1"/>
  <c r="AZ67" i="1"/>
  <c r="AZ65" i="1"/>
  <c r="AZ64" i="1"/>
  <c r="AZ62" i="1"/>
  <c r="AZ60" i="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I42" i="1" s="1"/>
  <c r="J28" i="1"/>
  <c r="J26" i="1"/>
  <c r="G38" i="1"/>
  <c r="F38" i="1"/>
  <c r="J23" i="1"/>
  <c r="J24" i="1"/>
  <c r="J25" i="1"/>
  <c r="J27" i="1"/>
  <c r="E24" i="1"/>
  <c r="E26" i="1"/>
  <c r="H39" i="1" l="1"/>
  <c r="I39" i="1" s="1"/>
  <c r="I57" i="1" s="1"/>
  <c r="J55" i="1" s="1"/>
  <c r="F57" i="1"/>
  <c r="G23" i="1" s="1"/>
  <c r="F40" i="1"/>
  <c r="G40" i="1"/>
  <c r="F41" i="1"/>
  <c r="H41" i="1" s="1"/>
  <c r="I41" i="1" s="1"/>
  <c r="G41" i="1"/>
  <c r="G26" i="1"/>
  <c r="A26" i="1"/>
  <c r="A23" i="1"/>
  <c r="G28" i="1"/>
  <c r="M9" i="22"/>
  <c r="M8" i="22" s="1"/>
  <c r="AE38" i="22"/>
  <c r="M27" i="22"/>
  <c r="M22" i="22" s="1"/>
  <c r="AE45" i="21"/>
  <c r="M25" i="21"/>
  <c r="M24" i="21" s="1"/>
  <c r="M17" i="21"/>
  <c r="M8" i="21" s="1"/>
  <c r="M142" i="20"/>
  <c r="M210" i="20"/>
  <c r="M110" i="20"/>
  <c r="M114" i="20"/>
  <c r="M8" i="20"/>
  <c r="M125" i="20"/>
  <c r="G210" i="20"/>
  <c r="M133" i="20"/>
  <c r="M132" i="20" s="1"/>
  <c r="M117" i="20"/>
  <c r="AE222" i="20"/>
  <c r="M93" i="20"/>
  <c r="M90" i="20" s="1"/>
  <c r="M56" i="20"/>
  <c r="M53" i="20" s="1"/>
  <c r="M70" i="19"/>
  <c r="G70" i="19"/>
  <c r="M103" i="19"/>
  <c r="M102" i="19" s="1"/>
  <c r="M93" i="19"/>
  <c r="M92" i="19" s="1"/>
  <c r="M67" i="19"/>
  <c r="M66" i="19" s="1"/>
  <c r="M9" i="19"/>
  <c r="M8" i="19" s="1"/>
  <c r="AE110" i="19"/>
  <c r="M64" i="18"/>
  <c r="M40" i="18"/>
  <c r="M29" i="18"/>
  <c r="M8" i="18"/>
  <c r="G62" i="18"/>
  <c r="G64" i="18"/>
  <c r="G29" i="18"/>
  <c r="M60" i="18"/>
  <c r="M59" i="18" s="1"/>
  <c r="M10" i="18"/>
  <c r="M172" i="17"/>
  <c r="M57" i="17"/>
  <c r="M165" i="17"/>
  <c r="M155" i="17"/>
  <c r="M8" i="17"/>
  <c r="G155" i="17"/>
  <c r="M87" i="17"/>
  <c r="M86" i="17" s="1"/>
  <c r="G165" i="17"/>
  <c r="M130" i="17"/>
  <c r="M122" i="17" s="1"/>
  <c r="M74" i="17"/>
  <c r="M69" i="17" s="1"/>
  <c r="M39" i="17"/>
  <c r="AE177" i="17"/>
  <c r="M23" i="16"/>
  <c r="M31" i="16"/>
  <c r="M56" i="16"/>
  <c r="M14" i="16"/>
  <c r="M66" i="16"/>
  <c r="M62" i="16" s="1"/>
  <c r="M42" i="16"/>
  <c r="M41" i="16" s="1"/>
  <c r="M9" i="16"/>
  <c r="M8" i="16" s="1"/>
  <c r="AE82" i="16"/>
  <c r="AE38" i="15"/>
  <c r="M32" i="15"/>
  <c r="M30" i="15" s="1"/>
  <c r="M16" i="15"/>
  <c r="M8" i="15" s="1"/>
  <c r="G68" i="14"/>
  <c r="M73" i="14"/>
  <c r="M70" i="14" s="1"/>
  <c r="M65" i="14"/>
  <c r="M57" i="14" s="1"/>
  <c r="M41" i="14"/>
  <c r="M39" i="14" s="1"/>
  <c r="M33" i="14"/>
  <c r="M32" i="14" s="1"/>
  <c r="M9" i="14"/>
  <c r="M8" i="14" s="1"/>
  <c r="AE85" i="14"/>
  <c r="M21" i="14"/>
  <c r="M19" i="14" s="1"/>
  <c r="M68" i="13"/>
  <c r="M52" i="13"/>
  <c r="G84" i="13"/>
  <c r="G52" i="13"/>
  <c r="M105" i="13"/>
  <c r="M99" i="13" s="1"/>
  <c r="M65" i="13"/>
  <c r="M63" i="13" s="1"/>
  <c r="M9" i="13"/>
  <c r="M8" i="13" s="1"/>
  <c r="M1477" i="12"/>
  <c r="M541" i="12"/>
  <c r="M58" i="12"/>
  <c r="M8" i="12"/>
  <c r="M1745" i="12"/>
  <c r="M1175" i="12"/>
  <c r="M933" i="12"/>
  <c r="M402" i="12"/>
  <c r="M350" i="12"/>
  <c r="M1032" i="12"/>
  <c r="M490" i="12"/>
  <c r="M1410" i="12"/>
  <c r="M1507" i="12"/>
  <c r="M884" i="12"/>
  <c r="M849" i="12"/>
  <c r="G1785" i="12"/>
  <c r="G1745" i="12"/>
  <c r="G1410" i="12"/>
  <c r="G933" i="12"/>
  <c r="G849" i="12"/>
  <c r="G490" i="12"/>
  <c r="G402" i="12"/>
  <c r="G1175" i="12"/>
  <c r="G1032" i="12"/>
  <c r="G541" i="12"/>
  <c r="G8" i="12"/>
  <c r="G1507" i="12"/>
  <c r="M887" i="12"/>
  <c r="M1172" i="12"/>
  <c r="M1171" i="12" s="1"/>
  <c r="M844" i="12"/>
  <c r="M843" i="12" s="1"/>
  <c r="M1842" i="12"/>
  <c r="M1838" i="12" s="1"/>
  <c r="M1680" i="12"/>
  <c r="M1679" i="12" s="1"/>
  <c r="M1829" i="12"/>
  <c r="M1818" i="12" s="1"/>
  <c r="M1596" i="12"/>
  <c r="M1593" i="12" s="1"/>
  <c r="M1549" i="12"/>
  <c r="M1545" i="12" s="1"/>
  <c r="M1391" i="12"/>
  <c r="M1387" i="12" s="1"/>
  <c r="M1129" i="12"/>
  <c r="M1125" i="12" s="1"/>
  <c r="M1001" i="12"/>
  <c r="M996" i="12" s="1"/>
  <c r="M307" i="12"/>
  <c r="M289" i="12" s="1"/>
  <c r="M219" i="12"/>
  <c r="M217" i="12" s="1"/>
  <c r="M126" i="12"/>
  <c r="M116" i="12" s="1"/>
  <c r="J47" i="1"/>
  <c r="J39" i="1"/>
  <c r="J57" i="1" s="1"/>
  <c r="J52" i="1"/>
  <c r="J44" i="1"/>
  <c r="J49" i="1"/>
  <c r="J41" i="1"/>
  <c r="J54" i="1"/>
  <c r="J46" i="1"/>
  <c r="J50" i="1"/>
  <c r="J51" i="1"/>
  <c r="J43" i="1"/>
  <c r="J42" i="1"/>
  <c r="J56" i="1"/>
  <c r="J48" i="1"/>
  <c r="J53" i="1"/>
  <c r="J45" i="1"/>
  <c r="H57" i="1"/>
  <c r="H40" i="1" l="1"/>
  <c r="I40" i="1" s="1"/>
  <c r="J40" i="1" s="1"/>
  <c r="G1881" i="12"/>
  <c r="I168" i="1"/>
  <c r="A24" i="1"/>
  <c r="G24" i="1"/>
  <c r="A27" i="1" s="1"/>
  <c r="I16" i="1" l="1"/>
  <c r="I21" i="1" s="1"/>
  <c r="I227" i="1"/>
  <c r="G29" i="1"/>
  <c r="G27" i="1" s="1"/>
  <c r="A29" i="1"/>
  <c r="J226" i="1" l="1"/>
  <c r="J202" i="1"/>
  <c r="J178" i="1"/>
  <c r="J188" i="1"/>
  <c r="J173" i="1"/>
  <c r="J213" i="1"/>
  <c r="J225" i="1"/>
  <c r="J169" i="1"/>
  <c r="J157" i="1"/>
  <c r="J159" i="1"/>
  <c r="J211" i="1"/>
  <c r="J177" i="1"/>
  <c r="J219" i="1"/>
  <c r="J212" i="1"/>
  <c r="J215" i="1"/>
  <c r="J165" i="1"/>
  <c r="J158" i="1"/>
  <c r="J217" i="1"/>
  <c r="J192" i="1"/>
  <c r="J224" i="1"/>
  <c r="J181" i="1"/>
  <c r="J153" i="1"/>
  <c r="J221" i="1"/>
  <c r="J209" i="1"/>
  <c r="J190" i="1"/>
  <c r="J194" i="1"/>
  <c r="J203" i="1"/>
  <c r="J166" i="1"/>
  <c r="J170" i="1"/>
  <c r="J154" i="1"/>
  <c r="J185" i="1"/>
  <c r="J199" i="1"/>
  <c r="J210" i="1"/>
  <c r="J156" i="1"/>
  <c r="J183" i="1"/>
  <c r="J175" i="1"/>
  <c r="J193" i="1"/>
  <c r="J189" i="1"/>
  <c r="J208" i="1"/>
  <c r="J214" i="1"/>
  <c r="J168" i="1"/>
  <c r="J176" i="1"/>
  <c r="J216" i="1"/>
  <c r="J167" i="1"/>
  <c r="J186" i="1"/>
  <c r="J164" i="1"/>
  <c r="J200" i="1"/>
  <c r="J197" i="1"/>
  <c r="J218" i="1"/>
  <c r="J223" i="1"/>
  <c r="J187" i="1"/>
  <c r="J220" i="1"/>
  <c r="J162" i="1"/>
  <c r="J179" i="1"/>
  <c r="J198" i="1"/>
  <c r="J172" i="1"/>
  <c r="J195" i="1"/>
  <c r="J201" i="1"/>
  <c r="J222" i="1"/>
  <c r="J161" i="1"/>
  <c r="J171" i="1"/>
  <c r="J180" i="1"/>
  <c r="J174" i="1"/>
  <c r="J191" i="1"/>
  <c r="J204" i="1"/>
  <c r="J184" i="1"/>
  <c r="J206" i="1"/>
  <c r="J205" i="1"/>
  <c r="J207" i="1"/>
  <c r="J163" i="1"/>
  <c r="J182" i="1"/>
  <c r="J160" i="1"/>
  <c r="J155" i="1"/>
  <c r="J196" i="1"/>
  <c r="J227" i="1" l="1"/>
</calcChain>
</file>

<file path=xl/comments1.xml><?xml version="1.0" encoding="utf-8"?>
<comments xmlns="http://schemas.openxmlformats.org/spreadsheetml/2006/main">
  <authors>
    <author>Radim Štěpánek</author>
    <author>Pavel Veternik</author>
  </authors>
  <commentList>
    <comment ref="D11" authorId="0">
      <text>
        <r>
          <rPr>
            <sz val="9"/>
            <color indexed="81"/>
            <rFont val="Tahoma"/>
            <family val="2"/>
            <charset val="238"/>
          </rPr>
          <t>Název</t>
        </r>
      </text>
    </comment>
    <comment ref="I11" authorId="0">
      <text>
        <r>
          <rPr>
            <sz val="9"/>
            <color indexed="81"/>
            <rFont val="Tahoma"/>
            <family val="2"/>
            <charset val="238"/>
          </rPr>
          <t>IČO</t>
        </r>
      </text>
    </comment>
    <comment ref="D12" authorId="0">
      <text>
        <r>
          <rPr>
            <sz val="9"/>
            <color indexed="81"/>
            <rFont val="Tahoma"/>
            <family val="2"/>
            <charset val="238"/>
          </rPr>
          <t>Ulice</t>
        </r>
      </text>
    </comment>
    <comment ref="I12" authorId="0">
      <text>
        <r>
          <rPr>
            <sz val="9"/>
            <color indexed="81"/>
            <rFont val="Tahoma"/>
            <family val="2"/>
            <charset val="238"/>
          </rPr>
          <t>DIČ</t>
        </r>
      </text>
    </comment>
    <comment ref="D13" authorId="0">
      <text>
        <r>
          <rPr>
            <sz val="9"/>
            <color indexed="81"/>
            <rFont val="Tahoma"/>
            <family val="2"/>
            <charset val="238"/>
          </rPr>
          <t>PSČ</t>
        </r>
      </text>
    </comment>
    <comment ref="E13" authorId="1">
      <text>
        <r>
          <rPr>
            <sz val="9"/>
            <color indexed="81"/>
            <rFont val="Tahoma"/>
            <family val="2"/>
            <charset val="238"/>
          </rPr>
          <t>Místo</t>
        </r>
      </text>
    </comment>
  </commentList>
</comments>
</file>

<file path=xl/comments10.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Eliška Janůtková</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<sst xmlns="http://schemas.openxmlformats.org/spreadsheetml/2006/main" count="12507" uniqueCount="3233">
  <si>
    <t>%</t>
  </si>
  <si>
    <t>Cena celkem</t>
  </si>
  <si>
    <t>Za zhotovitele</t>
  </si>
  <si>
    <t>Za objednatele</t>
  </si>
  <si>
    <t>Položkový rozpočet stavby</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</si>
  <si>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</si>
  <si>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</si>
  <si>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</si>
  <si>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</si>
  <si>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</si>
  <si>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</si>
  <si>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</si>
  <si>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</si>
  <si>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</si>
  <si>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</si>
  <si>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</si>
  <si>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</si>
  <si>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</si>
  <si>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</si>
  <si>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</si>
  <si>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</si>
  <si>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</si>
  <si>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</si>
  <si>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Objednatel: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</si>
  <si>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</si>
  <si>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</si>
  <si>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</si>
  <si>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</si>
  <si>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</si>
  <si>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</si>
  <si>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</si>
  <si>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</si>
  <si>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</si>
  <si>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</si>
  <si>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</si>
  <si>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</si>
  <si>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</si>
  <si>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</si>
  <si>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</si>
  <si>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</si>
  <si>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</si>
  <si>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</si>
  <si>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</si>
  <si>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25</t>
  </si>
  <si>
    <t>Chráněné bydlení Letovice</t>
  </si>
  <si>
    <t>Jihomoravský kraj</t>
  </si>
  <si>
    <t>Žerotínovo náměstí 449/3</t>
  </si>
  <si>
    <t>Brno-Veveří</t>
  </si>
  <si>
    <t>60200</t>
  </si>
  <si>
    <t>70888337</t>
  </si>
  <si>
    <t>CZ70888337</t>
  </si>
  <si>
    <t>INVENTE, s.r.o.</t>
  </si>
  <si>
    <t>Žerotínova 483/1</t>
  </si>
  <si>
    <t>České Budějovice-České Budějovice 4</t>
  </si>
  <si>
    <t>37004</t>
  </si>
  <si>
    <t>25171232</t>
  </si>
  <si>
    <t>CZ25171232</t>
  </si>
  <si>
    <t>Stavba</t>
  </si>
  <si>
    <t>SO 01</t>
  </si>
  <si>
    <t>Objekt chráněného bydlení</t>
  </si>
  <si>
    <t>01</t>
  </si>
  <si>
    <t>Stavební práce</t>
  </si>
  <si>
    <t>02</t>
  </si>
  <si>
    <t>Elektroinstalace silnoproud</t>
  </si>
  <si>
    <t>03</t>
  </si>
  <si>
    <t>Elektroinstalace slaboproud</t>
  </si>
  <si>
    <t>04</t>
  </si>
  <si>
    <t>Vzduchotechnika</t>
  </si>
  <si>
    <t>05</t>
  </si>
  <si>
    <t>Ústřední vytápění</t>
  </si>
  <si>
    <t>06</t>
  </si>
  <si>
    <t>Zdravotně technické instalace</t>
  </si>
  <si>
    <t>SO 02</t>
  </si>
  <si>
    <t>Zpevněné plochy</t>
  </si>
  <si>
    <t>SO 03</t>
  </si>
  <si>
    <t>Inženýrské sítě</t>
  </si>
  <si>
    <t>Přípojky</t>
  </si>
  <si>
    <t>SO 04</t>
  </si>
  <si>
    <t>Oplocení</t>
  </si>
  <si>
    <t>Opěrné stěny</t>
  </si>
  <si>
    <t>SO 05</t>
  </si>
  <si>
    <t>Sadové úpravy a ostatní vybavení venkovního prostoru</t>
  </si>
  <si>
    <t xml:space="preserve">Sadové úpravy a ostatní vybavení </t>
  </si>
  <si>
    <t>VRN</t>
  </si>
  <si>
    <t>Ostatní a vedlejší náklady</t>
  </si>
  <si>
    <t>Celkem za stavbu</t>
  </si>
  <si>
    <t>CZK</t>
  </si>
  <si>
    <t>#POPS</t>
  </si>
  <si>
    <t>Popis stavby: 25 - Chráněné bydlení Letovice</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</si>
  <si>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</si>
  <si>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</si>
  <si>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</si>
  <si>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</si>
  <si>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</si>
  <si>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</si>
  <si>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</si>
  <si>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</si>
  <si>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</si>
  <si>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</si>
  <si>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</si>
  <si>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</si>
  <si>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</si>
  <si>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</si>
  <si>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</si>
  <si>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</si>
  <si>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</si>
  <si>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</si>
  <si>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</si>
  <si>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</si>
  <si>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</si>
  <si>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</si>
  <si>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</si>
  <si>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</si>
  <si>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</si>
  <si>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</si>
  <si>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</si>
  <si>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</si>
  <si>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</si>
  <si>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</si>
  <si>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</si>
  <si>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</si>
  <si>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</si>
  <si>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</si>
  <si>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</si>
  <si>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</si>
  <si>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</si>
  <si>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</si>
  <si>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</si>
  <si>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</si>
  <si>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</si>
  <si>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</si>
  <si>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</si>
  <si>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</si>
  <si>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</si>
  <si>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SO 01 - Objekt chráněného bydlení</t>
  </si>
  <si>
    <t>#POPR</t>
  </si>
  <si>
    <t>Popis rozpočtu: 01 - Stavební práce</t>
  </si>
  <si>
    <t>Popis rozpočtu: 02 - Elektroinstalace silnoproud</t>
  </si>
  <si>
    <t>Popis rozpočtu: 03 - Elektroinstalace slaboproud</t>
  </si>
  <si>
    <t>Popis rozpočtu: 04 - Vzduchotechnika</t>
  </si>
  <si>
    <t>Popis rozpočtu: 05 - Ústřední vytápění</t>
  </si>
  <si>
    <t>Popis rozpočtu: 06 - Zdravotně technické instalace</t>
  </si>
  <si>
    <t>Popis objektu: SO 02 - Zpevněné plochy</t>
  </si>
  <si>
    <t>Popis objektu: SO 03 - Inženýrské sítě</t>
  </si>
  <si>
    <t>Popis rozpočtu: 01 - Přípojky</t>
  </si>
  <si>
    <t>Popis objektu: SO 04 - Oplocení</t>
  </si>
  <si>
    <t>Popis rozpočtu: 01 - Opěrné stěny</t>
  </si>
  <si>
    <t>Popis objektu: SO 05 - Sadové úpravy a ostatní vybavení venkovního prostoru</t>
  </si>
  <si>
    <t xml:space="preserve">Popis rozpočtu: 01 - Sadové úpravy a ostatní vybavení </t>
  </si>
  <si>
    <t>Popis objektu: VRN - Ostatní a vedlejší náklady</t>
  </si>
  <si>
    <t>Popis rozpočtu: 01 - VRN</t>
  </si>
  <si>
    <t>Rekapitulace dílů</t>
  </si>
  <si>
    <t>Typ dílu</t>
  </si>
  <si>
    <t>_1</t>
  </si>
  <si>
    <t>1. Anténní systém STA</t>
  </si>
  <si>
    <t>1. Elektroinstalace</t>
  </si>
  <si>
    <t>_2</t>
  </si>
  <si>
    <t>2. Domácí telefon</t>
  </si>
  <si>
    <t>2. Rozvaděče</t>
  </si>
  <si>
    <t>_3</t>
  </si>
  <si>
    <t>3. Signalizace invalidé</t>
  </si>
  <si>
    <t>3. Ukončení vodičů</t>
  </si>
  <si>
    <t>_4</t>
  </si>
  <si>
    <t>4. Datové rozvody</t>
  </si>
  <si>
    <t>4. Hromosvod, uzemnění</t>
  </si>
  <si>
    <t>_5</t>
  </si>
  <si>
    <t>5. Autonomní detekce požáru na systém EZS</t>
  </si>
  <si>
    <t>5. Svítidla</t>
  </si>
  <si>
    <t>_6</t>
  </si>
  <si>
    <t>6. Ostatní náklady</t>
  </si>
  <si>
    <t>6. Zemní práce</t>
  </si>
  <si>
    <t>_7</t>
  </si>
  <si>
    <t>7. HZS</t>
  </si>
  <si>
    <t>7. Ostatní náklady</t>
  </si>
  <si>
    <t>_8</t>
  </si>
  <si>
    <t>8. HZS</t>
  </si>
  <si>
    <t>1</t>
  </si>
  <si>
    <t>Zemní práce</t>
  </si>
  <si>
    <t>2</t>
  </si>
  <si>
    <t>Spojovací, těsnící a závěsový materiál</t>
  </si>
  <si>
    <t>Základy a zvláštní zakládání</t>
  </si>
  <si>
    <t>3</t>
  </si>
  <si>
    <t>Svislé a kompletní konstrukce</t>
  </si>
  <si>
    <t>4</t>
  </si>
  <si>
    <t>Vodorovné konstrukce</t>
  </si>
  <si>
    <t>416</t>
  </si>
  <si>
    <t>Podhledy a mezistropy montované lehké</t>
  </si>
  <si>
    <t>5</t>
  </si>
  <si>
    <t>Komunikace</t>
  </si>
  <si>
    <t>61</t>
  </si>
  <si>
    <t>Úpravy povrchů vnitřní</t>
  </si>
  <si>
    <t>62</t>
  </si>
  <si>
    <t>Úpravy povrchů vnější</t>
  </si>
  <si>
    <t>63</t>
  </si>
  <si>
    <t>Podlahy a podlahové konstrukce</t>
  </si>
  <si>
    <t>64</t>
  </si>
  <si>
    <t>Výplně otvorů</t>
  </si>
  <si>
    <t>8</t>
  </si>
  <si>
    <t>Trubní vedení</t>
  </si>
  <si>
    <t>9</t>
  </si>
  <si>
    <t>Ostatní konstrukce a práce, bourání</t>
  </si>
  <si>
    <t>Ostatní konstrukce, bourání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</si>
  <si>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</si>
  <si>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</si>
  <si>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</si>
  <si>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</si>
  <si>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</si>
  <si>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</si>
  <si>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</si>
  <si>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</si>
  <si>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</si>
  <si>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</si>
  <si>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99</t>
  </si>
  <si>
    <t>Staveništní přesun hmot</t>
  </si>
  <si>
    <t>D96</t>
  </si>
  <si>
    <t>Přesuny suti a vybouraných hmot</t>
  </si>
  <si>
    <t>HZS</t>
  </si>
  <si>
    <t>Hodinové zúčtovací sazby</t>
  </si>
  <si>
    <t>VRN1</t>
  </si>
  <si>
    <t>Průzkumné, geodetické a projektové práce</t>
  </si>
  <si>
    <t>VRN3</t>
  </si>
  <si>
    <t>Zařízení staveniště</t>
  </si>
  <si>
    <t>VRN4</t>
  </si>
  <si>
    <t>Inženýrská činnost</t>
  </si>
  <si>
    <t>VRN9</t>
  </si>
  <si>
    <t>711</t>
  </si>
  <si>
    <t>Izolace proti vodě</t>
  </si>
  <si>
    <t>712</t>
  </si>
  <si>
    <t>Povlakové krytiny</t>
  </si>
  <si>
    <t>713</t>
  </si>
  <si>
    <t>Izolace tepelné</t>
  </si>
  <si>
    <t>721</t>
  </si>
  <si>
    <t>Vnitřní kanalizace</t>
  </si>
  <si>
    <t>Zdravotechnika - vnitřní kanalizace</t>
  </si>
  <si>
    <t>722</t>
  </si>
  <si>
    <t>Vnitřní vodovod</t>
  </si>
  <si>
    <t>Zdravotechnika - vnitřní vodovod</t>
  </si>
  <si>
    <t>724</t>
  </si>
  <si>
    <t>Zdravotechnika - strojní vybavení</t>
  </si>
  <si>
    <t>725</t>
  </si>
  <si>
    <t>Zařizovací předměty</t>
  </si>
  <si>
    <t>Zdravotechnika - zařizovací předměty</t>
  </si>
  <si>
    <t>726</t>
  </si>
  <si>
    <t>Předstěnové systémy</t>
  </si>
  <si>
    <t>Zdravotechnika - předstěnové instalace</t>
  </si>
  <si>
    <t>728</t>
  </si>
  <si>
    <t>Odvod radonu z podloží</t>
  </si>
  <si>
    <t>732</t>
  </si>
  <si>
    <t>Ústřední vytápění - strojovny</t>
  </si>
  <si>
    <t>733</t>
  </si>
  <si>
    <t>Ústřední vytápění - rozvodné potrubí</t>
  </si>
  <si>
    <t>734</t>
  </si>
  <si>
    <t>Ústřední vytápění - armatury</t>
  </si>
  <si>
    <t>735</t>
  </si>
  <si>
    <t>Ústřední vytápění - otopná tělesa</t>
  </si>
  <si>
    <t>736</t>
  </si>
  <si>
    <t>Ústřední vytápění - plošné vytápění a chlazení</t>
  </si>
  <si>
    <t>762</t>
  </si>
  <si>
    <t>Konstrukce tesařské</t>
  </si>
  <si>
    <t>764</t>
  </si>
  <si>
    <t>Konstrukce klempířské</t>
  </si>
  <si>
    <t>765</t>
  </si>
  <si>
    <t>Krytiny tvrdé</t>
  </si>
  <si>
    <t>766</t>
  </si>
  <si>
    <t>Konstrukce truhlářské, okna a dveře</t>
  </si>
  <si>
    <t>767</t>
  </si>
  <si>
    <t>Konstrukce zámečnické</t>
  </si>
  <si>
    <t>771</t>
  </si>
  <si>
    <t>Podlahy z dlaždic a obklady</t>
  </si>
  <si>
    <t>776</t>
  </si>
  <si>
    <t>Podlahy povlakové</t>
  </si>
  <si>
    <t>781</t>
  </si>
  <si>
    <t>Obklady keramické</t>
  </si>
  <si>
    <t>783</t>
  </si>
  <si>
    <t>Nátěry</t>
  </si>
  <si>
    <t>784</t>
  </si>
  <si>
    <t>Malby</t>
  </si>
  <si>
    <t>786</t>
  </si>
  <si>
    <t>Zastiňující technika</t>
  </si>
  <si>
    <t>PSU</t>
  </si>
  <si>
    <t>VN</t>
  </si>
  <si>
    <t>ON</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</si>
  <si>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</si>
  <si>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</si>
  <si>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</si>
  <si>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</si>
  <si>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</si>
  <si>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</si>
  <si>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</si>
  <si>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</si>
  <si>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</si>
  <si>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</si>
  <si>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</si>
  <si>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</si>
  <si>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</si>
  <si>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</si>
  <si>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</si>
  <si>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</si>
  <si>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</si>
  <si>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</si>
  <si>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</si>
  <si>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</si>
  <si>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</si>
  <si>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</si>
  <si>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</si>
  <si>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</si>
  <si>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</si>
  <si>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</si>
  <si>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</si>
  <si>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</si>
  <si>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131301112</t>
  </si>
  <si>
    <t>Hloubení nezapaž. jam hor.4 do 1000 m3, STROJNĚ</t>
  </si>
  <si>
    <t>m3</t>
  </si>
  <si>
    <t>RTS 25/ I</t>
  </si>
  <si>
    <t>Práce</t>
  </si>
  <si>
    <t>Běžná</t>
  </si>
  <si>
    <t>POL1_</t>
  </si>
  <si>
    <t>úroveň - 0,650 : 174,104*0,650</t>
  </si>
  <si>
    <t>VV</t>
  </si>
  <si>
    <t>63,078*0,650/2</t>
  </si>
  <si>
    <t>131301119</t>
  </si>
  <si>
    <t>Příplatek za lepivost - hloubení nezap.jam v hor.4</t>
  </si>
  <si>
    <t>Odkaz na mn. položky pořadí 1 : 133,66796*0,5</t>
  </si>
  <si>
    <t>132301110</t>
  </si>
  <si>
    <t>Hloubení rýh š.do 60 cm v hor.4 do 50 m3,STROJNĚ</t>
  </si>
  <si>
    <t>úroveň -1,700 : 0,600*(8,500+1,450+9,720+0,800+4,020+8,070)*1,050</t>
  </si>
  <si>
    <t>0,600*(3,220+0,900)*1,050</t>
  </si>
  <si>
    <t>132301119</t>
  </si>
  <si>
    <t>Přípl.za lepivost,hloubení rýh 60 cm,hor.4,STROJNĚ</t>
  </si>
  <si>
    <t>Odkaz na mn. položky pořadí 3 : 23,10840*0,5</t>
  </si>
  <si>
    <t>132301210</t>
  </si>
  <si>
    <t>Hloubení rýh š.do 200 cm hor.4 do 50 m3, STROJNĚ</t>
  </si>
  <si>
    <t>úroveň -1,700 : 0,800*(7,853*2)*1,050</t>
  </si>
  <si>
    <t>0,800*(7,645*2+0,650+15,530+0,600*2)*1,050</t>
  </si>
  <si>
    <t>132301219</t>
  </si>
  <si>
    <t>Přípl.za lepivost,hloubení rýh 200cm,hor.4,STROJNĚ</t>
  </si>
  <si>
    <t>Odkaz na mn. položky pořadí 5 : 40,63584*0,5</t>
  </si>
  <si>
    <t>161101101</t>
  </si>
  <si>
    <t>Svislé přemístění výkopku z hor.1-4 do 2,5 m</t>
  </si>
  <si>
    <t xml:space="preserve">hloub. rýh do 100m3 - 100% : </t>
  </si>
  <si>
    <t>Odkaz na mn. položky pořadí 3 : 23,10840</t>
  </si>
  <si>
    <t>Odkaz na mn. položky pořadí 5 : 40,63584</t>
  </si>
  <si>
    <t xml:space="preserve">hloubení jam do 1000m3 - 8% : </t>
  </si>
  <si>
    <t>Odkaz na mn. položky pořadí 1 : 133,66800*0,08</t>
  </si>
  <si>
    <t>162301101</t>
  </si>
  <si>
    <t>Vodorovné přemístění výkopku z hor.1-4 do 500 m</t>
  </si>
  <si>
    <t xml:space="preserve">zpět na zásypy : </t>
  </si>
  <si>
    <t>Odkaz na mn. položky pořadí 14 : 10,25018</t>
  </si>
  <si>
    <t>Odkaz na mn. položky pořadí 13 : 8,95752</t>
  </si>
  <si>
    <t>162701105</t>
  </si>
  <si>
    <t>Vodorovné přemístění výkopku z hor.1-4 do 10000 m</t>
  </si>
  <si>
    <t>Odkaz na mn. položky pořadí 1 : 133,66795</t>
  </si>
  <si>
    <t>Odkaz na mn. položky pořadí 15 : 10,25018*-1</t>
  </si>
  <si>
    <t>162701109</t>
  </si>
  <si>
    <t>Příplatek k vod. přemístění hor.1-4 za další 1 km</t>
  </si>
  <si>
    <t>Odkaz na mn. položky pořadí 9 : 187,16202*5</t>
  </si>
  <si>
    <t>167101102</t>
  </si>
  <si>
    <t>Nakládání výkopku z hor. 1 ÷ 4 v množství nad 100 m3</t>
  </si>
  <si>
    <t>Odkaz na mn. položky pořadí 17 : 187,16202</t>
  </si>
  <si>
    <t>171201201</t>
  </si>
  <si>
    <t>Uložení sypaniny na skl.-sypanina na výšku přes 2m</t>
  </si>
  <si>
    <t>Odkaz na mn. položky pořadí 11 : 187,16201</t>
  </si>
  <si>
    <t>174101101</t>
  </si>
  <si>
    <t>Zásyp jam, rýh, šachet se zhutněním</t>
  </si>
  <si>
    <t>včetně strojního přemístění materiálu pro zásyp ze vzdálenosti do 10 m od okraje zásypu</t>
  </si>
  <si>
    <t>POP</t>
  </si>
  <si>
    <t>zásyp mezi stěny : 1,560*9,570*0,600</t>
  </si>
  <si>
    <t>175101201</t>
  </si>
  <si>
    <t>Obsyp objektu bez prohození sypaniny</t>
  </si>
  <si>
    <t>50% hlíny, 50% štěrku : 63,078*0,650/2/2</t>
  </si>
  <si>
    <t>175101209</t>
  </si>
  <si>
    <t>Příplatek za prohození sypaniny pro obsyp objektu</t>
  </si>
  <si>
    <t>181101102</t>
  </si>
  <si>
    <t>Úprava pláně v zářezech v hor. 1-4, se zhutněním</t>
  </si>
  <si>
    <t>m2</t>
  </si>
  <si>
    <t>174,102</t>
  </si>
  <si>
    <t>199000002</t>
  </si>
  <si>
    <t>Poplatek za skládku horniny 1- 4, č. dle katal. odpadů 17 05 04</t>
  </si>
  <si>
    <t>Odkaz na mn. položky pořadí 9 : 187,16202</t>
  </si>
  <si>
    <t>583323271</t>
  </si>
  <si>
    <t>Kamenivo těžené 0/32</t>
  </si>
  <si>
    <t>t</t>
  </si>
  <si>
    <t>SPCM</t>
  </si>
  <si>
    <t>Kalkul</t>
  </si>
  <si>
    <t>Specifikace</t>
  </si>
  <si>
    <t>POL3_</t>
  </si>
  <si>
    <t>Odkaz na mn. položky pořadí 14 : 10,25018*1,8</t>
  </si>
  <si>
    <t>212753113</t>
  </si>
  <si>
    <t>Montáž ohebné dren. trubky do rýhy DN 80, bez lože</t>
  </si>
  <si>
    <t>m</t>
  </si>
  <si>
    <t>radon : 6,625+1,350+14,530*5</t>
  </si>
  <si>
    <t>212753114</t>
  </si>
  <si>
    <t>Montáž ohebné dren. trubky do rýhy DN 100,bez lože</t>
  </si>
  <si>
    <t>radon : 7,360</t>
  </si>
  <si>
    <t>271531115</t>
  </si>
  <si>
    <t>Uložení polštáře z kameniva pod základ se zhutněním a urovnáním povrchu</t>
  </si>
  <si>
    <t>pod deskou : 40,433*0,250</t>
  </si>
  <si>
    <t>24,690*0,250</t>
  </si>
  <si>
    <t>74,775*0,250</t>
  </si>
  <si>
    <t>zásypy u základů : 0,70*(40,318+22,180+42,110)</t>
  </si>
  <si>
    <t>273321321</t>
  </si>
  <si>
    <t>Železobeton základových desek C 20/25</t>
  </si>
  <si>
    <t>deska : 163,511*0,150</t>
  </si>
  <si>
    <t>1,420*1,740*0,300</t>
  </si>
  <si>
    <t>273351215</t>
  </si>
  <si>
    <t>Bednění stěn základových desek - zřízení</t>
  </si>
  <si>
    <t>deska : 0,200*53,776</t>
  </si>
  <si>
    <t>pod výtah. : 0,350*(1,740*2+1,420*2)</t>
  </si>
  <si>
    <t>273351216</t>
  </si>
  <si>
    <t>Bednění stěn základových desek - odstranění</t>
  </si>
  <si>
    <t>Odkaz na mn. položky pořadí 23 : 12,96720</t>
  </si>
  <si>
    <t>273361821</t>
  </si>
  <si>
    <t>Výztuž základových desek z betonářské oceli B500B (10 505)</t>
  </si>
  <si>
    <t>zákl deska pod výtah. šachtu : 16,10/1000</t>
  </si>
  <si>
    <t>273362021</t>
  </si>
  <si>
    <t>Výztuž základových desek ze svařovaných sití KARI</t>
  </si>
  <si>
    <t>zákl deska pod výtah. : 116,76/1000</t>
  </si>
  <si>
    <t>zákl. deska 6/100/100 : 4,44*163,511*1,1/1000</t>
  </si>
  <si>
    <t>274272140</t>
  </si>
  <si>
    <t>Zdivo základové z bednicích tvárnic, tl. 300 mm výplň tvárnic betonem C 16/20</t>
  </si>
  <si>
    <t>53,776*0,500</t>
  </si>
  <si>
    <t>(3,205+4,020*2+8,485+7,345+0,650)*0,500</t>
  </si>
  <si>
    <t>274313611</t>
  </si>
  <si>
    <t>Beton základových pasů prostý C 16/20</t>
  </si>
  <si>
    <t>úroveň -1,700 : 0,600*(8,500+1,450+9,720+0,800+4,020+8,070)*0,800</t>
  </si>
  <si>
    <t>0,600*3,220*0,800</t>
  </si>
  <si>
    <t>0,600*0,900*1,300</t>
  </si>
  <si>
    <t>úroveň -1,700 : 0,800*7,853*2*0,800</t>
  </si>
  <si>
    <t>0,800*(7,645*2+0,650+15,530+0,600*2)*0,800</t>
  </si>
  <si>
    <t>0,800*(2,885+1,660)*0,500</t>
  </si>
  <si>
    <t>274351215</t>
  </si>
  <si>
    <t>Bednění stěn základových pasů - zřízení</t>
  </si>
  <si>
    <t>úroveň -1,700 : 2*(8,500+1,450+9,720+0,800+4,020+8,070)*0,850</t>
  </si>
  <si>
    <t>2*3,220*0,850</t>
  </si>
  <si>
    <t>2*0,900*1,350</t>
  </si>
  <si>
    <t>úroveň -1,700 : 2*7,853*2*0,850</t>
  </si>
  <si>
    <t>2*(7,645*2+0,650+15,530+0,600*2)*0,850</t>
  </si>
  <si>
    <t>2*(2,885+1,660)*0,550</t>
  </si>
  <si>
    <t>274351216</t>
  </si>
  <si>
    <t>Bednění stěn základových pasů - odstranění</t>
  </si>
  <si>
    <t>Odkaz na mn. položky pořadí 29 : 150,49470</t>
  </si>
  <si>
    <t>274354032</t>
  </si>
  <si>
    <t>Bednění kruhových prostupů základem do 0,05 m2, dl. 0,5 m</t>
  </si>
  <si>
    <t>kus</t>
  </si>
  <si>
    <t>274361022</t>
  </si>
  <si>
    <t>Výztuž zdiva základových pasů z tvárnic ztraceného bednění 12 prutů/m2, průměr 12 mm</t>
  </si>
  <si>
    <t>Odkaz na mn. položky pořadí 27 : 40,75050</t>
  </si>
  <si>
    <t>289970111</t>
  </si>
  <si>
    <t>Vrstva geotextilie 300g/m2</t>
  </si>
  <si>
    <t xml:space="preserve">sokl : </t>
  </si>
  <si>
    <t>Odkaz na mn. položky pořadí 101 : 70,66755</t>
  </si>
  <si>
    <t xml:space="preserve">deska : </t>
  </si>
  <si>
    <t>pod deskou : 40,433</t>
  </si>
  <si>
    <t>24,690</t>
  </si>
  <si>
    <t>74,775</t>
  </si>
  <si>
    <t>28611222.A</t>
  </si>
  <si>
    <t>Trubka PVC drenážní flexibilní d 80 mm</t>
  </si>
  <si>
    <t>Odkaz na mn. položky pořadí 19 : 80,62500*1,1</t>
  </si>
  <si>
    <t>28611223.A</t>
  </si>
  <si>
    <t>Trubka PVC drenážní flexibilní d 100 mm</t>
  </si>
  <si>
    <t>Odkaz na mn. položky pořadí 20 : 7,36000*1,1</t>
  </si>
  <si>
    <t>583425602</t>
  </si>
  <si>
    <t>Kamenivo drcené 8/16</t>
  </si>
  <si>
    <t>Odkaz na mn. položky pořadí 21 : 108,20010*1,45</t>
  </si>
  <si>
    <t>311238154</t>
  </si>
  <si>
    <t>Zdivo keramické broušené P15, tl. 300 mm</t>
  </si>
  <si>
    <t>venky : (6,850-0,500*2)*11,070</t>
  </si>
  <si>
    <t>(6,850-0,500*2)*16,830</t>
  </si>
  <si>
    <t>-0,750*0,750*2</t>
  </si>
  <si>
    <t>-1,500*1,500*5</t>
  </si>
  <si>
    <t>-1,550*2,350</t>
  </si>
  <si>
    <t>-1,100*2,350</t>
  </si>
  <si>
    <t>-0,650*1,500*2</t>
  </si>
  <si>
    <t>vnitřky : 2,850*(3,240+4,060)</t>
  </si>
  <si>
    <t>311238136</t>
  </si>
  <si>
    <t>Zdivo z keramických broušených tvárnic 30 AKU Z P15 na maltu vápenocementovou 10 MPa, tl. 300 mm</t>
  </si>
  <si>
    <t>-1,500*1,500*11</t>
  </si>
  <si>
    <t>-0,650*1,100*2</t>
  </si>
  <si>
    <t>vnitřky : 2,850*(4,880+4,050)</t>
  </si>
  <si>
    <t>2np : 2,750*(5,050+3,760*2)</t>
  </si>
  <si>
    <t>podkroví : 2,750*(5,050+3,760+1,325+0,320)</t>
  </si>
  <si>
    <t>-1,000*2,020*5</t>
  </si>
  <si>
    <t>311238138</t>
  </si>
  <si>
    <t>Zdivo keramické broušené 25 AKU Z P15 na maltu vápenocementovou 10 MPa, tl. 250 mm</t>
  </si>
  <si>
    <t>1np : 2,850*(4,405+0,900+2,800)</t>
  </si>
  <si>
    <t>podkroví : 2,750*4,530</t>
  </si>
  <si>
    <t>317168122</t>
  </si>
  <si>
    <t>Překlad plochý 145 x 71 x 1250 mm</t>
  </si>
  <si>
    <t>Včetně dodávky překladů.</t>
  </si>
  <si>
    <t>20</t>
  </si>
  <si>
    <t>317168131</t>
  </si>
  <si>
    <t>Překlad vysoký 70 x 238 x 1250 mm pro orientované uložení</t>
  </si>
  <si>
    <t>1np : 8</t>
  </si>
  <si>
    <t>2np : 4</t>
  </si>
  <si>
    <t>3np : 8</t>
  </si>
  <si>
    <t>317321321</t>
  </si>
  <si>
    <t xml:space="preserve">Beton překladů železový C 20/25 </t>
  </si>
  <si>
    <t>lože pod nosníky : 0,300*0,150*0,150*10</t>
  </si>
  <si>
    <t xml:space="preserve">překlady : </t>
  </si>
  <si>
    <t>T101 : 0,250*0,300*2,500*6</t>
  </si>
  <si>
    <t>T201 : 0,250*0,300*2,500*9</t>
  </si>
  <si>
    <t>T202 : 0,250*0,300*2,500*1</t>
  </si>
  <si>
    <t>317351107</t>
  </si>
  <si>
    <t>Bednění překladů - zřízení</t>
  </si>
  <si>
    <t xml:space="preserve">bednění lože pod nosníky : </t>
  </si>
  <si>
    <t>(0,300*0,200+0,200*0,150)*2*2*10</t>
  </si>
  <si>
    <t>T101 : 2*0,300*2,500*6</t>
  </si>
  <si>
    <t>T201 : 2*0,300*2,500*9</t>
  </si>
  <si>
    <t>T202 : 2*0,300*2,500*1</t>
  </si>
  <si>
    <t>0,250*0,300*16*2</t>
  </si>
  <si>
    <t>317351108</t>
  </si>
  <si>
    <t>Bednění překladů - odstranění</t>
  </si>
  <si>
    <t>Odkaz na mn. položky pořadí 43 : 30,00000</t>
  </si>
  <si>
    <t>317361821</t>
  </si>
  <si>
    <t>Výztuž překladů a říms z betonářské oceli B500B (10 505)</t>
  </si>
  <si>
    <t>lože pod nosníky : 0,300*0,150*0,150*10*90/1000</t>
  </si>
  <si>
    <t>PŘEKLADY T101 : 66,60/1000</t>
  </si>
  <si>
    <t>T201 : 99,90/1000</t>
  </si>
  <si>
    <t>T202 : 20,60/1000</t>
  </si>
  <si>
    <t>342248144</t>
  </si>
  <si>
    <t>Příčky keramické, broušené, tl. 140 mm</t>
  </si>
  <si>
    <t>1np : 2,850*(1,200+4,510*3+6,180+2,670+0,140*4+2,800+3,160)</t>
  </si>
  <si>
    <t>-0,900*2,020*1</t>
  </si>
  <si>
    <t>-0,800*2,020*2</t>
  </si>
  <si>
    <t>2np : 2,7500*(3,150+4,510+2,685+4,240+4,215+2,960+4,215+2,750+2,305+1,800+0,140*6)</t>
  </si>
  <si>
    <t>-1,00*2,020*7</t>
  </si>
  <si>
    <t>3np : 2,7500*(3,890+2,735+7,330+2,755+3,195+0,140*3+1,495)</t>
  </si>
  <si>
    <t>-0,800*2,020*1</t>
  </si>
  <si>
    <t>-0,900*2,020*2</t>
  </si>
  <si>
    <t>-1,000*2,020*2</t>
  </si>
  <si>
    <t>1,680*(0,480+7,025+7,610+14,870-0,250+2,670+7,610)</t>
  </si>
  <si>
    <t>342254611</t>
  </si>
  <si>
    <t>Příčky z desek pórobetonových tl. 100 mm</t>
  </si>
  <si>
    <t>1np : 2,850*(0,575+0,245)*3</t>
  </si>
  <si>
    <t>2np : 2,7500*(1,060+0,360+0,600+0,220+0,465+0,220+0,325*2+0,900+0,245+0,245*2)</t>
  </si>
  <si>
    <t>podkroví : 2,7500*(1,000+2,515)</t>
  </si>
  <si>
    <t>342948111</t>
  </si>
  <si>
    <t>Ukotvení příček k cihelné konstrukci kotvami na hmoždinky</t>
  </si>
  <si>
    <t>Včetně dodávky kotev i spojovacího materiálu.</t>
  </si>
  <si>
    <t>2,600*14</t>
  </si>
  <si>
    <t>2,500*14</t>
  </si>
  <si>
    <t>2,500*10</t>
  </si>
  <si>
    <t>346244313</t>
  </si>
  <si>
    <t>Obezdívky van a WC nádržek z desek pórobetonových tl. 100 mm</t>
  </si>
  <si>
    <t>1np : 1,500*(1,400+1,800+1,200)</t>
  </si>
  <si>
    <t>2np : 1,500*(1,000+2,750)</t>
  </si>
  <si>
    <t>podkroví : 1,500*(2,515+2,250+3,250)</t>
  </si>
  <si>
    <t>389361001</t>
  </si>
  <si>
    <t>Doplňující výztuž prefa konstrukcí z bet.oceli z oceli B500B (dříve BSt 500 S)</t>
  </si>
  <si>
    <t xml:space="preserve">1np : </t>
  </si>
  <si>
    <t>R10 : 0,617*((1,850+0,150*2)*68)/1000*1,1</t>
  </si>
  <si>
    <t>R12 : 0,888*(0,700*2*4+(8,185*2+7,345+0,750+0,300*2)*2+4,000*2+4,735*2+16,430*2*2+10,670*2*2)/1000*1,1</t>
  </si>
  <si>
    <t xml:space="preserve">2np : </t>
  </si>
  <si>
    <t>R10 : 0,617*((1,850+0,150*2)*44)/1000*1,1</t>
  </si>
  <si>
    <t>R12 : 0,888*(0,700*2*4+(16,430*2+9,170)*2+8,810+4,735*2+4,000)/1000*1,1</t>
  </si>
  <si>
    <t>389381001</t>
  </si>
  <si>
    <t>Dobetonování prefabrikovaných konstrukcí</t>
  </si>
  <si>
    <t>1np : 0,120*0,250</t>
  </si>
  <si>
    <t>3,570*0,065*0,250</t>
  </si>
  <si>
    <t>4,030*0,070*0,250</t>
  </si>
  <si>
    <t>0,248*0,250</t>
  </si>
  <si>
    <t>3,380*0,250</t>
  </si>
  <si>
    <t>(8,185+16,430)*0,050*0,250</t>
  </si>
  <si>
    <t>16,430*2*0,180*0,250</t>
  </si>
  <si>
    <t>10,670*0,300*0,250</t>
  </si>
  <si>
    <t>9,170*0,200*0,250</t>
  </si>
  <si>
    <t>5,860*0,300*0,250</t>
  </si>
  <si>
    <t>2np : 4,000+0,040*0,250</t>
  </si>
  <si>
    <t>8,810*0,025*0,250</t>
  </si>
  <si>
    <t>16,430*0,250*0,180</t>
  </si>
  <si>
    <t>9,170*0,265*0,250</t>
  </si>
  <si>
    <t>16,430*0,180*0,250</t>
  </si>
  <si>
    <t>9,170*0,220*0,250</t>
  </si>
  <si>
    <t>4,000*0,300*0,250*2</t>
  </si>
  <si>
    <t>4,735*0,250*0,250</t>
  </si>
  <si>
    <t>413232221</t>
  </si>
  <si>
    <t>Zazdívka zhlaví válcovaných nosníků výšky do 30cm s použitím suché maltové směsi</t>
  </si>
  <si>
    <t>413941123</t>
  </si>
  <si>
    <t>Osazení válcovaných nosníků ve stropech č. 14 - 22</t>
  </si>
  <si>
    <t>101  U180 : 184,80/1000</t>
  </si>
  <si>
    <t>103  I180 : 96,40/1000</t>
  </si>
  <si>
    <t>201  HE 160 : 213/1000</t>
  </si>
  <si>
    <t>202  U180 : 180,40/1000</t>
  </si>
  <si>
    <t>301 : 1133,50/1000</t>
  </si>
  <si>
    <t>302 : 366,40/1000</t>
  </si>
  <si>
    <t>50/5 : 11,80/1000</t>
  </si>
  <si>
    <t>niky prostupy : 75,40*3/1000</t>
  </si>
  <si>
    <t>413941125</t>
  </si>
  <si>
    <t>Osazení válcovaných nosníků ve stropech č.24 a výš</t>
  </si>
  <si>
    <t>102  I 260 : 305,90/1000</t>
  </si>
  <si>
    <t>413941024</t>
  </si>
  <si>
    <t>Svary bet.oceli stropní konstr.nosníků tl.do 22 mm</t>
  </si>
  <si>
    <t>202 : 8,200*2</t>
  </si>
  <si>
    <t>101 : 8,400*2</t>
  </si>
  <si>
    <t>301 : 44,8*2</t>
  </si>
  <si>
    <t>302 : 14,48*2</t>
  </si>
  <si>
    <t>R1 : 25,50*3*2</t>
  </si>
  <si>
    <t>417321315</t>
  </si>
  <si>
    <t>Ztužující pásy a věnce z betonu železového C 20/25</t>
  </si>
  <si>
    <t>V01 : 0,250*0,300*68,00</t>
  </si>
  <si>
    <t>V02 : 0,250*0,300*5,500</t>
  </si>
  <si>
    <t>V03 : 0,180*0,300*2,000</t>
  </si>
  <si>
    <t>V04 : 0,260*0,300*3,300</t>
  </si>
  <si>
    <t>V05 : 0,250*0,250*8,000</t>
  </si>
  <si>
    <t>V201 : 0,250*0,300*63,00</t>
  </si>
  <si>
    <t>V202 : 0,250*0,300*2,000</t>
  </si>
  <si>
    <t>V301 : 0,300*0,200*63,00</t>
  </si>
  <si>
    <t>V302 : 0,250*0,200*6,000</t>
  </si>
  <si>
    <t>417351115</t>
  </si>
  <si>
    <t>Bednění ztužujících pásů a věnců - zřízení</t>
  </si>
  <si>
    <t>V01 : 0,300*68,00</t>
  </si>
  <si>
    <t>V02 : 0,300*5,500</t>
  </si>
  <si>
    <t>V03 : 0,200*2,000</t>
  </si>
  <si>
    <t>V04 : 0,300*3,300</t>
  </si>
  <si>
    <t>V05 : 0,300*8,000</t>
  </si>
  <si>
    <t>0,300*0,300*5</t>
  </si>
  <si>
    <t>V201 : 0,300*63,00</t>
  </si>
  <si>
    <t>V202 : 0,300*2,000</t>
  </si>
  <si>
    <t>0,300*0,300*4</t>
  </si>
  <si>
    <t>V301 : 0,300*63,00</t>
  </si>
  <si>
    <t>V302 : 0,250*6,000</t>
  </si>
  <si>
    <t>Koeficient : 1</t>
  </si>
  <si>
    <t>417351116</t>
  </si>
  <si>
    <t>Bednění ztužujících pásů a věnců - odstranění</t>
  </si>
  <si>
    <t>Odkaz na mn. položky pořadí 57 : 133,82000</t>
  </si>
  <si>
    <t>417361821</t>
  </si>
  <si>
    <t>Výztuž ztužujících pásů a věnců z oceli B500B (10 505)</t>
  </si>
  <si>
    <t>1NP : 942,90/1000</t>
  </si>
  <si>
    <t>2NP : 730,30/1000</t>
  </si>
  <si>
    <t>3NP : 470,80/1000</t>
  </si>
  <si>
    <t>434300001RPOL</t>
  </si>
  <si>
    <t>Schodiště betonové prefabrikované kompletní SCH101</t>
  </si>
  <si>
    <t>ks</t>
  </si>
  <si>
    <t>Vlastní</t>
  </si>
  <si>
    <t>Indiv</t>
  </si>
  <si>
    <t>434300002RPOL</t>
  </si>
  <si>
    <t>Schodiště betonové prefabrikované kompletní SCH102</t>
  </si>
  <si>
    <t>434300003RPOL</t>
  </si>
  <si>
    <t>Schodiště betonové prefabrikované kompletní SCH103</t>
  </si>
  <si>
    <t>434300004RPOL</t>
  </si>
  <si>
    <t>Schodiště betonové prefabrikované kompletní SCH201</t>
  </si>
  <si>
    <t>434300005RPOL</t>
  </si>
  <si>
    <t>Schodiště betonové prefabrikované kompletní SCH202</t>
  </si>
  <si>
    <t>434300006RPOL</t>
  </si>
  <si>
    <t>Schodiště betonové prefabrikované kompletní SCH203</t>
  </si>
  <si>
    <t>411120033</t>
  </si>
  <si>
    <t>Strop montovaný z panelů tl. 250 mm</t>
  </si>
  <si>
    <t>Součtová</t>
  </si>
  <si>
    <t>Agregovaná položka</t>
  </si>
  <si>
    <t>POL2_</t>
  </si>
  <si>
    <t>13388440</t>
  </si>
  <si>
    <t>Tyč ocelová HEB 160, S235JR</t>
  </si>
  <si>
    <t>201 : 213*1,08/1000</t>
  </si>
  <si>
    <t>13480810</t>
  </si>
  <si>
    <t>Tyč ocelová I 180, S235JR</t>
  </si>
  <si>
    <t>103 : 96,40*1,08/1000</t>
  </si>
  <si>
    <t>13480830</t>
  </si>
  <si>
    <t>Tyč ocelová I 260, S235JR</t>
  </si>
  <si>
    <t>102 : 305,90*1,08/1000</t>
  </si>
  <si>
    <t>13483410</t>
  </si>
  <si>
    <t>Tyč ocelová U 180, S235JR</t>
  </si>
  <si>
    <t>101 : 184,80*1,08/1000</t>
  </si>
  <si>
    <t>202 : 180,40*1,08/1000</t>
  </si>
  <si>
    <t>13483415</t>
  </si>
  <si>
    <t>Tyč ocelová U 200, S235JR</t>
  </si>
  <si>
    <t>301 : 1133,50*1,08/1000</t>
  </si>
  <si>
    <t>302 : 366,40*1,08/1000</t>
  </si>
  <si>
    <t>14587265</t>
  </si>
  <si>
    <t>Profil dutý čtvercový svařovaný S235JRH 50 x 5,0 mm</t>
  </si>
  <si>
    <t>50/5 : 11,80*1,08/1000</t>
  </si>
  <si>
    <t>15411740Rpol</t>
  </si>
  <si>
    <t>Profil L rovnoramenný S235JR 50/50 x 5 mm</t>
  </si>
  <si>
    <t>niky prostupy : 75,40*3*1,08/1000</t>
  </si>
  <si>
    <t>342264513</t>
  </si>
  <si>
    <t>Revizní dvířka do sádrokartonového podhledu, 250 x 250 mm</t>
  </si>
  <si>
    <t>416021124</t>
  </si>
  <si>
    <t>Podhled sádrokartonový, 1x ocelová konstrukce CD, bez izolace, 1x opláštěná, RFI tl. 12,5 mm</t>
  </si>
  <si>
    <t>s úpravou rohů, koutů a hran konstrukcí, přebroušení a tmelení spár,</t>
  </si>
  <si>
    <t xml:space="preserve">zákryty VZT : </t>
  </si>
  <si>
    <t>102 : 0,570*(2,225*2+4,405)+0,250*(2,225*2+4,405)</t>
  </si>
  <si>
    <t>109 : 0,900*3,750+0,250*3,750</t>
  </si>
  <si>
    <t>110 : 0,900*1,240+0,250*(0,900+1,240)</t>
  </si>
  <si>
    <t>202 : 0,575*2,670+0,250*2,670</t>
  </si>
  <si>
    <t>203 : 0,495*(2,305+1,935)+0,250*(1,935+1,985)</t>
  </si>
  <si>
    <t>207 : 0,320*2,870+0,250*2,870</t>
  </si>
  <si>
    <t>209 : 1,045*0,640+0,250*(1,045+0,640)</t>
  </si>
  <si>
    <t xml:space="preserve">Plnoplošný : </t>
  </si>
  <si>
    <t>103 : 6,35</t>
  </si>
  <si>
    <t>104 : 3,92</t>
  </si>
  <si>
    <t>106 : 12,05</t>
  </si>
  <si>
    <t>107 : 5,54</t>
  </si>
  <si>
    <t>108 : 5,17</t>
  </si>
  <si>
    <t>416091071</t>
  </si>
  <si>
    <t>Příplatek za napojení sádrokartonového podhledu na střešní okno včetně dodávky materiálu</t>
  </si>
  <si>
    <t>416091082</t>
  </si>
  <si>
    <t>Příplatek k podhledu sádrokart. za plochu do 5 m2</t>
  </si>
  <si>
    <t>416091083</t>
  </si>
  <si>
    <t>Příplatek k podhledu sádrokart. za plochu do 10 m2</t>
  </si>
  <si>
    <t>416091213</t>
  </si>
  <si>
    <t>Úprava napojovací spáry SDK s jinou stavební konstrukcí akrylovým tmelem a páskou, šířka sp.do 10 mm</t>
  </si>
  <si>
    <t>102 : 2,225*2+4,405+0,570</t>
  </si>
  <si>
    <t>109 : 0,900+3,750</t>
  </si>
  <si>
    <t>110 : 0,900+1,240</t>
  </si>
  <si>
    <t>202 : 0,575+2,670</t>
  </si>
  <si>
    <t>203 : 0,495+2,305+1,935</t>
  </si>
  <si>
    <t>207 : 0,320+2,870</t>
  </si>
  <si>
    <t>209 : 1,045+0,640</t>
  </si>
  <si>
    <t>103 : 10,138</t>
  </si>
  <si>
    <t>104 : 8,399</t>
  </si>
  <si>
    <t>106 : 16,650</t>
  </si>
  <si>
    <t>107 : 9,600</t>
  </si>
  <si>
    <t>108 : 9,341</t>
  </si>
  <si>
    <t>447113122</t>
  </si>
  <si>
    <t>Podkroví sádrokartonové, ocelová konstrukce CD, závěs krokvový, izolace, 1x opláštěná, RF tl.12,5 mm bez dodávky a montáže izolace</t>
  </si>
  <si>
    <t>68,180</t>
  </si>
  <si>
    <t>5,390*2*1,595</t>
  </si>
  <si>
    <t>14,590*2*1,630</t>
  </si>
  <si>
    <t>-0,660*1,180*14</t>
  </si>
  <si>
    <t>342265191</t>
  </si>
  <si>
    <t>Příplatek za otvor v podhledu podkroví pl. 0,25 m2</t>
  </si>
  <si>
    <t>342265192</t>
  </si>
  <si>
    <t>Příplatek za otvor v podhledu podkroví pl. 0,50 m2</t>
  </si>
  <si>
    <t>447191082</t>
  </si>
  <si>
    <t>Příplatek k podhledu v sádrokartonovém podkroví plochy do 5 m2</t>
  </si>
  <si>
    <t>4,12+4,09</t>
  </si>
  <si>
    <t>447191083</t>
  </si>
  <si>
    <t>Příplatek k podhledu v sádrokartonovém podkroví plochy do 10m2</t>
  </si>
  <si>
    <t>6,16+7,89+8,04</t>
  </si>
  <si>
    <t>447091213</t>
  </si>
  <si>
    <t>7,329*2</t>
  </si>
  <si>
    <t>14,590*2</t>
  </si>
  <si>
    <t>601021104</t>
  </si>
  <si>
    <t>Adhézní nátěr stropů</t>
  </si>
  <si>
    <t>Odkaz na mn. položky pořadí 90 : 263,40000</t>
  </si>
  <si>
    <t>602011198</t>
  </si>
  <si>
    <t>Penetrace na stěnách savých minerálních podkladů(nové omítky a zdivo)</t>
  </si>
  <si>
    <t>Odkaz na mn. položky pořadí 92 : 25,33800</t>
  </si>
  <si>
    <t>Odkaz na mn. položky pořadí 94 : 28,20850</t>
  </si>
  <si>
    <t>Odkaz na mn. položky pořadí 95 : 906,72500</t>
  </si>
  <si>
    <t>610991111</t>
  </si>
  <si>
    <t>Zakrývání výplní vnitřních otvorů</t>
  </si>
  <si>
    <t>okna : 1,125</t>
  </si>
  <si>
    <t>36,000</t>
  </si>
  <si>
    <t>1,625</t>
  </si>
  <si>
    <t>1,950</t>
  </si>
  <si>
    <t>dveře : 2,025</t>
  </si>
  <si>
    <t>3,038</t>
  </si>
  <si>
    <t>dveře vnitř. : 31,914</t>
  </si>
  <si>
    <t>4,728</t>
  </si>
  <si>
    <t>2,758</t>
  </si>
  <si>
    <t>610991002</t>
  </si>
  <si>
    <t>Začišťovací okenní lišta pro vnitř.omítku tl. 9 mm</t>
  </si>
  <si>
    <t>okna : 4,500</t>
  </si>
  <si>
    <t>72,000</t>
  </si>
  <si>
    <t>6,300</t>
  </si>
  <si>
    <t>7,300</t>
  </si>
  <si>
    <t>dveře : 5,400</t>
  </si>
  <si>
    <t>5,850</t>
  </si>
  <si>
    <t>611474612</t>
  </si>
  <si>
    <t>Omítka stropů vnitřní, VPC jádro,sádr.štuk, ručně na beton</t>
  </si>
  <si>
    <t>včetně pomocného lešení</t>
  </si>
  <si>
    <t>263,400</t>
  </si>
  <si>
    <t>611481211</t>
  </si>
  <si>
    <t>Montáž výztužné sítě (perlinky) do stěrky - stropy vnitřní včetně výztužné sítě a stěrkového tmelu</t>
  </si>
  <si>
    <t>612425931</t>
  </si>
  <si>
    <t>Omítka vápenná vnitřního ostění - štuková</t>
  </si>
  <si>
    <t>18,000</t>
  </si>
  <si>
    <t>1,575</t>
  </si>
  <si>
    <t>1,825</t>
  </si>
  <si>
    <t>dveře : 1,350</t>
  </si>
  <si>
    <t>1,463</t>
  </si>
  <si>
    <t>612473186</t>
  </si>
  <si>
    <t>Příplatek za zabudované rohovníky, stěny</t>
  </si>
  <si>
    <t>612474450</t>
  </si>
  <si>
    <t>Omítka stěn vnitřní tenkovrstvá sádrová - štuk na beton a vápenopískové zdivo</t>
  </si>
  <si>
    <t>1np : 2,600*(0,575+0,245)*3</t>
  </si>
  <si>
    <t>2np : 2,500*(1,060+0,360+0,600+0,220+0,465+0,220+0,325*2+0,900+0,245+0,245*2)</t>
  </si>
  <si>
    <t>podkroví : 2,500*(1,000+2,515)</t>
  </si>
  <si>
    <t>612474921</t>
  </si>
  <si>
    <t>Omítka stěn vnitřní, VPC jádro,vápen.štuk, strojně na pálené cihly a tvarovky - nové zdivo</t>
  </si>
  <si>
    <t>kompletní omítky stěn na zdivu : 906,725</t>
  </si>
  <si>
    <t>612481211</t>
  </si>
  <si>
    <t>Montáž výztužné sítě (perlinky) do stěrky - vnitřní stěny včetně výztužné sítě a stěrkového tmelu</t>
  </si>
  <si>
    <t>615481111</t>
  </si>
  <si>
    <t>Potažení válc.nosníků rabic.pletivem a postřik MC</t>
  </si>
  <si>
    <t>8,400*0,200</t>
  </si>
  <si>
    <t>7,300*0,260</t>
  </si>
  <si>
    <t>4,400*0,180</t>
  </si>
  <si>
    <t>5,00*0,160</t>
  </si>
  <si>
    <t>8,200*0,180</t>
  </si>
  <si>
    <t>(8,400+7,300+4,400+5,00+8,200)*0,300*2</t>
  </si>
  <si>
    <t>620991005</t>
  </si>
  <si>
    <t>Začišťovací okenní lišta s tkaninou</t>
  </si>
  <si>
    <t>okna : 3,000</t>
  </si>
  <si>
    <t>48,000</t>
  </si>
  <si>
    <t>5,000</t>
  </si>
  <si>
    <t>6,000</t>
  </si>
  <si>
    <t>dveře : 4,700</t>
  </si>
  <si>
    <t>4,700</t>
  </si>
  <si>
    <t>620991011</t>
  </si>
  <si>
    <t>Přechodový profil parapet-ostění, s tkaninou</t>
  </si>
  <si>
    <t>1,500</t>
  </si>
  <si>
    <t>24,000</t>
  </si>
  <si>
    <t>1,300</t>
  </si>
  <si>
    <t>1,100</t>
  </si>
  <si>
    <t>1,550</t>
  </si>
  <si>
    <t>620991121</t>
  </si>
  <si>
    <t>Zakrývání výplní vnějších otvorů z lešení</t>
  </si>
  <si>
    <t>622311517</t>
  </si>
  <si>
    <t>Izolace suterénu XPS tl. 200 mm, bez povrchové úpravy</t>
  </si>
  <si>
    <t>16,830*0,900</t>
  </si>
  <si>
    <t>11,070*2,165</t>
  </si>
  <si>
    <t>16,830*1,250</t>
  </si>
  <si>
    <t>11,070*0,950</t>
  </si>
  <si>
    <t>622311527</t>
  </si>
  <si>
    <t>Zateplovací systém, sokl, XPS, tl. 200 mm s omítkou silikonsilikátovou</t>
  </si>
  <si>
    <t>Součinitel tepelné vodivosti izolantu je 0,038 W/mK.</t>
  </si>
  <si>
    <t>16,830*0,300</t>
  </si>
  <si>
    <t>11,070*0,3000</t>
  </si>
  <si>
    <t>11,070*0,300</t>
  </si>
  <si>
    <t>-1,100*0,300</t>
  </si>
  <si>
    <t>-1,235*0,300</t>
  </si>
  <si>
    <t>622311837</t>
  </si>
  <si>
    <t>Zateplovací systém, fasáda, minerální desky PV, tl. 200 mm s omítkou silikonsiilikátovou</t>
  </si>
  <si>
    <t>Součinitel tepelné vodivosti izolantu je 0,036 W/mK.</t>
  </si>
  <si>
    <t>JV : 105,506</t>
  </si>
  <si>
    <t>SV : 52,271+4,648</t>
  </si>
  <si>
    <t>SZ : 112,549</t>
  </si>
  <si>
    <t>JZ : 63,259+4,648</t>
  </si>
  <si>
    <t>Odkaz na mn. položky pořadí 102 : 16,03950*-1</t>
  </si>
  <si>
    <t>okna : -1,125</t>
  </si>
  <si>
    <t>-36,000</t>
  </si>
  <si>
    <t>-1,625</t>
  </si>
  <si>
    <t>-1,950</t>
  </si>
  <si>
    <t>dveře : -1,100*(2,350-0,300)</t>
  </si>
  <si>
    <t>-1,550*(2,350-0,300)</t>
  </si>
  <si>
    <t>622311153</t>
  </si>
  <si>
    <t>Zateplovací systém, ostění, EPS F tl. 30 mm</t>
  </si>
  <si>
    <t>okna : 1,013</t>
  </si>
  <si>
    <t>16,200</t>
  </si>
  <si>
    <t>1,418</t>
  </si>
  <si>
    <t>1,643</t>
  </si>
  <si>
    <t>dveře : 1,215</t>
  </si>
  <si>
    <t>1,316</t>
  </si>
  <si>
    <t>622311563</t>
  </si>
  <si>
    <t>Zateplovací systém, parapet, XPS tl. 30 mm</t>
  </si>
  <si>
    <t>0,338</t>
  </si>
  <si>
    <t>5,400</t>
  </si>
  <si>
    <t>0,293</t>
  </si>
  <si>
    <t>0,203</t>
  </si>
  <si>
    <t>0,304</t>
  </si>
  <si>
    <t>622391122</t>
  </si>
  <si>
    <t>Příplatek za zapuštěné hmoždinky (STR) 8 ks/m2</t>
  </si>
  <si>
    <t>Odkaz na mn. položky pořadí 102 : 16,03950</t>
  </si>
  <si>
    <t>Odkaz na mn. položky pořadí 103 : 280,70900</t>
  </si>
  <si>
    <t>Odkaz na mn. položky pořadí 104 : 22,80500</t>
  </si>
  <si>
    <t>Odkaz na mn. položky pořadí 105 : 6,83100</t>
  </si>
  <si>
    <t>622311035</t>
  </si>
  <si>
    <t>Zakládací sada, profil soklový + okapní profil, PVC, pro tl. izolantu 180-240 mm</t>
  </si>
  <si>
    <t>11,070*2+16,830*2</t>
  </si>
  <si>
    <t>622315018</t>
  </si>
  <si>
    <t>Soklová lišta hliníková pro kontaktní zateplovací systém tl. 200 mm</t>
  </si>
  <si>
    <t>Odkaz na mn. položky pořadí 107 : 55,80000</t>
  </si>
  <si>
    <t>622473187</t>
  </si>
  <si>
    <t>Příplatek za okenní lištu (APU) - montáž včetně dodávky lišty</t>
  </si>
  <si>
    <t>okna : 6,000</t>
  </si>
  <si>
    <t>96,000</t>
  </si>
  <si>
    <t>7,600</t>
  </si>
  <si>
    <t>8,600</t>
  </si>
  <si>
    <t>dveře : 6,300</t>
  </si>
  <si>
    <t>7,200</t>
  </si>
  <si>
    <t>622481291</t>
  </si>
  <si>
    <t>Montáž výztužné lišty rohové nebo nadpražní, nebo lišty dilatační</t>
  </si>
  <si>
    <t>rohová : 6,810*6</t>
  </si>
  <si>
    <t xml:space="preserve">nadpražní : </t>
  </si>
  <si>
    <t>Odkaz na mn. položky pořadí 99 : 30,75000</t>
  </si>
  <si>
    <t>283502001</t>
  </si>
  <si>
    <t xml:space="preserve">Lišta omítková nadpražní </t>
  </si>
  <si>
    <t>Odkaz na mn. položky pořadí 99 : 30,75000*1,1</t>
  </si>
  <si>
    <t>2835028224</t>
  </si>
  <si>
    <t>Lišta omítková rohová tkanina 100 x 100 mm</t>
  </si>
  <si>
    <t>Odkaz na mn. položky pořadí 110 : 71,61000*1,1</t>
  </si>
  <si>
    <t>Odkaz na mn. položky pořadí 99 : 30,75000*-1</t>
  </si>
  <si>
    <t>631312621</t>
  </si>
  <si>
    <t>Mazanina betonová tl. 5 - 8 cm C 20/25</t>
  </si>
  <si>
    <t>Včetně vytvoření dilatačních spár, bez zaplnění.</t>
  </si>
  <si>
    <t xml:space="preserve">vinyl : </t>
  </si>
  <si>
    <t>102 : 13,920*0,060</t>
  </si>
  <si>
    <t>103 : 6,350*0,060</t>
  </si>
  <si>
    <t>105 : 12,310*0,060</t>
  </si>
  <si>
    <t>106 : 12,050*0,060</t>
  </si>
  <si>
    <t>109 : 23,540*0,060</t>
  </si>
  <si>
    <t>110 : 12,400*0,060</t>
  </si>
  <si>
    <t>111 : 17,850*0,060</t>
  </si>
  <si>
    <t>202 : 15,350*0,060</t>
  </si>
  <si>
    <t>205 : 12,470*0,060</t>
  </si>
  <si>
    <t>206 : 12,470*0,060</t>
  </si>
  <si>
    <t>207 : 12,180*0,060</t>
  </si>
  <si>
    <t>208 : 33,130*0,060</t>
  </si>
  <si>
    <t>209 : 12,490*0,060</t>
  </si>
  <si>
    <t>303 : 7,890*0,060</t>
  </si>
  <si>
    <t>304 : 27,660*0,060</t>
  </si>
  <si>
    <t>306 : 4,090*0,060</t>
  </si>
  <si>
    <t>307 : 27,140*0,060</t>
  </si>
  <si>
    <t xml:space="preserve">dlažba : </t>
  </si>
  <si>
    <t>101 : 20,770*0,050</t>
  </si>
  <si>
    <t>104 : 3,920*0,050</t>
  </si>
  <si>
    <t>107 : 5,540*0,050</t>
  </si>
  <si>
    <t>108 : 5,170*0,050</t>
  </si>
  <si>
    <t>112 : 2,400*0,050</t>
  </si>
  <si>
    <t>201 : 17,800*0,050</t>
  </si>
  <si>
    <t>203 : 6,340*0,050</t>
  </si>
  <si>
    <t>204 : 4,950*0,050</t>
  </si>
  <si>
    <t>301 : 17,800*0,050</t>
  </si>
  <si>
    <t>302 : 4,120*0,050</t>
  </si>
  <si>
    <t>305 : 8,040*0,050</t>
  </si>
  <si>
    <t>308 : 6,160*0,050</t>
  </si>
  <si>
    <t>631313711</t>
  </si>
  <si>
    <t xml:space="preserve">Mazanina betonová tl. 8 - 12 cm C 25/30 </t>
  </si>
  <si>
    <t xml:space="preserve">na střechu S08 : </t>
  </si>
  <si>
    <t>15,198*0,080</t>
  </si>
  <si>
    <t>631319111</t>
  </si>
  <si>
    <t xml:space="preserve">Příplatek za odtokový žlábek u mazanin </t>
  </si>
  <si>
    <t>0,750*1</t>
  </si>
  <si>
    <t>0,750*3</t>
  </si>
  <si>
    <t>631319161</t>
  </si>
  <si>
    <t>Příplatek za konečnou úpravu mazanin tl. 8 cm</t>
  </si>
  <si>
    <t>Odkaz na mn. položky pořadí 113 : 20,94790</t>
  </si>
  <si>
    <t>631319171</t>
  </si>
  <si>
    <t>Příplatek za stržení povrchu mazaniny tl. 8 cm</t>
  </si>
  <si>
    <t>631361921</t>
  </si>
  <si>
    <t>Výztuž mazanin svařovanou sítí KY 80, drát d 8,0 mm, oko 150 x 150 mm</t>
  </si>
  <si>
    <t>opůdorys místností : (366,300)*5,5/1000*1,1</t>
  </si>
  <si>
    <t>632411104</t>
  </si>
  <si>
    <t>Vyrovnávací stěrka, ruční zpracování tl. 4 mm samonivelační cementová anhydritová stěrka 20 MPa</t>
  </si>
  <si>
    <t>vinyl : 245,440</t>
  </si>
  <si>
    <t>632411906</t>
  </si>
  <si>
    <t>Penetrace velmi savých podkladů 0,35 l/m2</t>
  </si>
  <si>
    <t>(366,300)*2</t>
  </si>
  <si>
    <t>641000000Rpol</t>
  </si>
  <si>
    <t>D+M Dveře D01</t>
  </si>
  <si>
    <t>VSTUPNÍ DVEŘE - TECHNICKÁ MÍSTNOST</t>
  </si>
  <si>
    <t>- jednokřídlé</t>
  </si>
  <si>
    <t>- jedno otevíravé</t>
  </si>
  <si>
    <t>- hliníkový rám, hliníková výplň</t>
  </si>
  <si>
    <t>- klika - koule</t>
  </si>
  <si>
    <t>- vložkový zámek</t>
  </si>
  <si>
    <t>- barva světle šedá RAL 7035 (exteriér)</t>
  </si>
  <si>
    <t>- barva bílá RAL 9010 (interiér)</t>
  </si>
  <si>
    <t>- součinitel prostupu tepla</t>
  </si>
  <si>
    <t>min. UD = 1,10 W/m2K</t>
  </si>
  <si>
    <t>- skládaný zakládací profil pro přerušení</t>
  </si>
  <si>
    <t>tepelných mostů š. 70 mm (25/30/15 mm),</t>
  </si>
  <si>
    <t>v. 250 mm, d. 1 100 mm</t>
  </si>
  <si>
    <t>- před realizací NUTNO OVĚŘIT skutečné</t>
  </si>
  <si>
    <t>rozměry na stavbě</t>
  </si>
  <si>
    <t/>
  </si>
  <si>
    <t>Rozšíření systému generálního klíče</t>
  </si>
  <si>
    <t>641000001Rpol</t>
  </si>
  <si>
    <t>D+M Dveře D02</t>
  </si>
  <si>
    <t>VSTUPNÍ DVEŘE - HLAVNÍ VSTUP</t>
  </si>
  <si>
    <t>- dvojkřídlé</t>
  </si>
  <si>
    <t>- dvě křídla otevíravé, jedno křídlo</t>
  </si>
  <si>
    <t>aretované v uzavřené poloze</t>
  </si>
  <si>
    <t>- hliníkový rám, sklo mléčné, bezpečnostní</t>
  </si>
  <si>
    <t>- paniková klika - koule</t>
  </si>
  <si>
    <t>- madlo pro ZTP</t>
  </si>
  <si>
    <t>- Veškerá výbava dle 398/2009 Sb.</t>
  </si>
  <si>
    <t>(např. vč. polepů)</t>
  </si>
  <si>
    <t>641000002Rpol</t>
  </si>
  <si>
    <t>D+M Dveře D03</t>
  </si>
  <si>
    <t>VSTUPNÍ BYTOVÉ DVEŘE</t>
  </si>
  <si>
    <t>- jednokřídlé, otvíravé</t>
  </si>
  <si>
    <t>- Dvojité MDF desky + tepelná</t>
  </si>
  <si>
    <t>izolace z MW</t>
  </si>
  <si>
    <t>- dveřní křídlo 56 mm</t>
  </si>
  <si>
    <t>- dekor buk (před realizací investor vybere</t>
  </si>
  <si>
    <t>přesný dekor dle vzorníku)</t>
  </si>
  <si>
    <t>- dodávka vč. obložkových zárubní</t>
  </si>
  <si>
    <t>- klika - klika</t>
  </si>
  <si>
    <t>- požární odolnost: EW30 DP3</t>
  </si>
  <si>
    <t>641000003Rpol</t>
  </si>
  <si>
    <t>D+M Dveře D04</t>
  </si>
  <si>
    <t>641000004Rpol</t>
  </si>
  <si>
    <t>D+M Dveře D05</t>
  </si>
  <si>
    <t>VNITŘNÍ DVEŘE</t>
  </si>
  <si>
    <t>- CPL laminát. MDF desky</t>
  </si>
  <si>
    <t>- samozavírač</t>
  </si>
  <si>
    <t>- požární odolnost: EW15 DP3 - C</t>
  </si>
  <si>
    <t>641000005Rpol</t>
  </si>
  <si>
    <t>D+M Dveře D06</t>
  </si>
  <si>
    <t>- požární odolnost: EW15 DP3</t>
  </si>
  <si>
    <t>641000006Rpol</t>
  </si>
  <si>
    <t>D+M Dveře D07</t>
  </si>
  <si>
    <t>641000007Rpol</t>
  </si>
  <si>
    <t>D+M Dveře D08</t>
  </si>
  <si>
    <t>641000008Rpol</t>
  </si>
  <si>
    <t>D+M Dveře D09</t>
  </si>
  <si>
    <t>- vložkový zámek - WC oliva (zevnitř)/</t>
  </si>
  <si>
    <t>otevírací drážka (zvenku)</t>
  </si>
  <si>
    <t>641000009Rpol</t>
  </si>
  <si>
    <t>D+M Dveře D10</t>
  </si>
  <si>
    <t>641000010Rpol</t>
  </si>
  <si>
    <t>D+M Dveře D11</t>
  </si>
  <si>
    <t>641000011Rpol</t>
  </si>
  <si>
    <t>D+M Dveře D12</t>
  </si>
  <si>
    <t>641000012Rpol</t>
  </si>
  <si>
    <t>D+M Dveře D13</t>
  </si>
  <si>
    <t>641000013Rpol</t>
  </si>
  <si>
    <t>D+M Dveře D14</t>
  </si>
  <si>
    <t>641000015Rpol</t>
  </si>
  <si>
    <t>D+M Okno O01</t>
  </si>
  <si>
    <t>dvoukřídlé</t>
  </si>
  <si>
    <t>- dvě křídla otevíravé</t>
  </si>
  <si>
    <t>- jedno křídlo sklopné</t>
  </si>
  <si>
    <t>- plastový rám, sklo čiré</t>
  </si>
  <si>
    <t>- sklopné křídlo osazeno sítí proti hmyzu</t>
  </si>
  <si>
    <t>min. UW = 0,75 W/m2K</t>
  </si>
  <si>
    <t>- vzduch. neprůzvučnost min. RW = 38 dB</t>
  </si>
  <si>
    <t>- bez požadavků na požární odolnost</t>
  </si>
  <si>
    <t>- okenní sestava včetně vnitřních parapetů</t>
  </si>
  <si>
    <t>Vnitřní parapet</t>
  </si>
  <si>
    <t>- plastové vč. krajních plastových krytek</t>
  </si>
  <si>
    <t>- barva bílá RAL 9010</t>
  </si>
  <si>
    <t>- hloubka: 250 mm</t>
  </si>
  <si>
    <t>641000016Rpol</t>
  </si>
  <si>
    <t>D+M Okno O02</t>
  </si>
  <si>
    <t>- dvoukřídlé</t>
  </si>
  <si>
    <t>- plastový rám, sklo mléčné</t>
  </si>
  <si>
    <t>641000017Rpol</t>
  </si>
  <si>
    <t>D+M Okno O03</t>
  </si>
  <si>
    <t>- jedno křídla otevíravé</t>
  </si>
  <si>
    <t>- parapet tvořen keramickým obkladem</t>
  </si>
  <si>
    <t>641000018Rpol</t>
  </si>
  <si>
    <t>D+M Okno O04</t>
  </si>
  <si>
    <t>641000019Rpol</t>
  </si>
  <si>
    <t>D+M Okno O05</t>
  </si>
  <si>
    <t>935112111</t>
  </si>
  <si>
    <t>Osazení přík.žlabu do C8/10 tl.10cm z tvárnic 50cm</t>
  </si>
  <si>
    <t>Včetně  dodání hmot pro lože a vyplnění spár.</t>
  </si>
  <si>
    <t>9,570</t>
  </si>
  <si>
    <t>592275200</t>
  </si>
  <si>
    <t>Žlab betonový 33-60, tl. 80 mm</t>
  </si>
  <si>
    <t>35</t>
  </si>
  <si>
    <t>941941031</t>
  </si>
  <si>
    <t>Montáž lešení leh.řad.s podlahami,š.do 1 m, H 10 m lešení rámové pronajaté</t>
  </si>
  <si>
    <t>Včetně kotvení lešení.</t>
  </si>
  <si>
    <t>(9,570+0,500*2)*(6,790+0,150)*2</t>
  </si>
  <si>
    <t>(1,500+0,500*2)*(3,075+0,150)*2</t>
  </si>
  <si>
    <t>(16,830+0,500*2)*(6,790+0,150)*2</t>
  </si>
  <si>
    <t>941941111</t>
  </si>
  <si>
    <t>Pronájem lešení za den</t>
  </si>
  <si>
    <t>Nutno projednat reálnou položku zapůjčení s investorem a dle toho položku čerpat.</t>
  </si>
  <si>
    <t xml:space="preserve">2,5 měsíce : </t>
  </si>
  <si>
    <t>Odkaz na mn. položky pořadí 142 : 410,31700*75</t>
  </si>
  <si>
    <t>941941832</t>
  </si>
  <si>
    <t>Demontáž lešení leh.řad.s podlahami,š.1 m, H 30 m lešení rámové pronajaté</t>
  </si>
  <si>
    <t>Odkaz na mn. položky pořadí 142 : 410,31700</t>
  </si>
  <si>
    <t>941955004</t>
  </si>
  <si>
    <t>Lešení lehké pomocné, výška podlahy do 3,5 m</t>
  </si>
  <si>
    <t>366,300</t>
  </si>
  <si>
    <t>944944011</t>
  </si>
  <si>
    <t>Montáž ochranné sítě z umělých vláken</t>
  </si>
  <si>
    <t>944944031</t>
  </si>
  <si>
    <t>Příplatek za každý měsíc použití sítí k pol. 4011</t>
  </si>
  <si>
    <t>Odkaz na mn. položky pořadí 146 : 410,31700</t>
  </si>
  <si>
    <t>Koeficient : 2,5</t>
  </si>
  <si>
    <t xml:space="preserve">demolice + 1měsíc : </t>
  </si>
  <si>
    <t xml:space="preserve">hlavní budova : </t>
  </si>
  <si>
    <t>((10,970+13,600+0,500*2)*(7,370+0,040+1,500))</t>
  </si>
  <si>
    <t>"přístavek" : ((9,700+3,200+7,125*2+0,500*6)*(5,106+1,500))</t>
  </si>
  <si>
    <t>944944081</t>
  </si>
  <si>
    <t>Demontáž ochranné sítě z umělých vláken</t>
  </si>
  <si>
    <t>944945012</t>
  </si>
  <si>
    <t>Montáž záchytné stříšky H 4,5 m, šířky do 2 m</t>
  </si>
  <si>
    <t>16,830*2+11,070*2</t>
  </si>
  <si>
    <t>944945192</t>
  </si>
  <si>
    <t>Příplatek za každý měsíc použ.stříšky, k pol. 5012</t>
  </si>
  <si>
    <t>Odkaz na mn. položky pořadí 149 : 55,80000*2,5</t>
  </si>
  <si>
    <t>((10,970+13,600+0,500*2))</t>
  </si>
  <si>
    <t>"přístavek" : ((9,700+3,200+7,125*2+0,500*6))</t>
  </si>
  <si>
    <t>944945812</t>
  </si>
  <si>
    <t>Demontáž záchytné stříšky H 4,5 m, šířky do 2 m</t>
  </si>
  <si>
    <t>Odkaz na mn. položky pořadí 149 : 55,80000</t>
  </si>
  <si>
    <t>952901111</t>
  </si>
  <si>
    <t>Vyčištění budov o výšce podlaží do 4 m</t>
  </si>
  <si>
    <t>Odkaz na mn. položky pořadí 145 : 366,30000</t>
  </si>
  <si>
    <t>953941312</t>
  </si>
  <si>
    <t>Osazení požárního hasicího přístroje na stěnu</t>
  </si>
  <si>
    <t>953941391</t>
  </si>
  <si>
    <t>Revize požárního hasicího přístroje do 5 ks</t>
  </si>
  <si>
    <t>953941395</t>
  </si>
  <si>
    <t xml:space="preserve">Vystavení revizní zprávy-požární hasicí přístroj </t>
  </si>
  <si>
    <t>953981105</t>
  </si>
  <si>
    <t>Chemické kotvy do betonu, hl. 170 mm, M 20, ampule</t>
  </si>
  <si>
    <t>R1 : 2*2*3</t>
  </si>
  <si>
    <t>95000000Rpol</t>
  </si>
  <si>
    <t>D+M vertikální zvedací plošiny</t>
  </si>
  <si>
    <t>kpl</t>
  </si>
  <si>
    <t>VERTIKÁLNÍ ZVEDACÍ PLOŠINA</t>
  </si>
  <si>
    <t>- osobní splňující požadavky dle vyhlášky</t>
  </si>
  <si>
    <t>č. 398/2009 Sb., Příloha č. 1,</t>
  </si>
  <si>
    <t>3. Výtahy, zdvihací plošiny, pohyblivé schody a</t>
  </si>
  <si>
    <t>pohyblivé chodníky</t>
  </si>
  <si>
    <t>Nosnost plošiny: 385 kg</t>
  </si>
  <si>
    <t>Počet nástupních úrovní: 3</t>
  </si>
  <si>
    <t>Vstupy na plošinu: 1 (jednostranný, neprůchozí)</t>
  </si>
  <si>
    <t>Vnitřní rozměr šachty: 1 340x1 020 mm</t>
  </si>
  <si>
    <t>Rozměr přepravní desky: 1300x800 mm</t>
  </si>
  <si>
    <t>Zapuštění: 80-100 mm</t>
  </si>
  <si>
    <t>Délka dráhy: 7 550 mm</t>
  </si>
  <si>
    <t>Zdvih plošiny: 6 150 mm</t>
  </si>
  <si>
    <t>Rychlost zdvihu: 0,15 m/s</t>
  </si>
  <si>
    <t>Ovládání: tlačítkové</t>
  </si>
  <si>
    <t>- nouzové spouštění plošiny (provoz na baterie),</t>
  </si>
  <si>
    <t>analogový nouzový telefon</t>
  </si>
  <si>
    <t>- kotvení pojezdu (dráhy) do stěny šachty</t>
  </si>
  <si>
    <t>- horní část motoru a pojezdové dráhy zařízení je</t>
  </si>
  <si>
    <t>ve výšce 1 400 mm nad úrovní podlahy v horní</t>
  </si>
  <si>
    <t>stanici</t>
  </si>
  <si>
    <t>- vstup a výstup na plošinu ve stanicích -</t>
  </si>
  <si>
    <t>jednokřídlovými dveřmi, které jsou blokovány proti</t>
  </si>
  <si>
    <t>nežádoucímu otevření dveřními uzávěrami</t>
  </si>
  <si>
    <t>- podlaha plošiny je ze slzičkového protiskluzového</t>
  </si>
  <si>
    <t>AL plechu</t>
  </si>
  <si>
    <t>95000001Rpol</t>
  </si>
  <si>
    <t>D+M nadvchodový přístřešek Z8</t>
  </si>
  <si>
    <t>NADVCHODOVÝ PŘÍSTŘEŠEK</t>
  </si>
  <si>
    <t>- rozměr: 2150x950x170 mm</t>
  </si>
  <si>
    <t>- materiál rámu: korozivzdorné hliníkové profily</t>
  </si>
  <si>
    <t>-barva rámu: tmavě šedá, RAL 7016</t>
  </si>
  <si>
    <t>- materiál desek (střecha): čirý polykarbonát</t>
  </si>
  <si>
    <t>4 mm se 100% UV ochranou</t>
  </si>
  <si>
    <t>- prostupnost světla: 85%</t>
  </si>
  <si>
    <t>- bude se jednat o typový prvek</t>
  </si>
  <si>
    <t>44984100</t>
  </si>
  <si>
    <t>Přístroj hasicí práškový 21A, 183B, C</t>
  </si>
  <si>
    <t>73534001RPol</t>
  </si>
  <si>
    <t xml:space="preserve">Tabulka bezpečnostní - hasící přístroj fotoluminiscenční </t>
  </si>
  <si>
    <t>73534101Rpol</t>
  </si>
  <si>
    <t xml:space="preserve">Šipka k požárnímu zařízení  fotoluminiscenční </t>
  </si>
  <si>
    <t>998011002</t>
  </si>
  <si>
    <t>Přesun hmot pro budovy zděné výšky do 12 m</t>
  </si>
  <si>
    <t>Přesun hmot</t>
  </si>
  <si>
    <t>POL7_</t>
  </si>
  <si>
    <t>711111001</t>
  </si>
  <si>
    <t>Provedení izolace proti vlhkosti na ploše vodorovné, 1x asfaltovým penetračním nátěrem</t>
  </si>
  <si>
    <t>deska : 163,511</t>
  </si>
  <si>
    <t>711112001</t>
  </si>
  <si>
    <t>Provedení izolace proti vlhkosti na ploše svislé, 1x asfaltovým penetračním nátěr</t>
  </si>
  <si>
    <t>16,830*(0,900+0,500)</t>
  </si>
  <si>
    <t>11,070*(2,165+0,500)</t>
  </si>
  <si>
    <t>16,830*(1,250+0,500)</t>
  </si>
  <si>
    <t>11,070*(0,950+0,500)</t>
  </si>
  <si>
    <t>-0,500*(1,100+1,5550+0,750)</t>
  </si>
  <si>
    <t>711141559</t>
  </si>
  <si>
    <t>Provedení izolace proti vlhkosti na ploše vodorovné, asfaltovými pásy přitavením</t>
  </si>
  <si>
    <t>Odkaz na mn. položky pořadí 163 : 163,51100</t>
  </si>
  <si>
    <t>711142559</t>
  </si>
  <si>
    <t>Provedení izolace proti vlhkosti na ploše svislé, asfaltovými pásy přitavením</t>
  </si>
  <si>
    <t>Odkaz na mn. položky pořadí 164 : 96,86505</t>
  </si>
  <si>
    <t>711171559</t>
  </si>
  <si>
    <t>Provedení izolace proti vlhkosti na ploše vodorovné, fólií, volně</t>
  </si>
  <si>
    <t>bitumenová HDPE fólie na detaily u dveří : 0,600*(1,100+1,550)</t>
  </si>
  <si>
    <t>711212111</t>
  </si>
  <si>
    <t>Penetrace podkladu nátěrem</t>
  </si>
  <si>
    <t>104 : 3,920</t>
  </si>
  <si>
    <t>107 : 5,540</t>
  </si>
  <si>
    <t>108 : 5,170</t>
  </si>
  <si>
    <t>112 : 2,400</t>
  </si>
  <si>
    <t>203 : 6,340</t>
  </si>
  <si>
    <t>204 : 4,950</t>
  </si>
  <si>
    <t>305 : 8,040</t>
  </si>
  <si>
    <t>308 : 6,160</t>
  </si>
  <si>
    <t>vytažení : 0,200*(74,344-0,800*2-1,000*6)</t>
  </si>
  <si>
    <t>sprcha : 2,000*2,000*4*2</t>
  </si>
  <si>
    <t>2,300*2,000*2</t>
  </si>
  <si>
    <t>711212001</t>
  </si>
  <si>
    <t>Nátěr hydroizolační, vč. dodávky HI hmoty</t>
  </si>
  <si>
    <t>Odkaz na mn. položky pořadí 168 : 97,06880</t>
  </si>
  <si>
    <t>711212601</t>
  </si>
  <si>
    <t>Utěsnění detailů při stěrkových hydroizolacích, těsnicí pás do spoje podlaha - stěna</t>
  </si>
  <si>
    <t>74,344</t>
  </si>
  <si>
    <t>711212611</t>
  </si>
  <si>
    <t>Utěsnění detailů při stěrkových hydroizolacích, těsnicí pás do svislých koutů</t>
  </si>
  <si>
    <t>2,350*8*4</t>
  </si>
  <si>
    <t>711747288</t>
  </si>
  <si>
    <t>Opracování prostupů, příruba, asfaltový pás natavitelný, dotěsnění tmelem, D do 200 mm</t>
  </si>
  <si>
    <t>711791183</t>
  </si>
  <si>
    <t>Provedení detailů dilatačních spár, na ploše vodorovné, impregnovanými provazci</t>
  </si>
  <si>
    <t>Odkaz na mn. položky pořadí 171 : 75,20000</t>
  </si>
  <si>
    <t>Odkaz na mn. položky pořadí 170 : 74,34400</t>
  </si>
  <si>
    <t>711823121</t>
  </si>
  <si>
    <t>Montáž nopové fólie svisle včetně dodávky fólie</t>
  </si>
  <si>
    <t>ochrana zdi mezi objekty : 2,500*9,570</t>
  </si>
  <si>
    <t>711823129</t>
  </si>
  <si>
    <t xml:space="preserve">Montáž ukončovací lišty k nopové fólii včetně dodávky lišty </t>
  </si>
  <si>
    <t>dům : 53,776</t>
  </si>
  <si>
    <t>zeď : 9,570</t>
  </si>
  <si>
    <t>712348105</t>
  </si>
  <si>
    <t>Prostup parozábranou s manžetou z asfaltového pásu průměr prostupu 125 mm</t>
  </si>
  <si>
    <t>ukotvení kotevní desky šrouby, utěsnění kolem prostupu PU pěnou, natavení manžety prostupu k parozábraně</t>
  </si>
  <si>
    <t>11163111</t>
  </si>
  <si>
    <t>Lak asfaltový izolační penetrační</t>
  </si>
  <si>
    <t>kg</t>
  </si>
  <si>
    <t>Odkaz na mn. položky pořadí 163 : 163,51100*0,4</t>
  </si>
  <si>
    <t>Odkaz na mn. položky pořadí 164 : 96,86505*0,4</t>
  </si>
  <si>
    <t>Koeficient : 0,1</t>
  </si>
  <si>
    <t>24633516</t>
  </si>
  <si>
    <t xml:space="preserve">Tmel spárovací a těsnicí </t>
  </si>
  <si>
    <t>28377867</t>
  </si>
  <si>
    <t>Provazec těsnicí PE d = 40 mm, l = 30 m</t>
  </si>
  <si>
    <t>Odkaz na mn. položky pořadí 173 : 149,54400*1,1</t>
  </si>
  <si>
    <t>62852251</t>
  </si>
  <si>
    <t>Pás asfaltový modifikovaný SBS, nosná vložka z polyesterové rohože 200 g/m2</t>
  </si>
  <si>
    <t>pás z SBS modifikovaného asfaltu, nosná vložka z polyesterové rohože, horní povrch jemnozrnný minerální posyp, spodní povrch spalitelná PE fólie, ohebnost za nízkých teplot -25 °C, tloušťka 4 mm</t>
  </si>
  <si>
    <t>Odkaz na mn. položky pořadí 164 : 96,86505*1,2</t>
  </si>
  <si>
    <t>62852265</t>
  </si>
  <si>
    <t>Pás asfaltový modifikovaný SBS, nosná vložka ze skeněné tkaniny 200 g/m2</t>
  </si>
  <si>
    <t>pás z SBS modifikovaného asfaltu, nosná vložka ze skleněné tkaniny, horní povrch jemnozrnný minerální posyp, spodní povrch spalitelná PE fólie, ohebnost za nízkých teplot -25 °C, tloušťka 4 mm,</t>
  </si>
  <si>
    <t>Odkaz na mn. položky pořadí 165 : 163,51100</t>
  </si>
  <si>
    <t>Koeficient : 0,2</t>
  </si>
  <si>
    <t>673522564</t>
  </si>
  <si>
    <t>Páska HDPE fólie 300 mm x 10 m</t>
  </si>
  <si>
    <t>Odkaz na mn. položky pořadí 167 : 1,59000</t>
  </si>
  <si>
    <t>Koeficient šířka 0,600 m: 1,1</t>
  </si>
  <si>
    <t>998711102</t>
  </si>
  <si>
    <t>Přesun hmot pro izolace proti vodě, výšky do 12 m</t>
  </si>
  <si>
    <t>712311101</t>
  </si>
  <si>
    <t>Provedení povlakové krytiny střech do 10°, asfaltovým penetračním nátěrem 1x nátěr - nátěr ve specifikaci</t>
  </si>
  <si>
    <t>střecha S08 : 15,198</t>
  </si>
  <si>
    <t>712341559</t>
  </si>
  <si>
    <t>Provedení povlakové krytiny střech do 10°, asfaltovými pásy, přitavení celoplošně 1 vrstva - asfaltový pás ve specifikaci</t>
  </si>
  <si>
    <t>Odkaz na mn. položky pořadí 184 : 15,19800</t>
  </si>
  <si>
    <t>712372111</t>
  </si>
  <si>
    <t>Provedení povlakové krytiny střech do 10°, fólií kotvenou do betonového podkladu, 4 kotvy/m2 pro tloušťku tepelné izolace do 300 mm, fólie ve specifikaci</t>
  </si>
  <si>
    <t>712378004</t>
  </si>
  <si>
    <t>Závětrná lišta rš 250 mm</t>
  </si>
  <si>
    <t>712378005</t>
  </si>
  <si>
    <t>Stěnová lišta vyhnutá rš 70 mm</t>
  </si>
  <si>
    <t>Úprava délky a připevnění stěnové lišty natloukacími hmoždinkami včetně dodávky lišty.</t>
  </si>
  <si>
    <t>712378006</t>
  </si>
  <si>
    <t>Rohová lišta vnější rš 100 mm</t>
  </si>
  <si>
    <t>712378007</t>
  </si>
  <si>
    <t>Rohová lišta vnitřní rš 100 mm</t>
  </si>
  <si>
    <t>712378012</t>
  </si>
  <si>
    <t>Krycí a stěnová lišta z plechu, rš 160 + 80 mm, k uchycení fóliové krytiny ke stěně</t>
  </si>
  <si>
    <t>včetně vyhnuté stěnové lišty</t>
  </si>
  <si>
    <t>712391171</t>
  </si>
  <si>
    <t>Položení podkladní textilie na střechách do 10° 1 vrstva - textilie ve specifikaci</t>
  </si>
  <si>
    <t>712811101</t>
  </si>
  <si>
    <t>Provedení povlakové krytiny střech, samostatné vytažení povlaku, asfaltový penetrační nátěr 1x nátěr - nátěr ve specifikaci</t>
  </si>
  <si>
    <t>9,185*0,500</t>
  </si>
  <si>
    <t>712841559</t>
  </si>
  <si>
    <t>Provedení povlakové krytiny střech, samostatné vytažení povlaku, asfaltové pásy přitavením 1 vrstva - asfaltový pás ve specifikaci</t>
  </si>
  <si>
    <t>Odkaz na mn. položky pořadí 193 : 4,59250</t>
  </si>
  <si>
    <t>712871801</t>
  </si>
  <si>
    <t>Provedení povlakové krytiny střech, samostatné vytažení povlaku, fólie, položená volně 1 vrstva - folie ve specifikaci</t>
  </si>
  <si>
    <t>712891171</t>
  </si>
  <si>
    <t>Samostatné vytažení podkladní textilie 1 vrstva - textilie ve specifikaci</t>
  </si>
  <si>
    <t>Odkaz na mn. položky pořadí 194 : 4,59250</t>
  </si>
  <si>
    <t>Odkaz na mn. položky pořadí 184 : 15,19800*0,4</t>
  </si>
  <si>
    <t>Odkaz na mn. položky pořadí 193 : 4,59250*0,4</t>
  </si>
  <si>
    <t>283221317</t>
  </si>
  <si>
    <t>Fólie hydroizolační TPO/FPO, tl. 2,0 mm, střešní</t>
  </si>
  <si>
    <t>Odkaz na mn. položky pořadí 186 : 15,19800*1,15</t>
  </si>
  <si>
    <t>Odkaz na mn. položky pořadí 195 : 4,59250*1,15</t>
  </si>
  <si>
    <t>Odkaz na mn. položky pořadí 185 : 15,19800*1,15</t>
  </si>
  <si>
    <t>Odkaz na mn. položky pořadí 194 : 4,59250*1,15</t>
  </si>
  <si>
    <t>69366195</t>
  </si>
  <si>
    <t>Textilie separační sklovláknitá 120 g/m2</t>
  </si>
  <si>
    <t>Odkaz na mn. položky pořadí 199 : 22,75908</t>
  </si>
  <si>
    <t>998712102</t>
  </si>
  <si>
    <t>Přesun hmot pro povlakové krytiny, výšky do 12 m</t>
  </si>
  <si>
    <t>713111130</t>
  </si>
  <si>
    <t>Montáž tepelné izolace krovů spodem, vložená mezi krokve 1 vrstva - materiál ve specifikaci</t>
  </si>
  <si>
    <t>5,126*17,060</t>
  </si>
  <si>
    <t>3,340*17,060*2</t>
  </si>
  <si>
    <t>-0,660*1,180*16</t>
  </si>
  <si>
    <t>713111211</t>
  </si>
  <si>
    <t>Montáž parozábrany, krovů spodem s přelepením spojů</t>
  </si>
  <si>
    <t>Odkaz na mn. položky pořadí 202 : 188,94956</t>
  </si>
  <si>
    <t>713121111</t>
  </si>
  <si>
    <t>Montáž tepelné nebo kročejové izolace podlah na sucho, jednovrstvé</t>
  </si>
  <si>
    <t>713121118</t>
  </si>
  <si>
    <t>Montáž dilatačního pásku podél stěn</t>
  </si>
  <si>
    <t>101,000 : 20,430</t>
  </si>
  <si>
    <t>102,000 : 15,130</t>
  </si>
  <si>
    <t>103,000 : 10,138</t>
  </si>
  <si>
    <t>104,000 : 8,399</t>
  </si>
  <si>
    <t>105,000 : 14,479</t>
  </si>
  <si>
    <t>106,000 : 16,650</t>
  </si>
  <si>
    <t>107,000 : 9,600</t>
  </si>
  <si>
    <t>108,000 : 9,341</t>
  </si>
  <si>
    <t>109,000 : 21,140</t>
  </si>
  <si>
    <t>110,000 : 14,521</t>
  </si>
  <si>
    <t>111,000 : 18,838</t>
  </si>
  <si>
    <t>112,000 : 6,400</t>
  </si>
  <si>
    <t>201,000 : 19,949</t>
  </si>
  <si>
    <t>202,000 : 19,190</t>
  </si>
  <si>
    <t>203,000 : 10,111</t>
  </si>
  <si>
    <t>204,000 : 9,100</t>
  </si>
  <si>
    <t>205,000 : 14,348</t>
  </si>
  <si>
    <t>206,000 : 14,349</t>
  </si>
  <si>
    <t>207,000 : 14,226</t>
  </si>
  <si>
    <t>208,000 : 25,721</t>
  </si>
  <si>
    <t>209,000 : 17,699</t>
  </si>
  <si>
    <t>301,000 : 19,949</t>
  </si>
  <si>
    <t>302,000 : 8,499</t>
  </si>
  <si>
    <t>303,000 : 11,271</t>
  </si>
  <si>
    <t>304,000 : 22,643</t>
  </si>
  <si>
    <t>305,000 : 11,421</t>
  </si>
  <si>
    <t>306,000 : 8,460</t>
  </si>
  <si>
    <t>307,000 : 24,141</t>
  </si>
  <si>
    <t>308,000 : 9,972</t>
  </si>
  <si>
    <t>713131131</t>
  </si>
  <si>
    <t>Montáž tepelné izolace stěn lepením</t>
  </si>
  <si>
    <t>Očištění povrchu stěny od prachu, nařezání izolačních desek na požadovaný rozměr, nanesení lepicího tmelu, osazení desek.</t>
  </si>
  <si>
    <t>ocel. rám : 25,50*0,200*2</t>
  </si>
  <si>
    <t>713131143</t>
  </si>
  <si>
    <t>Montáž tepelné izolace stěn, na tmel a hmoždinky, 4 ks/m2, beton</t>
  </si>
  <si>
    <t xml:space="preserve">střecha S08 : </t>
  </si>
  <si>
    <t>713141120</t>
  </si>
  <si>
    <t>Montáž tepelné izolace střech, lepené bodově (dočasně) PU lepidlem, 1 vrstva</t>
  </si>
  <si>
    <t>Odkaz na mn. položky pořadí 207 : 15,19800</t>
  </si>
  <si>
    <t>713141313</t>
  </si>
  <si>
    <t>Montáž tepelné izolace střech do tl. 200 mm, 1 vrstva, na kotvy (4 kusy/m2)</t>
  </si>
  <si>
    <t>zakončení střechy : 0,500*10,612</t>
  </si>
  <si>
    <t>713161702</t>
  </si>
  <si>
    <t>Montáž tepelné izolace z desek, uložené na/pod krokve, slepení přesahů fólie</t>
  </si>
  <si>
    <t>713164111</t>
  </si>
  <si>
    <t>Montáž parozábrany na šikmé střechy shora</t>
  </si>
  <si>
    <t>Odkaz na mn. položky pořadí 298 : 181,37400</t>
  </si>
  <si>
    <t>713191100</t>
  </si>
  <si>
    <t>Položení separační fólie včetně dodávky PE fólie</t>
  </si>
  <si>
    <t>Odkaz na mn. položky pořadí 204 : 732,60000</t>
  </si>
  <si>
    <t>713571116</t>
  </si>
  <si>
    <t>Požárně ochranná manžeta hl. 60 mm, požární odolnost EI 90, D 125 mm</t>
  </si>
  <si>
    <t>Montáž manžety ke stěně nebo stropu pomocí rozpěrné hmoždinky se šroubem. Cena obsahuje i dodávku manžety a spojovacích prostředků.</t>
  </si>
  <si>
    <t>713582113</t>
  </si>
  <si>
    <t>Revizní dvířka do stěn, 300 x 300 mm</t>
  </si>
  <si>
    <t>Položka obsahuje prořezání otvoru, osazení a dodávku rámu s dvířky včetně prošroubování a tmelení.</t>
  </si>
  <si>
    <t>713582114</t>
  </si>
  <si>
    <t>Revizní dvířka do stěn, 350 x 350 mm</t>
  </si>
  <si>
    <t>283754691</t>
  </si>
  <si>
    <t>Deska izolační XPS, tl. 200 mm</t>
  </si>
  <si>
    <t>Odkaz na mn. položky pořadí 209 : 5,30600</t>
  </si>
  <si>
    <t>28375858</t>
  </si>
  <si>
    <t>Deska izolační EPS 150 tl. 130 mm</t>
  </si>
  <si>
    <t>rovné desky tl. 130 : 136,220</t>
  </si>
  <si>
    <t>283758901</t>
  </si>
  <si>
    <t>Deska izolační EPS 200, tl. 50 mm</t>
  </si>
  <si>
    <t>Koeficient : -0,5</t>
  </si>
  <si>
    <t>2837596905</t>
  </si>
  <si>
    <t>Deska izolační EPS 150, tl. 220 mm</t>
  </si>
  <si>
    <t>Odkaz na mn. položky pořadí 207 : 15,19800*1,1</t>
  </si>
  <si>
    <t>28375972</t>
  </si>
  <si>
    <t>Deska spádová EPS 150</t>
  </si>
  <si>
    <t>střecha S08 : 15,198*((0,030+0,060)/2*1,35)</t>
  </si>
  <si>
    <t>28376087</t>
  </si>
  <si>
    <t>Páska okrajová PE systém 150/8 mm, dl. 50 m, se spojovací fólií</t>
  </si>
  <si>
    <t>Odkaz na mn. položky pořadí 205 : 426,11500*1,1</t>
  </si>
  <si>
    <t>28376287</t>
  </si>
  <si>
    <t>Deska polystyrénová EPS pro kročejový útlum tl. 30 mm</t>
  </si>
  <si>
    <t>Desky z elastifikovaného polystyrenu. Pro těžké plovoucí podlahy s normovým užitkovým</t>
  </si>
  <si>
    <t>zatížením &lt; 4 kN/m2. Deklarovaná hodnota součinitele tepelné vodivosti 0,039 W/m.K.</t>
  </si>
  <si>
    <t>Objemová hmotnost 15 kg/m3, dynamická tuhost 15 MN/m3</t>
  </si>
  <si>
    <t>(127,18+102,90)*1,1</t>
  </si>
  <si>
    <t>283765954</t>
  </si>
  <si>
    <t>Deska izolační PIR, tl. 80 mm, střešní</t>
  </si>
  <si>
    <t>3117354401</t>
  </si>
  <si>
    <t>Hmoždinka šroubovací</t>
  </si>
  <si>
    <t>Odkaz na mn. položky pořadí 209 : 5,30600*4</t>
  </si>
  <si>
    <t>631508591</t>
  </si>
  <si>
    <t>Pás izolační MW, tl. 50 mm</t>
  </si>
  <si>
    <t>Odkaz na mn. položky pořadí 206 : 10,20000*1,1</t>
  </si>
  <si>
    <t>63151738</t>
  </si>
  <si>
    <t>Pás izolační MW, tl. 180 mm</t>
  </si>
  <si>
    <t>Odkaz na mn. položky pořadí 202 : 188,94956*1,1</t>
  </si>
  <si>
    <t>67352438</t>
  </si>
  <si>
    <t>Fólie hydroizolační tl. 0,48 mm, difúzní</t>
  </si>
  <si>
    <t>Odkaz na mn. položky pořadí 211 : 181,37400*1,1</t>
  </si>
  <si>
    <t>67352454</t>
  </si>
  <si>
    <t>Fólie parotěsná PE, tl. 0,30 mm, reflexní</t>
  </si>
  <si>
    <t>Odkaz na mn. položky pořadí 203 : 188,94956*1,1</t>
  </si>
  <si>
    <t>998713102</t>
  </si>
  <si>
    <t>Přesun hmot pro izolace tepelné, výšky do 12 m</t>
  </si>
  <si>
    <t>721213041</t>
  </si>
  <si>
    <t>Montáž sprchového odtokového žlabu, s betonáží prostoru sprchového koutu s dodávkou betonové směsi, standardní výška odtoku</t>
  </si>
  <si>
    <t>Bez hydroizolace.</t>
  </si>
  <si>
    <t>721223422</t>
  </si>
  <si>
    <t>Vpusť podlahová se zápachovou uzávěrkou HL 304</t>
  </si>
  <si>
    <t>721213040Rpol</t>
  </si>
  <si>
    <t>SKk - Sprchový kout - klienti ZTP - 900/900</t>
  </si>
  <si>
    <t>SPRCHOVÝ KOUT 900/900</t>
  </si>
  <si>
    <t>- Sprchovací prostor tvořený</t>
  </si>
  <si>
    <t>zděnými stěnami a sprchovým závěsem</t>
  </si>
  <si>
    <t>- Vstup přes sprchový závěs</t>
  </si>
  <si>
    <t>- Závěs - chromová tyč, polyesterový</t>
  </si>
  <si>
    <t>závěs</t>
  </si>
  <si>
    <t>- výška 1900 mm</t>
  </si>
  <si>
    <t>- Sprchový žlab vč. žlabového sifon</t>
  </si>
  <si>
    <t>- 750x71 mm</t>
  </si>
  <si>
    <t>- 1x pevné vodorovné madlo</t>
  </si>
  <si>
    <t>- 1x sklopné vodorovné madlo</t>
  </si>
  <si>
    <t>- 1x sklopné sedátko</t>
  </si>
  <si>
    <t>- celková dodávka včetně veškerého</t>
  </si>
  <si>
    <t>příslušenství</t>
  </si>
  <si>
    <t>721213041Rpol</t>
  </si>
  <si>
    <t>SKk - Sprchový kout - klienti - 900/900</t>
  </si>
  <si>
    <t>zděnými stěnami a skleněnou zástěnou</t>
  </si>
  <si>
    <t>- Vstup přes sprchovou zástěnu</t>
  </si>
  <si>
    <t>- Vstupní zástěna - chromový rám, výplň z</t>
  </si>
  <si>
    <t>bezpečnostního skla</t>
  </si>
  <si>
    <t>- dveře dvoudílné - posvuné</t>
  </si>
  <si>
    <t>- výška 1880 mm</t>
  </si>
  <si>
    <t>721213042Rpol</t>
  </si>
  <si>
    <t>SKp - Sprchový kout - personál - 900/1400</t>
  </si>
  <si>
    <t>SPRCHOVÝ KOUT 900/1400</t>
  </si>
  <si>
    <t>zděnými stěnami</t>
  </si>
  <si>
    <t>998721102</t>
  </si>
  <si>
    <t>Přesun hmot pro vnitřní kanalizaci, výšky do 12 m</t>
  </si>
  <si>
    <t>722190401</t>
  </si>
  <si>
    <t>Vyvedení a upevnění výpustek DN 15 mm</t>
  </si>
  <si>
    <t>722191113</t>
  </si>
  <si>
    <t>Hadice flexibilní k baterii M 10, DN 15 mm, délka 600 mm</t>
  </si>
  <si>
    <t>soubor</t>
  </si>
  <si>
    <t>998722102</t>
  </si>
  <si>
    <t>Přesun hmot pro vnitřní vodovod, výšky do 12 m</t>
  </si>
  <si>
    <t>725119306</t>
  </si>
  <si>
    <t>Montáž klozetu závěsného</t>
  </si>
  <si>
    <t>725219201</t>
  </si>
  <si>
    <t>Montáž umyvadel na konzoly</t>
  </si>
  <si>
    <t>725219401</t>
  </si>
  <si>
    <t>Montáž umyvadel na šrouby do zdiva</t>
  </si>
  <si>
    <t>725219521</t>
  </si>
  <si>
    <t>Montáž umyvadel se závěsnou skříňkou</t>
  </si>
  <si>
    <t>725292035</t>
  </si>
  <si>
    <t>Držák na toaletní papír nerezový</t>
  </si>
  <si>
    <t>NÁSTĚNNÝ DRŽÁK TOALETNÍHO PAPÍRU</t>
  </si>
  <si>
    <t>- design - oblý</t>
  </si>
  <si>
    <t>- materiál - kov</t>
  </si>
  <si>
    <t>- povrchová úprava - chrom</t>
  </si>
  <si>
    <t>725292041</t>
  </si>
  <si>
    <t xml:space="preserve">Dávkovač tekutého mýdla </t>
  </si>
  <si>
    <t>NÁSTĚNNÝ DÁVKOVAČ MÝDLA</t>
  </si>
  <si>
    <t>- min. objem - 200 ml</t>
  </si>
  <si>
    <t>725291142</t>
  </si>
  <si>
    <t>Madlo dvojité pevné nerez dl. 844 mm</t>
  </si>
  <si>
    <t>725291146</t>
  </si>
  <si>
    <t>Madlo dvojité sklopné nerez dl. 852 mm</t>
  </si>
  <si>
    <t>725829301</t>
  </si>
  <si>
    <t>Montáž baterie umyvadlové a dřezové stojánkové</t>
  </si>
  <si>
    <t>725849200</t>
  </si>
  <si>
    <t>Montáž baterií sprchových, nastavitelná výška</t>
  </si>
  <si>
    <t>725869101</t>
  </si>
  <si>
    <t>Montáž uzávěrek zápachových umyvadlových, D 32 mm</t>
  </si>
  <si>
    <t>725869218</t>
  </si>
  <si>
    <t>Montáž U-sifonu</t>
  </si>
  <si>
    <t>725292011Rpol</t>
  </si>
  <si>
    <t>Nástěnný zásobník</t>
  </si>
  <si>
    <t>NÁSTĚNNÝ ZÁSOBNÍK TOALETNÍHO PAPÍRU</t>
  </si>
  <si>
    <t>725292012Rpol</t>
  </si>
  <si>
    <t>Nástěnná wc štětka</t>
  </si>
  <si>
    <t>NÁSTĚNNÁ WC ŠTĚTKA</t>
  </si>
  <si>
    <t>725292013Rpol</t>
  </si>
  <si>
    <t>Nástěnný držák ručníků</t>
  </si>
  <si>
    <t>NÁSTĚNNÝ DRŽÁK RUČNÍKŮ</t>
  </si>
  <si>
    <t>- šířka 240 mm</t>
  </si>
  <si>
    <t>- výška 134 mm</t>
  </si>
  <si>
    <t>- hloubka 55 mm</t>
  </si>
  <si>
    <t>725292014Rpol</t>
  </si>
  <si>
    <t>Nástěnný trojháček</t>
  </si>
  <si>
    <t>NÁSTĚNNÝ TROJHÁČEK</t>
  </si>
  <si>
    <t>725292015Rpol</t>
  </si>
  <si>
    <t>Nástěnná polička</t>
  </si>
  <si>
    <t>NÁSTĚNNÁ POLIČKA</t>
  </si>
  <si>
    <t>- dvoupatrová</t>
  </si>
  <si>
    <t>MÍSTNOSTI</t>
  </si>
  <si>
    <t>303, 306, 309, 320, 323, 326</t>
  </si>
  <si>
    <t>725292016Rpol</t>
  </si>
  <si>
    <t>Nástěnný držák</t>
  </si>
  <si>
    <t>- šířka 650 mm</t>
  </si>
  <si>
    <t>- výška 150 mm</t>
  </si>
  <si>
    <t>725292017Rpol</t>
  </si>
  <si>
    <t>Nástěnný dvojháček</t>
  </si>
  <si>
    <t>NÁSTĚNNÝ DVOJHÁČEK</t>
  </si>
  <si>
    <t>787911111Rpol</t>
  </si>
  <si>
    <t>Zrcadlo na stěnu, na lepidlo, 600x900</t>
  </si>
  <si>
    <t>ZRCADLO SKLOPNÉ</t>
  </si>
  <si>
    <t>- obdélníkové zrcadlo</t>
  </si>
  <si>
    <t>- 600x900 mm</t>
  </si>
  <si>
    <t>- sklopné</t>
  </si>
  <si>
    <t>- bez vystupující páky do prostoru</t>
  </si>
  <si>
    <t>105, 204</t>
  </si>
  <si>
    <t>787911112Rpol</t>
  </si>
  <si>
    <t>Zrcadlo se skříňkou</t>
  </si>
  <si>
    <t>ZRCADLO SE SKŘÍŇKOU</t>
  </si>
  <si>
    <t>- Materiál: Laminovaná dřevotřísková deska</t>
  </si>
  <si>
    <t>- Barva: Bílá</t>
  </si>
  <si>
    <t>- Zrcadlo</t>
  </si>
  <si>
    <t>- Otevíravá skříňka</t>
  </si>
  <si>
    <t>- LED osvětlení</t>
  </si>
  <si>
    <t>- Krytí IP44</t>
  </si>
  <si>
    <t>28696752</t>
  </si>
  <si>
    <t>Tlačítko ovládací plastové bílá/chrom/bílá</t>
  </si>
  <si>
    <t>55144134</t>
  </si>
  <si>
    <t>Baterie termostatická umyvadlová, stojánková</t>
  </si>
  <si>
    <t>UMYVADLOVÁ BATERIE - ZTP</t>
  </si>
  <si>
    <t>- Umyvadlová stojánková baterie bez</t>
  </si>
  <si>
    <t>otevírání odpadu</t>
  </si>
  <si>
    <t>- součástí dodávky jsou i připojovací flexi</t>
  </si>
  <si>
    <t>hadice (3/8") délky 350 mm</t>
  </si>
  <si>
    <t>- prodloužené ramínko</t>
  </si>
  <si>
    <t>- výška ramínka min. 85 mm nad hranou</t>
  </si>
  <si>
    <t>umyvadla</t>
  </si>
  <si>
    <t>- omezení teplé vody max. 40°C</t>
  </si>
  <si>
    <t>- zařizovací předměty v kvalitě</t>
  </si>
  <si>
    <t>standard</t>
  </si>
  <si>
    <t>55145009</t>
  </si>
  <si>
    <t>Baterie sprchová směšovací nástěnná se sprchovou tyčí</t>
  </si>
  <si>
    <t>SPRCHOVÁ BATERIE</t>
  </si>
  <si>
    <t>- Baterie - nástěnná sprchová, chromová</t>
  </si>
  <si>
    <t>- sprchová směšovací baterie prostá s</t>
  </si>
  <si>
    <t>pákovým ovládáním</t>
  </si>
  <si>
    <t>- sprchový komplet, pohyblivý držák,</t>
  </si>
  <si>
    <t>hadice, sprchová růžice</t>
  </si>
  <si>
    <t>- anticalcare, mýdlenka</t>
  </si>
  <si>
    <t>- délka hadice 1 500 mm</t>
  </si>
  <si>
    <t>55145030</t>
  </si>
  <si>
    <t xml:space="preserve">Baterie umyvadlová stojánková </t>
  </si>
  <si>
    <t>UMYVADLOVÁ BATERIE</t>
  </si>
  <si>
    <t>- vodorovné ramínko</t>
  </si>
  <si>
    <t>615290103Rpol</t>
  </si>
  <si>
    <t xml:space="preserve">Umyvadlo se skříňkou </t>
  </si>
  <si>
    <t>UMYVADLO SE SKŘÍŇKOU</t>
  </si>
  <si>
    <t>- umyvadlo - keramické</t>
  </si>
  <si>
    <t>- jeden středový otvor pro baterii</t>
  </si>
  <si>
    <t>- sifon - kovový dodávka vč. krytu</t>
  </si>
  <si>
    <t>s montážními táhly</t>
  </si>
  <si>
    <t>- výpust umyvadlová CLICK/CLACK</t>
  </si>
  <si>
    <t>celokovová s přepadem, malá zátka</t>
  </si>
  <si>
    <t>- skříňka 2x šuplíky</t>
  </si>
  <si>
    <t>- laminátová</t>
  </si>
  <si>
    <t>- bílá barva</t>
  </si>
  <si>
    <t>- zařizovací předměty v kvalitě vyšší</t>
  </si>
  <si>
    <t>64214330</t>
  </si>
  <si>
    <t>Umyvadlo keramické s otvorem pro baterii 550 x 450 mm</t>
  </si>
  <si>
    <t xml:space="preserve"> UMYVADLO</t>
  </si>
  <si>
    <t>- sifon - kovový</t>
  </si>
  <si>
    <t>64214484</t>
  </si>
  <si>
    <t>Umyvadlo keramické zdravotní 640 x 550 mm, otvor pro baterii</t>
  </si>
  <si>
    <t>UMYVADLO - ZTP</t>
  </si>
  <si>
    <t>- 1x pevné svislé madlo</t>
  </si>
  <si>
    <t>64221373</t>
  </si>
  <si>
    <t>Umývátko keramické s otvorem pro baterii 275 x 480 mm</t>
  </si>
  <si>
    <t>UMÝVÁTKO</t>
  </si>
  <si>
    <t>64238932</t>
  </si>
  <si>
    <t xml:space="preserve">Klozet keramický závěsný </t>
  </si>
  <si>
    <t>WC ZÁVĚSNÝ - BĚŽNÝ</t>
  </si>
  <si>
    <t>- WC - zavěšený klozet - keramické</t>
  </si>
  <si>
    <t>- sedátko - duroplastové s poklopem</t>
  </si>
  <si>
    <t>s anitbakteriální úpravou</t>
  </si>
  <si>
    <t>- ovládací tlačítko - plastové pro dvě</t>
  </si>
  <si>
    <t>množství vody</t>
  </si>
  <si>
    <t>- WC modul, vč. zvukověizolační vložky</t>
  </si>
  <si>
    <t>- součástí dodávky bude i montážní prvek</t>
  </si>
  <si>
    <t>pro závěsné WC mísy určený pro</t>
  </si>
  <si>
    <t>zabudování do předstěnové instalace</t>
  </si>
  <si>
    <t>na částečnou nebo celou výšku místnosti</t>
  </si>
  <si>
    <t>před masivní stěnou nebo stěnou</t>
  </si>
  <si>
    <t>prováděnou suchým procesem</t>
  </si>
  <si>
    <t>64240056</t>
  </si>
  <si>
    <t>Mísa klozetová závěsná Handicap, hluboké splachování</t>
  </si>
  <si>
    <t>WC ZÁVĚSNÝ - ZTP</t>
  </si>
  <si>
    <t>- odložené ovl. tlačítko</t>
  </si>
  <si>
    <t>998725102</t>
  </si>
  <si>
    <t>Přesun hmot pro zařizovací předměty, výšky do 12 m</t>
  </si>
  <si>
    <t>726211314</t>
  </si>
  <si>
    <t>Modul pro umyvadlo, ZTP, h. 1120 mm</t>
  </si>
  <si>
    <t>726211121</t>
  </si>
  <si>
    <t>Modul pro WC, h. 1080 mm</t>
  </si>
  <si>
    <t>998726122</t>
  </si>
  <si>
    <t>Přesun hmot pro předstěnové systémy, výšky do 12 m</t>
  </si>
  <si>
    <t>728114112</t>
  </si>
  <si>
    <t>Montáž potrubí plastového kruhového do d 200 mm</t>
  </si>
  <si>
    <t>radon : 12,600</t>
  </si>
  <si>
    <t>728214112</t>
  </si>
  <si>
    <t>Montáž oblouku plastového kruhového do d 200 mm</t>
  </si>
  <si>
    <t>728214212</t>
  </si>
  <si>
    <t>Montáž přechodu plastového kruhového do d 200 mm</t>
  </si>
  <si>
    <t>728214312</t>
  </si>
  <si>
    <t>Montáž odbočky plastové kruhové do d 200 mm</t>
  </si>
  <si>
    <t>728214412</t>
  </si>
  <si>
    <t>Montáž klapky plastové kruhové do d 200mm</t>
  </si>
  <si>
    <t>728214512</t>
  </si>
  <si>
    <t>Montáž spojky plastové kruhové do d 200 mm</t>
  </si>
  <si>
    <t>728214712</t>
  </si>
  <si>
    <t>Montáž střišky nebo hlavice do plastového kruhového potrubí do d 200 mm</t>
  </si>
  <si>
    <t>42972302</t>
  </si>
  <si>
    <t>Stříška kruhová protidešťová s lemem, průměr 125 mm</t>
  </si>
  <si>
    <t>42985055</t>
  </si>
  <si>
    <t>Potrubí vzduchotechnické kruhové PVC d 125 mm</t>
  </si>
  <si>
    <t>plynotěsné potrubí</t>
  </si>
  <si>
    <t>429853211</t>
  </si>
  <si>
    <t>Koleno 90° kulaté VP 125-90 KO</t>
  </si>
  <si>
    <t>429853221</t>
  </si>
  <si>
    <t>T-kus kruhový VP 125 KT</t>
  </si>
  <si>
    <t>429853235</t>
  </si>
  <si>
    <t>Přechod kruhový osový VP 80/100/120/125/150 KPO</t>
  </si>
  <si>
    <t>429853241</t>
  </si>
  <si>
    <t>Spojka potrubí kruhová VP 125 KS</t>
  </si>
  <si>
    <t>429853246</t>
  </si>
  <si>
    <t>Spojka potrubí kruhová se zpětnou klapkou VP 125 KSK</t>
  </si>
  <si>
    <t>429853251</t>
  </si>
  <si>
    <t>Klapka zpětná s pérkem do potrubí průměr 125 mm</t>
  </si>
  <si>
    <t>429853271</t>
  </si>
  <si>
    <t>Montážní rámeček kruhový VP 125 KMR</t>
  </si>
  <si>
    <t>998728102</t>
  </si>
  <si>
    <t>Přesun hmot pro vzduchotechniku, výšky do 12 m</t>
  </si>
  <si>
    <t>762083120</t>
  </si>
  <si>
    <t>Profilování zhlaví trámů do 160 cm2</t>
  </si>
  <si>
    <t>762311103</t>
  </si>
  <si>
    <t>Montáž kotevních želez, příložek, patek, táhel</t>
  </si>
  <si>
    <t>762313111</t>
  </si>
  <si>
    <t>Montáž svorníků, šroubů délky 150 mm</t>
  </si>
  <si>
    <t>762332120</t>
  </si>
  <si>
    <t>Montáž vázaných krovů pravidelných do 224 cm2</t>
  </si>
  <si>
    <t>krokev : 52*7</t>
  </si>
  <si>
    <t>kleština : 16*6,5</t>
  </si>
  <si>
    <t>pozednice : 4*3,3</t>
  </si>
  <si>
    <t>2*4,8</t>
  </si>
  <si>
    <t>2*4,0</t>
  </si>
  <si>
    <t>2*9,1</t>
  </si>
  <si>
    <t>výměna : 2*2</t>
  </si>
  <si>
    <t>762332140</t>
  </si>
  <si>
    <t>Montáž vázaných krovů pravidelných do 450 cm2</t>
  </si>
  <si>
    <t>nárožní krokev : 4*8</t>
  </si>
  <si>
    <t>762341210</t>
  </si>
  <si>
    <t>Montáž bednění střech rovných, prkna hrubá na sraz včetně dodávky prken tloušťky 24 mm</t>
  </si>
  <si>
    <t>762341610</t>
  </si>
  <si>
    <t>Montáž bednění okapových říms z prken hrubých</t>
  </si>
  <si>
    <t>0,220*(17,060*2+9,800*2)</t>
  </si>
  <si>
    <t>762342202</t>
  </si>
  <si>
    <t>Montáž laťování střech, vzdálenost latí do 22 cm včetně dodávky řeziva, latě 4/6 cm</t>
  </si>
  <si>
    <t>6,800*7,210</t>
  </si>
  <si>
    <t>6,800*4,930/2*2</t>
  </si>
  <si>
    <t>6,800*4,920/2*2</t>
  </si>
  <si>
    <t>6,670*4,900/2*4</t>
  </si>
  <si>
    <t>762342206</t>
  </si>
  <si>
    <t>Montáž kontralatí na vruty, s těsnicí páskou včetně dodávky latí 4/6 cm</t>
  </si>
  <si>
    <t>762395000</t>
  </si>
  <si>
    <t>Spojovací a ochranné prostředky pro střechy</t>
  </si>
  <si>
    <t>Odkaz na mn. položky pořadí 308 : 1,46300</t>
  </si>
  <si>
    <t>Odkaz na mn. položky pořadí 309 : 1,02300</t>
  </si>
  <si>
    <t>Odkaz na mn. položky pořadí 310 : 8,83300</t>
  </si>
  <si>
    <t>Odkaz na mn. položky pořadí 311 : 1,23200</t>
  </si>
  <si>
    <t>Odkaz na mn. položky pořadí 298 : 181,37397*0,068</t>
  </si>
  <si>
    <t>Odkaz na mn. položky pořadí 299 : 181,37397*0,068</t>
  </si>
  <si>
    <t>Odkaz na mn. položky pořadí 296 : 181,37417*0,024</t>
  </si>
  <si>
    <t>Odkaz na mn. položky pořadí 307 : 0,01471</t>
  </si>
  <si>
    <t>762441112</t>
  </si>
  <si>
    <t>Montáž obložení atiky z desek na bázi dřeva, 1 vrstva, šroubováním</t>
  </si>
  <si>
    <t xml:space="preserve">sklon ploché střechy : </t>
  </si>
  <si>
    <t>762911121</t>
  </si>
  <si>
    <t>Impregnace řeziva tlakovakuová</t>
  </si>
  <si>
    <t>Odkaz na mn. položky pořadí 300 : 41,57084</t>
  </si>
  <si>
    <t>762343101Rpol</t>
  </si>
  <si>
    <t>Montáž dřeva pro sklon střechy</t>
  </si>
  <si>
    <t>zakončení střechy : 10,612</t>
  </si>
  <si>
    <t>55399994</t>
  </si>
  <si>
    <t>Kotvy, úhelníky a atypické výrobky</t>
  </si>
  <si>
    <t>60511170</t>
  </si>
  <si>
    <t>Prkno neomítané SM/JD/BO jakost II-III tl. 25 - 32 mm, do 5 m</t>
  </si>
  <si>
    <t xml:space="preserve">tl. 21mm, š. 60mm : </t>
  </si>
  <si>
    <t>Odkaz na mn. položky pořadí 305 : 10,61111*0,00126</t>
  </si>
  <si>
    <t>60515824</t>
  </si>
  <si>
    <t xml:space="preserve">Hranol konstrukční KVH NSi, SM, C24, 80 x 160 mm </t>
  </si>
  <si>
    <t>kleština : 1,33*1,1</t>
  </si>
  <si>
    <t>60515842</t>
  </si>
  <si>
    <t>Hranol konstrukční KVH NSi, SM, C24, 120 x 160 mm, 5 m</t>
  </si>
  <si>
    <t>pozednice : 0,25*1,1</t>
  </si>
  <si>
    <t>0,18*1,1</t>
  </si>
  <si>
    <t>0,15*1,1</t>
  </si>
  <si>
    <t>0,35*1,1</t>
  </si>
  <si>
    <t>60515843</t>
  </si>
  <si>
    <t>Hranol konstrukční KVH NSi, SM, C24, 120 x 180 mm, 5 m</t>
  </si>
  <si>
    <t>krokev : 7,86*1,1</t>
  </si>
  <si>
    <t>výměna : 0,17*1,1</t>
  </si>
  <si>
    <t>60515854Rpol</t>
  </si>
  <si>
    <t>Hranol konstrukční KVH NSi, SM, C24, 160 x 220 mm</t>
  </si>
  <si>
    <t>nárožn í krokev : 1,12*1,1</t>
  </si>
  <si>
    <t>60621719</t>
  </si>
  <si>
    <t>Překližka truhlářská bříza tl. 21 mm</t>
  </si>
  <si>
    <t>Odkaz na mn. položky pořadí 302 : 10,61200*1,15</t>
  </si>
  <si>
    <t>61191684</t>
  </si>
  <si>
    <t>Palubka obkladová SM jakost A/B, tl. 19 mm, šířka 116 mm</t>
  </si>
  <si>
    <t>Odkaz na mn. položky pořadí 297 : 11,81840*1,2</t>
  </si>
  <si>
    <t>998762102</t>
  </si>
  <si>
    <t>Přesun hmot pro tesařské konstrukce, výšky do 12 m</t>
  </si>
  <si>
    <t>764819212</t>
  </si>
  <si>
    <t>Odpadní trouby kruhové z lak.Pz plechu, D 100 mm</t>
  </si>
  <si>
    <t>včetně kolena, objímky, spojovacího materiálu a zednické výpomoci.</t>
  </si>
  <si>
    <t>K7 : 4*7,000</t>
  </si>
  <si>
    <t>K8 : 1*3,200</t>
  </si>
  <si>
    <t>764815211</t>
  </si>
  <si>
    <t>Žlab podokapní půlkruh.z lak.Pz plechu, rš 250 mm</t>
  </si>
  <si>
    <t>včetně háku, čela a spojky.</t>
  </si>
  <si>
    <t>K11 : 1*9,000</t>
  </si>
  <si>
    <t>K12 : 1*2,000</t>
  </si>
  <si>
    <t>764815215</t>
  </si>
  <si>
    <t>Žlab podokapní půlkruh.z lak.Pz plechu, rš 400 mm</t>
  </si>
  <si>
    <t>K9 : 2*17,300</t>
  </si>
  <si>
    <t>K10 : 3*10,000</t>
  </si>
  <si>
    <t>764814525</t>
  </si>
  <si>
    <t>Závětrná lišta z lakovaného Pz plechu, rš 250 mm</t>
  </si>
  <si>
    <t>K4 : 1,500</t>
  </si>
  <si>
    <t>764816131</t>
  </si>
  <si>
    <t>Oplechování parapetů, lakovaný Pz plech, rš 300 mm</t>
  </si>
  <si>
    <t>včetně krytek a spojovacích prostředků.</t>
  </si>
  <si>
    <t>K1 : 1,500*16</t>
  </si>
  <si>
    <t>K2 : 0,750*2</t>
  </si>
  <si>
    <t>K3 : 0,650*4</t>
  </si>
  <si>
    <t>764817118Rpol</t>
  </si>
  <si>
    <t>Podkladní plech z lak.Pz plechu, rš 180 mm</t>
  </si>
  <si>
    <t>K5 : 8,600</t>
  </si>
  <si>
    <t>K6 : 1,600</t>
  </si>
  <si>
    <t>K19 : 2*17,200</t>
  </si>
  <si>
    <t>K20 : 2*10,000</t>
  </si>
  <si>
    <t>764817128Rpol</t>
  </si>
  <si>
    <t>Okapnice z lakovaného Pz plechu, rš 275 mm</t>
  </si>
  <si>
    <t>K6 : 1,600*1</t>
  </si>
  <si>
    <t>998764102</t>
  </si>
  <si>
    <t>Přesun hmot pro klempířské konstr., výšky do 12 m</t>
  </si>
  <si>
    <t>765313112</t>
  </si>
  <si>
    <t>Krytina, střech jednoduchých</t>
  </si>
  <si>
    <t>765313162</t>
  </si>
  <si>
    <t>Zakončení štítu taškou okrajová</t>
  </si>
  <si>
    <t>8,000*4*2</t>
  </si>
  <si>
    <t>765313184</t>
  </si>
  <si>
    <t>Taška prostupová + nástavec odvětrání kanalizace</t>
  </si>
  <si>
    <t>765313185</t>
  </si>
  <si>
    <t>Taška prostupová + nástavec pro anténu</t>
  </si>
  <si>
    <t>765313187</t>
  </si>
  <si>
    <t>Mřížka ochranná větrací 1000 x 60 mm jednoduchá</t>
  </si>
  <si>
    <t>17,060*2+9,800*2</t>
  </si>
  <si>
    <t>765313188</t>
  </si>
  <si>
    <t>Pás větrací okapní ochranný 5000/100 mm</t>
  </si>
  <si>
    <t>Dodávka a montáž ochranného okapního pásu.</t>
  </si>
  <si>
    <t>Odkaz na mn. položky pořadí 327 : 53,72000</t>
  </si>
  <si>
    <t>765313134</t>
  </si>
  <si>
    <t>Hřeben z hřebenáčů č.2 na hliníkový větrací pás z hřebenáčů režných</t>
  </si>
  <si>
    <t>7,210</t>
  </si>
  <si>
    <t>765313142</t>
  </si>
  <si>
    <t>Nároží z hřebenáčů č.2 na větrací pás olovo/cín z hřebenáčů režných</t>
  </si>
  <si>
    <t>Dodávka a montáž nároží včetně nárožní latě, větracího pásu a spojovacích prostředků.</t>
  </si>
  <si>
    <t>8,00*4</t>
  </si>
  <si>
    <t>765313168Rpol</t>
  </si>
  <si>
    <t>Střešní lávka, rošt 1200 x 300 mm Z6</t>
  </si>
  <si>
    <t>REVIZNÍ LÁVKA</t>
  </si>
  <si>
    <t>- ocelový rám, pororoštová výplň</t>
  </si>
  <si>
    <t>- pozinkovaná ocel</t>
  </si>
  <si>
    <t>- rozměr lávky: 1 200x300 mm</t>
  </si>
  <si>
    <t>- tloušťka materiálu: 2 mm</t>
  </si>
  <si>
    <t>- sestava včerně veškerého příslušenství</t>
  </si>
  <si>
    <t>- barva: přírozní pozinkovaná ocel</t>
  </si>
  <si>
    <t>765313169Rpol</t>
  </si>
  <si>
    <t>Střešní stupně, rošt 400 x 300 mm Z7</t>
  </si>
  <si>
    <t>REVIZNÍ STUPNĚ</t>
  </si>
  <si>
    <t>- rozměr lávky: 400x200 mm</t>
  </si>
  <si>
    <t>765313170Rpol</t>
  </si>
  <si>
    <t>Doplňkové tašky a záchytný systém střechy</t>
  </si>
  <si>
    <t>Dodávka a montáž protisněhového háku.</t>
  </si>
  <si>
    <t>998765102</t>
  </si>
  <si>
    <t>Přesun hmot pro krytiny tvrdé, výšky do 12 m</t>
  </si>
  <si>
    <t>766427112</t>
  </si>
  <si>
    <t>Podkladový rošt pro obložení podhledů</t>
  </si>
  <si>
    <t>dřevěné profily přitlačující spoje parotěsnicí a vzduchotěsnicí vrstvy, podklad pro připevnění konstrukce podhledu</t>
  </si>
  <si>
    <t>(3,600*2+12,085)*52</t>
  </si>
  <si>
    <t>766624046</t>
  </si>
  <si>
    <t>Montáž střešních oken rozměr 66/118 cm</t>
  </si>
  <si>
    <t>766624047</t>
  </si>
  <si>
    <t>Montáž zateplovací sady pro střešní okna</t>
  </si>
  <si>
    <t>766624063</t>
  </si>
  <si>
    <t>Montáž lamelových žaluzií střešních oken</t>
  </si>
  <si>
    <t>766810010Rpol</t>
  </si>
  <si>
    <t>Kuchyňská linka pro ZTP vč. vestavěného vybavení</t>
  </si>
  <si>
    <t>766810011Rpol</t>
  </si>
  <si>
    <t>Kuchyňská linka pro personál vč. vestavěného vybavení</t>
  </si>
  <si>
    <t>766810012Rpol</t>
  </si>
  <si>
    <t>Kuchyňská linka běžná tvaru U  vč. vestavěného vybavení</t>
  </si>
  <si>
    <t>766810013Rpol</t>
  </si>
  <si>
    <t>Kuchyňská linka běžná tvaru L vč. vestavěného vybavení</t>
  </si>
  <si>
    <t>60515801</t>
  </si>
  <si>
    <t xml:space="preserve">Hranol konstrukční KVH NSi, SM, C24, 40 x 60 mm, 5 m </t>
  </si>
  <si>
    <t>Odkaz na mn. položky pořadí 335 : 1002,82083*0,0024</t>
  </si>
  <si>
    <t>6114022052</t>
  </si>
  <si>
    <t xml:space="preserve">Okno střešní 660 x 1180 mm výklopně-kyvné, bezúdržbové </t>
  </si>
  <si>
    <t>- jedno křídla výklopné</t>
  </si>
  <si>
    <t>- spodní otvírání</t>
  </si>
  <si>
    <t>- hliníkový rám, sklo čiré</t>
  </si>
  <si>
    <t>min. UW = 1,00 W/m2K</t>
  </si>
  <si>
    <t>611403053</t>
  </si>
  <si>
    <t>Sada lemování pro okno 660 x 1180 mm</t>
  </si>
  <si>
    <t>6114050053</t>
  </si>
  <si>
    <t>Okno střešní 660 x 1180 mm kyvné bezúdržbové</t>
  </si>
  <si>
    <t>- jedno křídla kyvné</t>
  </si>
  <si>
    <t>61140571</t>
  </si>
  <si>
    <t>Vnitřní žaluzie Z3</t>
  </si>
  <si>
    <t>VNITŘNÍ ŽALUZIE</t>
  </si>
  <si>
    <t>- manuální ovládání</t>
  </si>
  <si>
    <t>- rozměr okna: 660x1 180 mm</t>
  </si>
  <si>
    <t>- lamely: hliník</t>
  </si>
  <si>
    <t>- barva: bílá RAL 9010</t>
  </si>
  <si>
    <t>- realizační firma je povinna před realizací prověřit</t>
  </si>
  <si>
    <t>všechny rozměry</t>
  </si>
  <si>
    <t>611405902</t>
  </si>
  <si>
    <t>Sada zateplovací 660 x 1180 mm</t>
  </si>
  <si>
    <t>998766102</t>
  </si>
  <si>
    <t>Přesun hmot pro truhlářské konstr., výšky do 12 m</t>
  </si>
  <si>
    <t>767995108</t>
  </si>
  <si>
    <t>Výroba a montáž kov. atypických konstr. nad 500 kg</t>
  </si>
  <si>
    <t>rám 1 : 2226,60</t>
  </si>
  <si>
    <t>767200001Rpol</t>
  </si>
  <si>
    <t>Madlo K13</t>
  </si>
  <si>
    <t>MADLO - NA STĚNĚ - ŠIKMÉ - DLOUHÉ</t>
  </si>
  <si>
    <t>- nerezové (AISI304) kulaté madlo</t>
  </si>
  <si>
    <t>- průměr madla: O42,5 mm</t>
  </si>
  <si>
    <t>- délka madla 2 500 mm</t>
  </si>
  <si>
    <t>- nerozové držáky madla</t>
  </si>
  <si>
    <t>- nerezové šrouby M5x12</t>
  </si>
  <si>
    <t>- na jednu sestavu použito:</t>
  </si>
  <si>
    <t>1x madlo</t>
  </si>
  <si>
    <t>3x držáky madla</t>
  </si>
  <si>
    <t>K13 : 4*2,500</t>
  </si>
  <si>
    <t>767200002Rpol</t>
  </si>
  <si>
    <t>Madlo K14</t>
  </si>
  <si>
    <t>MADLO - NA STĚNĚ - ROVNÉ - KRÁTKÉ</t>
  </si>
  <si>
    <t>- délka madla 1 200 mm</t>
  </si>
  <si>
    <t>2x držáky madla</t>
  </si>
  <si>
    <t>K14 : 1,200*4</t>
  </si>
  <si>
    <t>767200003Rpol</t>
  </si>
  <si>
    <t>Madlo K15</t>
  </si>
  <si>
    <t>- délka madla 1 300 mm</t>
  </si>
  <si>
    <t>K15 : 4*1,300</t>
  </si>
  <si>
    <t>767200004Rpol</t>
  </si>
  <si>
    <t>Madlo K16</t>
  </si>
  <si>
    <t>MADLO - NA STĚNĚ - ŠIKMÉ - KRÁTKÉ</t>
  </si>
  <si>
    <t>- délka madla 1 900 mm</t>
  </si>
  <si>
    <t>K16 : 2*1,900</t>
  </si>
  <si>
    <t>767200005Rpol</t>
  </si>
  <si>
    <t>Zábradlí K17</t>
  </si>
  <si>
    <t>ZÁBRADLÍ SCHODIŠTĚ 1.NP x 2.NP - U PLOŠINY</t>
  </si>
  <si>
    <t>- výška zábradlí: 900 mm</t>
  </si>
  <si>
    <t>- celková délka zábradlí 6 100 mm</t>
  </si>
  <si>
    <t>- rozměry sloupků: O42,5 mm</t>
  </si>
  <si>
    <t>- výplň: tyčovina O10 mm</t>
  </si>
  <si>
    <t>- sklon: 29°</t>
  </si>
  <si>
    <t>- dodávka vč. všech otevních prvků a doplňkového</t>
  </si>
  <si>
    <t>materiálu</t>
  </si>
  <si>
    <t>- před prováděním vnitřního zábradlí schodiště</t>
  </si>
  <si>
    <t>NUTNO OVĚŘIT přesnou polohu na stavbě</t>
  </si>
  <si>
    <t>K17 : 6,100</t>
  </si>
  <si>
    <t>767200006Rpol</t>
  </si>
  <si>
    <t>Zábradlí K18</t>
  </si>
  <si>
    <t>ZÁBRADLÍ PODESTY PODKROVÍ</t>
  </si>
  <si>
    <t>- celková délka zábradlí 1 200 mm</t>
  </si>
  <si>
    <t>K18 : 1,200</t>
  </si>
  <si>
    <t>R1 : 645,20*3/1000*1,08</t>
  </si>
  <si>
    <t>13611224</t>
  </si>
  <si>
    <t>Plech hladký S235JR 8,00 x 1000 x 2000 mm</t>
  </si>
  <si>
    <t>R1 : 6,30*3*1,08/1000</t>
  </si>
  <si>
    <t>13614430</t>
  </si>
  <si>
    <t>Plech hladký S235JR 10,00 x 1500 x 3000 mm</t>
  </si>
  <si>
    <t>R1 : 18,90*3*1,08/1000</t>
  </si>
  <si>
    <t>15513355</t>
  </si>
  <si>
    <t>Ocel tažená kruhová S235, průměr 20 mm</t>
  </si>
  <si>
    <t>R1 : 21,80*3*1,08/1000</t>
  </si>
  <si>
    <t>311716547</t>
  </si>
  <si>
    <t>Napínák M20</t>
  </si>
  <si>
    <t>55399993.A</t>
  </si>
  <si>
    <t>Prvky ocelové nad 10 kg</t>
  </si>
  <si>
    <t>kotevní a spoj. materiál : 50*3</t>
  </si>
  <si>
    <t>998767202</t>
  </si>
  <si>
    <t>Přesun hmot pro zámečnické konstr., výšky do 12 m</t>
  </si>
  <si>
    <t>771101121</t>
  </si>
  <si>
    <t>Provedení penetrace podkladu pod dlažby</t>
  </si>
  <si>
    <t>101 : 20,770</t>
  </si>
  <si>
    <t>201 : 17,800</t>
  </si>
  <si>
    <t>301 : 17,800</t>
  </si>
  <si>
    <t>302 : 4,120</t>
  </si>
  <si>
    <t>771111121</t>
  </si>
  <si>
    <t>Montáž podlahových lišt dilatačních,dlažba</t>
  </si>
  <si>
    <t>Odkaz na mn. položky pořadí 374 : 2,50000</t>
  </si>
  <si>
    <t>771111131</t>
  </si>
  <si>
    <t>Vyplnění dilatačních spár tmelem, dlažba</t>
  </si>
  <si>
    <t>Odkaz na mn. položky pořadí 369 : 74,34400</t>
  </si>
  <si>
    <t>771275511</t>
  </si>
  <si>
    <t>Montáž keram.dlaždic a schodovek na stupnice,TM</t>
  </si>
  <si>
    <t>stupně : (18+18)*1,200</t>
  </si>
  <si>
    <t>771275521</t>
  </si>
  <si>
    <t>Montáž keramických dlaždic na podstupnice, TM</t>
  </si>
  <si>
    <t>(18+18)*1,200</t>
  </si>
  <si>
    <t>771315191</t>
  </si>
  <si>
    <t>Dilatační a separační páska na stěnu š. 25 mm</t>
  </si>
  <si>
    <t>771445034</t>
  </si>
  <si>
    <t>Obklad soklíků hutných,schod.stupň.,tmel, v.100 mm</t>
  </si>
  <si>
    <t>21*0,285*2</t>
  </si>
  <si>
    <t>21*0,158*2</t>
  </si>
  <si>
    <t>771475014</t>
  </si>
  <si>
    <t>Obklad soklíků keram.rovných, tmel,výška 10 cm</t>
  </si>
  <si>
    <t>101 : 20,430</t>
  </si>
  <si>
    <t>201 : 19,949</t>
  </si>
  <si>
    <t>301 : 19,949</t>
  </si>
  <si>
    <t>302 : 8,499</t>
  </si>
  <si>
    <t>-1,350-1,00*2</t>
  </si>
  <si>
    <t>-1,000</t>
  </si>
  <si>
    <t>-1,000*2-0,800</t>
  </si>
  <si>
    <t>771579791</t>
  </si>
  <si>
    <t>Příplatek za plochu podlah keram. do 5 m2 jednotl.</t>
  </si>
  <si>
    <t>771575118</t>
  </si>
  <si>
    <t>Montáž podlah z dlaždic hladkých keramických, do tmele, 600 x 600 mm</t>
  </si>
  <si>
    <t>Odkaz na mn. položky pořadí 364 : 103,01000</t>
  </si>
  <si>
    <t>771577113</t>
  </si>
  <si>
    <t>Lišta hliníková přechodová, stejná výška dlaždic profil UA, pro tloušťku dlaždic 8 mm</t>
  </si>
  <si>
    <t>1*0,900</t>
  </si>
  <si>
    <t>2*0,800</t>
  </si>
  <si>
    <t>771578014</t>
  </si>
  <si>
    <t>Spára dilatační těsněná PE provazcem a silikonem</t>
  </si>
  <si>
    <t>28342441</t>
  </si>
  <si>
    <t>Profil dilatační PVC h=9 mm,dl.2,5 m</t>
  </si>
  <si>
    <t>Odkaz na mn. položky pořadí 365 : 2,50000*1,1</t>
  </si>
  <si>
    <t>59761005Rpol</t>
  </si>
  <si>
    <t>Dlaždice 330 x 330 mm</t>
  </si>
  <si>
    <t>Odkaz na mn. položky pořadí 373 : 103,01000*1,25</t>
  </si>
  <si>
    <t>597642412</t>
  </si>
  <si>
    <t>Dlažba sokl 300 x 95 mm</t>
  </si>
  <si>
    <t>Začátek provozního součtu</t>
  </si>
  <si>
    <t xml:space="preserve">  (61,677)/0,600*1,1</t>
  </si>
  <si>
    <t>Konec provozního součtu</t>
  </si>
  <si>
    <t>114</t>
  </si>
  <si>
    <t xml:space="preserve">  (18,606)/0,300*1,1</t>
  </si>
  <si>
    <t>70</t>
  </si>
  <si>
    <t>597820309</t>
  </si>
  <si>
    <t>Dlaždice schodová keramická 600 x 300</t>
  </si>
  <si>
    <t xml:space="preserve">  (43,200+43,200)/0,300*1,1</t>
  </si>
  <si>
    <t>317</t>
  </si>
  <si>
    <t>998771102</t>
  </si>
  <si>
    <t>Přesun hmot pro podlahy z dlaždic, výšky do 12 m</t>
  </si>
  <si>
    <t>776101101</t>
  </si>
  <si>
    <t>Vysávání podlah prům.vysavačem pod povlak.podlahy</t>
  </si>
  <si>
    <t>Odkaz na mn. položky pořadí 383 : 159,23000</t>
  </si>
  <si>
    <t>776421100</t>
  </si>
  <si>
    <t>Lepení podlahových soklíků z PVC a vinylu včetně dodávky soklíku PVC</t>
  </si>
  <si>
    <t>102 : 15,130</t>
  </si>
  <si>
    <t>105 : 14,479</t>
  </si>
  <si>
    <t>109 : 21,140</t>
  </si>
  <si>
    <t>110 : 14,521</t>
  </si>
  <si>
    <t>202 : 19,190</t>
  </si>
  <si>
    <t>205 : 14,348</t>
  </si>
  <si>
    <t>206 : 14,349</t>
  </si>
  <si>
    <t>207 : 14,226</t>
  </si>
  <si>
    <t>208 : 25,721</t>
  </si>
  <si>
    <t>209 : 17,699</t>
  </si>
  <si>
    <t>303 : 11,271</t>
  </si>
  <si>
    <t>304 : 22,643</t>
  </si>
  <si>
    <t>306 : 8,460</t>
  </si>
  <si>
    <t>307 : 24,141</t>
  </si>
  <si>
    <t>Odkaz na mn. položky pořadí 384 : 14,40000*-1</t>
  </si>
  <si>
    <t>776521200</t>
  </si>
  <si>
    <t>Lepení povlakových podlah z dílců PVC a CV (vinyl)</t>
  </si>
  <si>
    <t>112 : 12,75</t>
  </si>
  <si>
    <t>113 : 24,88</t>
  </si>
  <si>
    <t>206 : 2,88</t>
  </si>
  <si>
    <t>208 : 118,72</t>
  </si>
  <si>
    <t>776981112</t>
  </si>
  <si>
    <t>Lišta hliníková přechod., stejná výška povl.podlah profil 30/F, na hmoždinky, šířky 30 mm</t>
  </si>
  <si>
    <t>16*0,900</t>
  </si>
  <si>
    <t>776975125Rpol</t>
  </si>
  <si>
    <t>Vnitřní čistící zóna Z10</t>
  </si>
  <si>
    <t>RTS 24/ II</t>
  </si>
  <si>
    <t>VNITŘNÍ ČISTÍCÍ ZÓNA</t>
  </si>
  <si>
    <t>- hliníkové profily šířky 27 mm, hloubky 10 mm</t>
  </si>
  <si>
    <t>- vzájemně spojené nerezovým lankem a oddělené</t>
  </si>
  <si>
    <t>pryžovými mezikroužky</t>
  </si>
  <si>
    <t>- v hliníkových profilech osazeny textilní pásky,</t>
  </si>
  <si>
    <t>odstín šedý</t>
  </si>
  <si>
    <t>- osazené v hliníkovém rámu 13x30x3 mm</t>
  </si>
  <si>
    <t>284122102Rpol</t>
  </si>
  <si>
    <t>Podlahovina vinylová tl. 2,0 mm, 1220 x 190 mm</t>
  </si>
  <si>
    <t>Odkaz na mn. položky pořadí 383 : 159,23000*1,2</t>
  </si>
  <si>
    <t>998776102</t>
  </si>
  <si>
    <t>Přesun hmot pro podlahy povlakové, výšky do 12 m</t>
  </si>
  <si>
    <t>781101210</t>
  </si>
  <si>
    <t>Penetrace podkladu pod obklady</t>
  </si>
  <si>
    <t>včetně dodávky materiálu.</t>
  </si>
  <si>
    <t>104 : 19,738</t>
  </si>
  <si>
    <t>107 : 22,560</t>
  </si>
  <si>
    <t>108 : 18,682</t>
  </si>
  <si>
    <t>112 : 12,800</t>
  </si>
  <si>
    <t>203 : 23,761</t>
  </si>
  <si>
    <t>204 : 18,200</t>
  </si>
  <si>
    <t>305 : 26,839</t>
  </si>
  <si>
    <t>308 : 23,434</t>
  </si>
  <si>
    <t>-1,000*2,020*6</t>
  </si>
  <si>
    <t>781475120</t>
  </si>
  <si>
    <t>Montáž obkladů stěn obkládačkami keramickými, do tmele, do 300 x 600 mm</t>
  </si>
  <si>
    <t>Odkaz na mn. položky pořadí 388 : 150,66200</t>
  </si>
  <si>
    <t>781497131</t>
  </si>
  <si>
    <t>Lišta nerezová ukončovacích k obkladům</t>
  </si>
  <si>
    <t>112 : 6,400</t>
  </si>
  <si>
    <t>203 : 10,111</t>
  </si>
  <si>
    <t>204 : 9,100</t>
  </si>
  <si>
    <t>305 : 11,421</t>
  </si>
  <si>
    <t>308 : 9,972</t>
  </si>
  <si>
    <t>781675116</t>
  </si>
  <si>
    <t>Montáž obkladu parapetu obkládačkami keramickými, do tmele, 300 x 300 mm</t>
  </si>
  <si>
    <t xml:space="preserve">obložení nádržek : </t>
  </si>
  <si>
    <t>1np : (1,400+1,800+1,200)</t>
  </si>
  <si>
    <t>2np : (1,000+2,750)</t>
  </si>
  <si>
    <t>podkroví : (2,515+2,250+3,250)</t>
  </si>
  <si>
    <t>59760989</t>
  </si>
  <si>
    <t>Dlaždice keramická 250 x 330 x 7 mm</t>
  </si>
  <si>
    <t>Odkaz na mn. položky pořadí 389 : 150,66200*1,15</t>
  </si>
  <si>
    <t>Odkaz na mn. položky pořadí 391 : 16,16500*1,25</t>
  </si>
  <si>
    <t>998781102</t>
  </si>
  <si>
    <t>Přesun hmot pro obklady keramické, výšky do 12 m</t>
  </si>
  <si>
    <t>783222100</t>
  </si>
  <si>
    <t>Nátěr syntetický kovových konstrukcí dvojnásobný</t>
  </si>
  <si>
    <t>včetně pomocného lešení.</t>
  </si>
  <si>
    <t>U180 : (8,4+8,20)*0,64</t>
  </si>
  <si>
    <t xml:space="preserve"> I180 : 4,40*0,90</t>
  </si>
  <si>
    <t>HE 160 : 5,00*1,12</t>
  </si>
  <si>
    <t>U200 : (44,80+14,480)*0,90</t>
  </si>
  <si>
    <t>50/5 : 6*0,38</t>
  </si>
  <si>
    <t>niky prostupy : 60*0,21</t>
  </si>
  <si>
    <t>I 260 : 41,9*1,26</t>
  </si>
  <si>
    <t>rám 1 : 25,30*3*0,90</t>
  </si>
  <si>
    <t>783226100</t>
  </si>
  <si>
    <t>Nátěr syntetický kovových konstrukcí základní</t>
  </si>
  <si>
    <t>Odkaz na mn. položky pořadí 394 : 209,52000</t>
  </si>
  <si>
    <t>783612110</t>
  </si>
  <si>
    <t>Nátěr truhlářských výrobků dvojnásobný vrchní vodoodpudivý</t>
  </si>
  <si>
    <t>Odkaz na mn. položky pořadí 312 : 12,20380*2</t>
  </si>
  <si>
    <t>783726300</t>
  </si>
  <si>
    <t>Nátěr synt. lazurovací tesařských konstr. 3x lak</t>
  </si>
  <si>
    <t>Odkaz na mn. položky pořadí 297 : 11,81840*2</t>
  </si>
  <si>
    <t>783851223</t>
  </si>
  <si>
    <t>Nátěr epoxidový betonových podlah, vč. penetrace</t>
  </si>
  <si>
    <t>včetně penetrace.</t>
  </si>
  <si>
    <t>111 : 17,850</t>
  </si>
  <si>
    <t>784161401</t>
  </si>
  <si>
    <t>Penetrace podkladu nátěrem HET, Klasik, 1 x</t>
  </si>
  <si>
    <t>Odkaz na mn. položky pořadí 80 : 122,03430</t>
  </si>
  <si>
    <t>Odkaz na mn. položky pořadí 75 : 54,26210</t>
  </si>
  <si>
    <t>784191101</t>
  </si>
  <si>
    <t>Penetrace podkladu univerzální 1x</t>
  </si>
  <si>
    <t>POL1_1</t>
  </si>
  <si>
    <t>Odkaz na mn. položky pořadí 388 : 150,66200*-1</t>
  </si>
  <si>
    <t>784167103</t>
  </si>
  <si>
    <t>Vyhlazení disperz. tmelem SDK, 2 x (1+1mm)</t>
  </si>
  <si>
    <t>Odkaz na mn. položky pořadí 399 : 176,29640</t>
  </si>
  <si>
    <t>784165212</t>
  </si>
  <si>
    <t>Malba na SDK, bílá, bez penetrace, 2x</t>
  </si>
  <si>
    <t>784195412</t>
  </si>
  <si>
    <t>Malba, bílá, bez penetrace, 2 x</t>
  </si>
  <si>
    <t>Odkaz na mn. položky pořadí 400 : 1073,00950</t>
  </si>
  <si>
    <t>786622201Rpol</t>
  </si>
  <si>
    <t>Elektrické venkovní žaluzie Z1</t>
  </si>
  <si>
    <t>VENKOVNÍ ŽALUZIE</t>
  </si>
  <si>
    <t>- elektrické ovládání</t>
  </si>
  <si>
    <t>- kastlík: 200x160x1 500 mm</t>
  </si>
  <si>
    <t>- rozměr okna: 1 500x1 500 mm</t>
  </si>
  <si>
    <t>- lamely: hliník - tvaru Z90</t>
  </si>
  <si>
    <t>- sestava včerně vodících lišt a dalšího veškerého</t>
  </si>
  <si>
    <t>- vč. zateplení z fenolické desky na</t>
  </si>
  <si>
    <t>výšku kastlíku tl. 20 mm</t>
  </si>
  <si>
    <t>- barva: světle šedá RAL 7035</t>
  </si>
  <si>
    <t>786622202Rpol</t>
  </si>
  <si>
    <t>Vnitřní žaluzie Z2</t>
  </si>
  <si>
    <t>998786202</t>
  </si>
  <si>
    <t>Přesun hmot pro zastiň. techniku, výšky do 12 m</t>
  </si>
  <si>
    <t>SUM</t>
  </si>
  <si>
    <t>JKSO:</t>
  </si>
  <si>
    <t>801.9</t>
  </si>
  <si>
    <t>Budovy pro sociální péči</t>
  </si>
  <si>
    <t>JKSO</t>
  </si>
  <si>
    <t xml:space="preserve"> m3</t>
  </si>
  <si>
    <t>svislá nosná konstrukce zděná z cihel,tvárnic, bloků</t>
  </si>
  <si>
    <t>JKSOChar</t>
  </si>
  <si>
    <t>novostavba objektu</t>
  </si>
  <si>
    <t>JKSOAkce</t>
  </si>
  <si>
    <t>Poznámky uchazeče k zadání</t>
  </si>
  <si>
    <t>POPUZIV</t>
  </si>
  <si>
    <t>END</t>
  </si>
  <si>
    <t>Pol__0001</t>
  </si>
  <si>
    <t>Vodič CY4 žl.zel.</t>
  </si>
  <si>
    <t>Pol__0002</t>
  </si>
  <si>
    <t>Vodič CY6 žl.zel.</t>
  </si>
  <si>
    <t>Pol__0003</t>
  </si>
  <si>
    <t>Vodič CY10 žl.zel.</t>
  </si>
  <si>
    <t>Pol__0004</t>
  </si>
  <si>
    <t>Vodič CYA25 žl.zel.</t>
  </si>
  <si>
    <t>Pol__0005</t>
  </si>
  <si>
    <t>Svorky vodičů uzemnění</t>
  </si>
  <si>
    <t>Pol__0006</t>
  </si>
  <si>
    <t>Kabel CYKY 3Jx1,5</t>
  </si>
  <si>
    <t>Pol__0007</t>
  </si>
  <si>
    <t>Kabel CYKY 3Jx2,5</t>
  </si>
  <si>
    <t>Pol__0008</t>
  </si>
  <si>
    <t>Kabel CYKY 4Jx16</t>
  </si>
  <si>
    <t>Pol__0009</t>
  </si>
  <si>
    <t>Kabel CYKY 5Jx1,5</t>
  </si>
  <si>
    <t>Pol__0010</t>
  </si>
  <si>
    <t>Kabel CYKY 5Jx2,5</t>
  </si>
  <si>
    <t>Pol__0011</t>
  </si>
  <si>
    <t>Kabel CYKY 5Jx6</t>
  </si>
  <si>
    <t>Pol__0012</t>
  </si>
  <si>
    <t>Kabel CYKY 4x16</t>
  </si>
  <si>
    <t>Pol__0013</t>
  </si>
  <si>
    <t>Kabel CYKY 4x25</t>
  </si>
  <si>
    <t>Pol__0014</t>
  </si>
  <si>
    <t>Kabel CXKH-R-J 3x1,5 B2ca-s1-d1,a1</t>
  </si>
  <si>
    <t>Pol__0015</t>
  </si>
  <si>
    <t>Kabel CXKH-R-J 3x2,5 B2ca-s1-d1,a1</t>
  </si>
  <si>
    <t>Pol__0016</t>
  </si>
  <si>
    <t>Kabel CXKH-R-J 5x6 B2ca-s1-d1,a1</t>
  </si>
  <si>
    <t>Pol__0017</t>
  </si>
  <si>
    <t>Kabel CXKE-V FE180/E60 3Jx1,5 B2ca-s1-d1,a1</t>
  </si>
  <si>
    <t>Pol__0018</t>
  </si>
  <si>
    <t>Kabel JYTY 4x1</t>
  </si>
  <si>
    <t>Pol__0019</t>
  </si>
  <si>
    <t>Trubka ohebná PVC o20, vysoká pevnost, bezhalogenová</t>
  </si>
  <si>
    <t>Pol__0020</t>
  </si>
  <si>
    <t>Trubka ohebná PVC o25, vysoká pevnost, bezhalogenová</t>
  </si>
  <si>
    <t>Pol__0021</t>
  </si>
  <si>
    <t>Trubka ohebná PVC o40, vysoká pevnost, bezhalogenová</t>
  </si>
  <si>
    <t>Pol__0022</t>
  </si>
  <si>
    <t>Trubka KOPOFLEX o40</t>
  </si>
  <si>
    <t>Pol__0023</t>
  </si>
  <si>
    <t>Trubka KOPOFLEX o110</t>
  </si>
  <si>
    <t>Pol__0024</t>
  </si>
  <si>
    <t>Krabice přístrojová KP68</t>
  </si>
  <si>
    <t>Pol__0025</t>
  </si>
  <si>
    <t>Krabice rozvodná KR 68</t>
  </si>
  <si>
    <t>Pol__0026</t>
  </si>
  <si>
    <t>Krabice rozvodná KR 97</t>
  </si>
  <si>
    <t>Pol__0027</t>
  </si>
  <si>
    <t>Krabice do vlhka ACIDUR IP65</t>
  </si>
  <si>
    <t>Pol__0028</t>
  </si>
  <si>
    <t>Krabice KO 68</t>
  </si>
  <si>
    <t>Pol__0029</t>
  </si>
  <si>
    <t>Krabice 68 hluboká</t>
  </si>
  <si>
    <t>Pol__0030</t>
  </si>
  <si>
    <t>Kranice KT250 včetně víka</t>
  </si>
  <si>
    <t>Pol__0031</t>
  </si>
  <si>
    <t>spínač č.1, bílý, IP20, včetně rámečku</t>
  </si>
  <si>
    <t>Pol__0032</t>
  </si>
  <si>
    <t>spínač č.5, bílý, IP20, včetně rámečku</t>
  </si>
  <si>
    <t>Pol__0033</t>
  </si>
  <si>
    <t>spínač č.6, bílý, IP20, včetně rámečku</t>
  </si>
  <si>
    <t>Pol__0034</t>
  </si>
  <si>
    <t>spínač č.7, IP20, včetně rámečku</t>
  </si>
  <si>
    <t>Pol__0035</t>
  </si>
  <si>
    <t>žaluziový spínač bílý, IP20, včetně rámečku</t>
  </si>
  <si>
    <t>Pol__0036</t>
  </si>
  <si>
    <t>zásuvka 230V/16A bílá, IP20, včetně rámečku</t>
  </si>
  <si>
    <t>Pol__0037</t>
  </si>
  <si>
    <t>zásuvka 230V/16A bílá, IP44, včetně rámečku</t>
  </si>
  <si>
    <t>Pol__0038</t>
  </si>
  <si>
    <t>Infrapasivní čidlo 180st nástěnné IP20</t>
  </si>
  <si>
    <t>Pol__0039</t>
  </si>
  <si>
    <t>Infrapasivní čidlo 180st nástěnné IP44</t>
  </si>
  <si>
    <t>Pol__0040</t>
  </si>
  <si>
    <t>Bernard svorka vč. Cu pásku</t>
  </si>
  <si>
    <t>Pol__0041</t>
  </si>
  <si>
    <t>Požární tlačítko 120x120x50 IP55 4 pozice na kontakty, osazeno 1x NC + 1x NO - TOTAL STOP</t>
  </si>
  <si>
    <t>Pol__0042</t>
  </si>
  <si>
    <t>Požární ucpávka, utěsnění kompletní s odolností dle PBŘS</t>
  </si>
  <si>
    <t>Pol__0043</t>
  </si>
  <si>
    <t>Podružný materiál, PPV</t>
  </si>
  <si>
    <t>Pol__0044</t>
  </si>
  <si>
    <t>Rozvaděč RE dle schéma</t>
  </si>
  <si>
    <t>Pol__0045</t>
  </si>
  <si>
    <t>Rozvaděč RH dle schéma</t>
  </si>
  <si>
    <t>Pol__0046</t>
  </si>
  <si>
    <t>Rozvaděč RTČ dle schéma</t>
  </si>
  <si>
    <t>Pol__0047</t>
  </si>
  <si>
    <t>Rozvaděč RB1 dle schéma</t>
  </si>
  <si>
    <t>Pol__0048</t>
  </si>
  <si>
    <t>Rozvaděč RB2 dle schéma</t>
  </si>
  <si>
    <t>Pol__0049</t>
  </si>
  <si>
    <t>Rozvaděč RB3 dle schéma</t>
  </si>
  <si>
    <t>Pol__0050</t>
  </si>
  <si>
    <t>Rozvaděč RB4 dle schéma</t>
  </si>
  <si>
    <t>Pol__0051</t>
  </si>
  <si>
    <t>Rozvaděč RK dle schéma</t>
  </si>
  <si>
    <t>Pol__0052</t>
  </si>
  <si>
    <t>Přípojnice ekvipotenciálního vyrovnání HOP</t>
  </si>
  <si>
    <t>Pol__0053</t>
  </si>
  <si>
    <t>Pol__0054</t>
  </si>
  <si>
    <t>Ukončení vodičů v rozvaděči – do 3x2,5</t>
  </si>
  <si>
    <t>Pol__0055</t>
  </si>
  <si>
    <t>Ukončení vodičů v rozvaděči – do 5x4</t>
  </si>
  <si>
    <t>Pol__0056</t>
  </si>
  <si>
    <t>Ukončení vodičů v rozvaděči – do 5x6</t>
  </si>
  <si>
    <t>Pol__0057</t>
  </si>
  <si>
    <t>Ukončení vodičů v rozvaděči – do 5x16</t>
  </si>
  <si>
    <t>Pol__0059</t>
  </si>
  <si>
    <t>Pásek FeZn 30/4</t>
  </si>
  <si>
    <t>Pol__0060</t>
  </si>
  <si>
    <t>Vodič FeZn 10 včetně svorek</t>
  </si>
  <si>
    <t>Pol__0061</t>
  </si>
  <si>
    <t>Vodič AlMgSi o8 včetně podpěr</t>
  </si>
  <si>
    <t>Pol__0062</t>
  </si>
  <si>
    <t>Drátový Jímač vč.svorek</t>
  </si>
  <si>
    <t>Pol__0063</t>
  </si>
  <si>
    <t>Izolovaný jímač k STA včetně svorek 2ks, příslušenství</t>
  </si>
  <si>
    <t>Pol__0064</t>
  </si>
  <si>
    <t>Označovací štítek</t>
  </si>
  <si>
    <t>Pol__0065</t>
  </si>
  <si>
    <t>Ochranný úhelník OÚ vč. držáků</t>
  </si>
  <si>
    <t>Pol__0066</t>
  </si>
  <si>
    <t>Svorka SS</t>
  </si>
  <si>
    <t>Pol__0067</t>
  </si>
  <si>
    <t>SO</t>
  </si>
  <si>
    <t>Pol__0068</t>
  </si>
  <si>
    <t>SO s příchytkou (okap)</t>
  </si>
  <si>
    <t>Pol__0069</t>
  </si>
  <si>
    <t>SZ</t>
  </si>
  <si>
    <t>Pol__0070</t>
  </si>
  <si>
    <t>SR 02</t>
  </si>
  <si>
    <t>Pol__0071</t>
  </si>
  <si>
    <t>SR 03</t>
  </si>
  <si>
    <t>Pol__0072</t>
  </si>
  <si>
    <t>Antikorozní nátěr zemního spoje</t>
  </si>
  <si>
    <t>Pol__0073</t>
  </si>
  <si>
    <t>Pol__0074</t>
  </si>
  <si>
    <t>SV1 - LED svítidlo přisazené, 20W, IP20, kruhové, bílé</t>
  </si>
  <si>
    <t>Pol__0075</t>
  </si>
  <si>
    <t>SV2 - LED svítidlo bílé kruhové 20W, IP44 koupelna</t>
  </si>
  <si>
    <t>Pol__0076</t>
  </si>
  <si>
    <t>SV3 - LED svítidlo 20W, IP44, nad umavydlem</t>
  </si>
  <si>
    <t>Pol__0077</t>
  </si>
  <si>
    <t>SV4 - Svítidlo LED 600x600, přisazené, 50-60W, IP40 - kancelář</t>
  </si>
  <si>
    <t>Pol__0078</t>
  </si>
  <si>
    <t>SV5 - LED svítdidlo bílé IP20, 30W, přisazené - chodba</t>
  </si>
  <si>
    <t>Pol__0079</t>
  </si>
  <si>
    <t>Svítidlo LED 1W, podstupnové, včetně krabice</t>
  </si>
  <si>
    <t>Pol__0080</t>
  </si>
  <si>
    <t>Svítidlo vstup - nástěnné 20W, Ip44, designové - vstup</t>
  </si>
  <si>
    <t>Pol__0081</t>
  </si>
  <si>
    <t>NO - LED svítidlo stropní/nástěnné, 6W, 1 hod nouzový inverter, piktogram, IP20</t>
  </si>
  <si>
    <t>Pol__0082</t>
  </si>
  <si>
    <t>Pol__0083</t>
  </si>
  <si>
    <t>Výkop rýhy vč. záhozu a suvisejících prací  35/80 včetně úpravy povrchu</t>
  </si>
  <si>
    <t>Pol__0084</t>
  </si>
  <si>
    <t>Folie výstražná PVC  š = 33</t>
  </si>
  <si>
    <t>Pol__0086</t>
  </si>
  <si>
    <t>Jiné materiály, montáž, atd., neuvedené výše, ale které je nutné zahrnout do celkového rozsahu prací podle výkresů a praxe dodavatele.</t>
  </si>
  <si>
    <t>Pol__0088</t>
  </si>
  <si>
    <t>Koordinace kabelových tras a ostatních profesí</t>
  </si>
  <si>
    <t>hod</t>
  </si>
  <si>
    <t>Pol__0089</t>
  </si>
  <si>
    <t>Koordinace s investorem</t>
  </si>
  <si>
    <t>Pol__0090</t>
  </si>
  <si>
    <t>Koordince se stavbou</t>
  </si>
  <si>
    <t>Pol__0091</t>
  </si>
  <si>
    <t>Koordinace s VZT, ÚT, MR, ZI, Chlazení</t>
  </si>
  <si>
    <t>Pol__0092</t>
  </si>
  <si>
    <t>Napojení zařízení VZT, ÚT, MAR, ZTI,, apod (připojení kabelových přívodů na svorky zařízení – dodavatelé zaríření musí dodat instalační manuály</t>
  </si>
  <si>
    <t>Pol__0093</t>
  </si>
  <si>
    <t>Stavební přípomoce (vrtání, sedkání, drážkování,prostupy)</t>
  </si>
  <si>
    <t>Pol__0094</t>
  </si>
  <si>
    <t>Zapravení drážek, hrubá úprava povrchu</t>
  </si>
  <si>
    <t>Pol__0095</t>
  </si>
  <si>
    <t>Vzorkování (předložení, odsouhlasení) pohledových a designových prvků, vč. zařízení vzorkovacího prostoru.</t>
  </si>
  <si>
    <t>Pol__0096</t>
  </si>
  <si>
    <t>Ekologická likvidace odpadového materiálu</t>
  </si>
  <si>
    <t>celek</t>
  </si>
  <si>
    <t>Pol__0097</t>
  </si>
  <si>
    <t>Značení systémů – štítky, popisky</t>
  </si>
  <si>
    <t>Pol__0098</t>
  </si>
  <si>
    <t>Vypracování VDD – Výrobní a dílenská dokumentace dodavatele stavby,  tištěná paré a digitální verze v otevřené (dwg, doc, xls) a uzavřené (pdf) formě</t>
  </si>
  <si>
    <t>Pol__0099</t>
  </si>
  <si>
    <t>Zakreslení skutečného provedení el.instalace</t>
  </si>
  <si>
    <t>Pol__0100</t>
  </si>
  <si>
    <t>Revize uzemnění</t>
  </si>
  <si>
    <t>Pol__0101</t>
  </si>
  <si>
    <t>Revize elektroinstalace dle ČSN 33 1500, ČSN 33 2000-6</t>
  </si>
  <si>
    <t>Pol__0102</t>
  </si>
  <si>
    <t>Revize zařízení pro ochranu před bleskem dle ČSN 33 1500 a ČSN EN 62305</t>
  </si>
  <si>
    <t>Poznámka:</t>
  </si>
  <si>
    <t>Součástí nabídkové ceny musí být veškeré náklady, aby cena byla konečná a zahrnovala celou dodávku a montáž.</t>
  </si>
  <si>
    <t>Dodávky a montáže uvedené v nabídce musí být, včetně veškerého souvisejícího doplňkového, podružného a montážního materiálu, tak aby celé zařízení bylo funkční a splňovalo všechny předpisy,</t>
  </si>
  <si>
    <t>které se na ně vztahují. Nedílnou součástí výkazu je projektová dokumentace, která je v případě rozporu s VV určující pro rozsah PD.</t>
  </si>
  <si>
    <t>Vodič AY 2,5 protahovací</t>
  </si>
  <si>
    <t>TV koaxiál</t>
  </si>
  <si>
    <t>Trubka ohebná PVC o25, vysoká pevnost</t>
  </si>
  <si>
    <t>Trubka ohebná PVC FX 40</t>
  </si>
  <si>
    <t>Krabice KU68</t>
  </si>
  <si>
    <t>Zásuvka TV</t>
  </si>
  <si>
    <t>Anténní zesilovač STA-Z vč. rozvaděče a vybavení</t>
  </si>
  <si>
    <t>Anténní systém včetně stožáru do krovu/rovná střecha</t>
  </si>
  <si>
    <t>Nastavení a oživení systému</t>
  </si>
  <si>
    <t>Kabel JYTY 2x1</t>
  </si>
  <si>
    <t>Trubka ohebná PVC FX 20</t>
  </si>
  <si>
    <t>Krabice KU 68</t>
  </si>
  <si>
    <t>Svorkovnice do krabice</t>
  </si>
  <si>
    <t>Elektrický zámek</t>
  </si>
  <si>
    <t>Vstupní tablo včetně zvonkového tlačítka 5x</t>
  </si>
  <si>
    <t>Zvonkové tlačítko</t>
  </si>
  <si>
    <t>Domácí audio-telefon</t>
  </si>
  <si>
    <t>Systém signalizace invalidů - 2x tlačítkové táhlo, 2x signalizace (vstup,recepce), zdroj, příslušenství</t>
  </si>
  <si>
    <t>Systém signalizace invalidů - 4x tlačítkové táhlo, 2x signalizace (vstup,recepce), zdroj, příslušenství</t>
  </si>
  <si>
    <t>Kabel STP cat 5e LSOH</t>
  </si>
  <si>
    <t>Kabel FTP cat 5e</t>
  </si>
  <si>
    <t>Trubka ohebná PVC o20, vysoká pevnost</t>
  </si>
  <si>
    <t>Zásuvka 2x RJ45 IP20 vč.rámečku</t>
  </si>
  <si>
    <t>Ukončení kabelů</t>
  </si>
  <si>
    <t>Měření přípojného bodu včetně tisku protokolu (účastnické zásuvky)</t>
  </si>
  <si>
    <t>19" vyvazovací panel 1U jednostranná plastová lišta, včetně spojovacího materiálu sada 4x šroub, podložka, matice M6</t>
  </si>
  <si>
    <t>Rozvodný panel 5x 230V včetně vany 2U v černé barvě, včetně spojovacího materiálu sada 4x šroub, podložka, matice M6</t>
  </si>
  <si>
    <t>Patch panel modulární 24 pozic neosazený s vyvazovací lištou, včetně spojovacího materiálu sada 4x šroub, podložka, matice M6</t>
  </si>
  <si>
    <t>Patch kabel 1m UTP, CAT5E, šedý</t>
  </si>
  <si>
    <t>Bytový rozvaděč typový vč.zásuvky, switche, rozbočovače STA-Z</t>
  </si>
  <si>
    <t>32U RACK 19" včetně patch panelů a příslušenství</t>
  </si>
  <si>
    <t>EZS Ústředna včetně napájení a velikosti dle napojených prvků</t>
  </si>
  <si>
    <t>GSM MOGUL včetně antény</t>
  </si>
  <si>
    <t>Detektor kouře EPS s návazností na EZS</t>
  </si>
  <si>
    <t>Kabel SYKFY 3x2x0,5 - čidla</t>
  </si>
  <si>
    <t>Akumulátor 12V/17Ah</t>
  </si>
  <si>
    <t>Vnitřní siréna zálohovaná včetně AKU</t>
  </si>
  <si>
    <t>Kabel JYTY 4x1 - siréna</t>
  </si>
  <si>
    <t>Pol__0058</t>
  </si>
  <si>
    <t>1.1.1</t>
  </si>
  <si>
    <t>VZT jednotka podstropní s rekuperátorem (86%), přívod a odvod: 760m3/h, ext. tlak 300Pa, filtr F7/G4 , el. ohřev 2kW, 130kg, uzavírací klapky na vstupech, bypass, regulace, ovládání</t>
  </si>
  <si>
    <t>1.3.1</t>
  </si>
  <si>
    <t>Protipožární klapka vsuvná za talířový ventil pr. 100 mm, EI30, tavná pojistka</t>
  </si>
  <si>
    <t>1.3.2</t>
  </si>
  <si>
    <t>Protipožární klapka vsuvná za talířový ventil pr. 125 mm, EI30, tavná pojistka</t>
  </si>
  <si>
    <t>1.4.1</t>
  </si>
  <si>
    <t>Regulační klapka ruční kruhová pozink pr. 100 mm</t>
  </si>
  <si>
    <t>1.4.2</t>
  </si>
  <si>
    <t>Regulační klapka ruční kruhová pozink pr. 125 mm</t>
  </si>
  <si>
    <t>1.4.3</t>
  </si>
  <si>
    <t>Regulační klapka ruční kruhová pozink pr. 160 mm</t>
  </si>
  <si>
    <t>1.5.4</t>
  </si>
  <si>
    <t>Tlumič hluku kruhový, tl. iz. 50 mm, pr. 250 mm, délky 900 mm</t>
  </si>
  <si>
    <t>1.5.5</t>
  </si>
  <si>
    <t>Tlumič hluku kruhový, tl. iz. 50 mm, pr. 250 mm, délky 600 mm</t>
  </si>
  <si>
    <t>1.6.1</t>
  </si>
  <si>
    <t>Výfuková hlavice prům. 250 mm pozink</t>
  </si>
  <si>
    <t>1.6.2</t>
  </si>
  <si>
    <t>Protidešťová žaluzie 400x315 mm, pozink, se sítem proti hmyzu</t>
  </si>
  <si>
    <t>1.7.1</t>
  </si>
  <si>
    <t>Talířový ventil kovový, odvodní, pr. 100 mm</t>
  </si>
  <si>
    <t>1.7.2</t>
  </si>
  <si>
    <t>Talířový ventil kovový, odvodní, pr. 125 mm</t>
  </si>
  <si>
    <t>1.7.3</t>
  </si>
  <si>
    <t>Talířový ventil kovový, přívodní, pr. 100 mm</t>
  </si>
  <si>
    <t>1.7.4</t>
  </si>
  <si>
    <t>Talířový ventil kovový, přívodní, pr. 125 mm</t>
  </si>
  <si>
    <t>1.9.1</t>
  </si>
  <si>
    <t>Spiro potrubí pr. 100 mm, třída těsnosti C, včetně tvarovek</t>
  </si>
  <si>
    <t>1.9.2</t>
  </si>
  <si>
    <t>Spiro potrubí pr. 125 mm, třída těsnosti C, včetně tvarovek</t>
  </si>
  <si>
    <t>1.9.3</t>
  </si>
  <si>
    <t>Spiro potrubí pr. 160 mm, třída těsnosti C, včetně tvarovek</t>
  </si>
  <si>
    <t>1.9.4</t>
  </si>
  <si>
    <t>Spiro potrubí pr. 180 mm, třída těsnosti C, včetně tvarovek</t>
  </si>
  <si>
    <t>1.9.5</t>
  </si>
  <si>
    <t>Spiro potrubí pr. 200 mm, třída těsnosti C, včetně tvarovek</t>
  </si>
  <si>
    <t>1.9.6</t>
  </si>
  <si>
    <t>Spiro potrubí pr. 250 mm, třída těsnosti C, včetně tvarovek</t>
  </si>
  <si>
    <t>1.10.1</t>
  </si>
  <si>
    <t>Tepelná izolace m.v. s hliníkovým polepem tl. 40 mm</t>
  </si>
  <si>
    <t>2.1</t>
  </si>
  <si>
    <t>Doprava materiálu</t>
  </si>
  <si>
    <t>POL3_0</t>
  </si>
  <si>
    <t>2.2</t>
  </si>
  <si>
    <t>Závěsy vzduchotechnického potrubí s tlumením vibrací</t>
  </si>
  <si>
    <t>2.3</t>
  </si>
  <si>
    <t>Zaregulování a zprovoznění</t>
  </si>
  <si>
    <t>2.4</t>
  </si>
  <si>
    <t>Dokumentace ke kolaudaci</t>
  </si>
  <si>
    <t>2.5</t>
  </si>
  <si>
    <t>Uzemnění potrubí</t>
  </si>
  <si>
    <t>2.6</t>
  </si>
  <si>
    <t>Dokumentace skutečného provedení</t>
  </si>
  <si>
    <t>HZS2491</t>
  </si>
  <si>
    <t>Hodinové zúčtovací sazby profesí PSV zednické výpomoci a pomocné práce PSV dělník zednických výpomocí</t>
  </si>
  <si>
    <t>URS</t>
  </si>
  <si>
    <t>ÚRS 25 01</t>
  </si>
  <si>
    <t>013254000</t>
  </si>
  <si>
    <t>Dokumentace skutečného provedení stavby</t>
  </si>
  <si>
    <t>043114R03</t>
  </si>
  <si>
    <t>Zkoušky topné, zaregulování, uvedení do provozu, zaškolení obsluhy, vypuštění, napuštění soustavy</t>
  </si>
  <si>
    <t>713463211</t>
  </si>
  <si>
    <t>Montáž izolace tepelné potrubí a ohybů tvarovkami nebo deskami potrubními pouzdry s povrchovou úpravou hliníkovou fólií (izolační materiál ve specifikaci) přelepenými samolepící hliníkovou páskou</t>
  </si>
  <si>
    <t>POL1_7</t>
  </si>
  <si>
    <t>potrubí jednovrstvá D do 50 mm</t>
  </si>
  <si>
    <t>998713111</t>
  </si>
  <si>
    <t>Přesun hmot pro izolace tepelné stanovený z hmotnosti přesunovaného materiálu vodorovná dopravní vzdálenost do 50 m s omezením mechanizace v objektech výšky do 6 m</t>
  </si>
  <si>
    <t>63154002</t>
  </si>
  <si>
    <t>pouzdro izolační potrubní z minerální vlny s Al fólií max. 250/100°C 15/20mm</t>
  </si>
  <si>
    <t>63154003</t>
  </si>
  <si>
    <t>pouzdro izolační potrubní z minerální vlny s Al fólií max. 250/100°C 18/20mm</t>
  </si>
  <si>
    <t>63154004</t>
  </si>
  <si>
    <t>pouzdro izolační potrubní z minerální vlny s Al fólií max. 250/100°C 22/20mm</t>
  </si>
  <si>
    <t>63154531</t>
  </si>
  <si>
    <t>pouzdro izolační potrubní z minerální vlny s Al fólií max. 250/100°C 28/30mm</t>
  </si>
  <si>
    <t>63154532</t>
  </si>
  <si>
    <t>pouzdro izolační potrubní z minerální vlny s Al fólií max. 250/100°C 35/30mm</t>
  </si>
  <si>
    <t>732211116</t>
  </si>
  <si>
    <t>Nepřímotopné zásobníkové ohřívače TUV stacionární s jedním teplosměnným výměníkem PN 0,6 MPa/1,0 MPa , t = 80°C/110°C objem zásobníku / v.pl. m2 výměníku 300 l / 1,50 m2</t>
  </si>
  <si>
    <t>732331615</t>
  </si>
  <si>
    <t>Nádoby expanzní tlakové pro topné a chladicí soustavy s membránou bez pojistného ventilu se závitovým připojením PN 0,4 o objemu 35 l</t>
  </si>
  <si>
    <t>732331778</t>
  </si>
  <si>
    <t>Nádoby expanzní tlakové pro topné a chladicí soustavy příslušenství k expanzním nádobám bezpečnostní uzávěr k měření tlaku G 1</t>
  </si>
  <si>
    <t>732421R01</t>
  </si>
  <si>
    <t>Oběhové čerpadlo min.  Q=1,5m3/h, H=12kPa</t>
  </si>
  <si>
    <t>732522120</t>
  </si>
  <si>
    <t>Tepelná čerpadla vzduch/voda pro vytápění i chlazení venkovní jednotka topný/chladicí výkon 13,0/11, 45 kW</t>
  </si>
  <si>
    <t>732522142</t>
  </si>
  <si>
    <t>Tepelná čerpadla vzduch/voda pro vytápění i chlazení vnitřní jednotka bez vestavného zásobníku výkon elektrokotle 3-9 kW</t>
  </si>
  <si>
    <t>998732111</t>
  </si>
  <si>
    <t>Přesun hmot pro strojovny stanovený z hmotnosti přesunovaného materiálu vodorovná dopravní vzdálenost do 50 m s omezením mechanizace v objektech výšky do 6 m</t>
  </si>
  <si>
    <t>733222202</t>
  </si>
  <si>
    <t>Potrubí z trubek měděných polotvrdých spojovaných tvrdým pájením O 15/1</t>
  </si>
  <si>
    <t>733222203</t>
  </si>
  <si>
    <t>Potrubí z trubek měděných polotvrdých spojovaných tvrdým pájením O 18/1</t>
  </si>
  <si>
    <t>733222204</t>
  </si>
  <si>
    <t>Potrubí z trubek měděných polotvrdých spojovaných tvrdým pájením O 22/1</t>
  </si>
  <si>
    <t>733223205</t>
  </si>
  <si>
    <t>Potrubí z trubek měděných tvrdých spojovaných tvrdým pájením O 28/1,5</t>
  </si>
  <si>
    <t>733223206</t>
  </si>
  <si>
    <t>Potrubí z trubek měděných tvrdých spojovaných tvrdým pájením O 35/1,5</t>
  </si>
  <si>
    <t>733291101</t>
  </si>
  <si>
    <t>Zkoušky těsnosti potrubí z trubek měděných O do 35/1,5</t>
  </si>
  <si>
    <t>733322R24</t>
  </si>
  <si>
    <t>Propojovací potrubí mezi venkovní a vnitřní jednotkou tepelného čerpadla, Al-Pex 32x3mm včetně tepelné izolace.</t>
  </si>
  <si>
    <t>733391101</t>
  </si>
  <si>
    <t>Zkoušky těsnosti potrubí z trubek plastových O do 32/3,0</t>
  </si>
  <si>
    <t>998733111</t>
  </si>
  <si>
    <t>Přesun hmot pro rozvody potrubí stanovený z hmotnosti přesunovaného materiálu vodorovná dopravní vzdálenost do 50 m s omezením mechanizace v objektech výšky do 6 m</t>
  </si>
  <si>
    <t>734211120</t>
  </si>
  <si>
    <t>Ventily odvzdušňovací závitové automatické PN 14 do 120°C G 1/2</t>
  </si>
  <si>
    <t>734221682</t>
  </si>
  <si>
    <t>Ventily regulační závitové hlavice termostatické pro ovládání ventilů PN 10 do 110°C kapalinové otopných těles VK</t>
  </si>
  <si>
    <t>734242414</t>
  </si>
  <si>
    <t>Ventily zpětné závitové PN 16 do 110°C přímé G 1</t>
  </si>
  <si>
    <t>734242415</t>
  </si>
  <si>
    <t>Ventily zpětné závitové PN 16 do 110°C přímé G 5/4</t>
  </si>
  <si>
    <t>734261402</t>
  </si>
  <si>
    <t>Šroubení připojovací armatury radiátorů VK PN 10 do 110°C, regulační uzavíratelné rohové G 1/2 x 18</t>
  </si>
  <si>
    <t>734261R01</t>
  </si>
  <si>
    <t>Armatura připojovací rohová (typu HM) G 1/2 pro spodní středové připojení koupelnových těles, vč. termostatické hlavice</t>
  </si>
  <si>
    <t>734291123</t>
  </si>
  <si>
    <t>Ostatní armatury kohouty plnicí a vypouštěcí PN 10 do 90°C G 1/2</t>
  </si>
  <si>
    <t>734292715</t>
  </si>
  <si>
    <t>Ostatní armatury kulové kohouty PN 42 do 185°C přímé vnitřní závit G 1</t>
  </si>
  <si>
    <t>734292716</t>
  </si>
  <si>
    <t>Ostatní armatury kulové kohouty PN 42 do 185°C přímé vnitřní závit G 1 1/4</t>
  </si>
  <si>
    <t>734292R04</t>
  </si>
  <si>
    <t>Ostatní armatury kulové kohouty PN 42 do 185°C přímé vnitřní závit s fitrem G 1 1/4 (filtr ball)</t>
  </si>
  <si>
    <t>734292R05</t>
  </si>
  <si>
    <t>Ostatní armatury kulové kohouty PN 42 do 185°C přímé vnitřní závit regulační G 1 1/4 (top ball)</t>
  </si>
  <si>
    <t>734295023</t>
  </si>
  <si>
    <t>Směšovací armatury otopných a chladících systémů ventily závitové PN 10 T= 120°C třícestné se servomotorem G 5/4</t>
  </si>
  <si>
    <t>734411127</t>
  </si>
  <si>
    <t>Teploměry technické s pevným stonkem a jímkou zadní připojení (axiální) průměr 100 mm délka stonku 100 mm</t>
  </si>
  <si>
    <t>998734111</t>
  </si>
  <si>
    <t>Přesun hmot pro armatury stanovený z hmotnosti přesunovaného materiálu vodorovná dopravní vzdálenost do 50 m s omezením mechanizace v objektech výšky do 6 m</t>
  </si>
  <si>
    <t>735152273</t>
  </si>
  <si>
    <t>Otopná tělesa panelová VK jednodesková PN 1,0 MPa, T do 110°C s jednou přídavnou přestupní plochou výšky tělesa 600 mm stavební délky / výkonu 600 mm / 601 W</t>
  </si>
  <si>
    <t>735152279</t>
  </si>
  <si>
    <t>Otopná tělesa panelová VK jednodesková PN 1,0 MPa, T do 110°C s jednou přídavnou přestupní plochou výšky tělesa 600 mm stavební délky / výkonu 1200 mm / 1202 W</t>
  </si>
  <si>
    <t>735160123</t>
  </si>
  <si>
    <t>Otopná tělesa trubková teplovodní na stěnu výšky tělesa 1 220 mm, délky 600 mm</t>
  </si>
  <si>
    <t>735160133</t>
  </si>
  <si>
    <t>Otopná tělesa trubková teplovodní na stěnu výšky tělesa 1 500 mm, délky 600 mm</t>
  </si>
  <si>
    <t>998735111</t>
  </si>
  <si>
    <t>Přesun hmot pro otopná tělesa stanovený z hmotnosti přesunovaného materiálu vodorovná dopravní vzdálenost do 50 m s omezením mechanizace v objektech výšky do 6 m</t>
  </si>
  <si>
    <t>736110211</t>
  </si>
  <si>
    <t>Trubkové teplovodní podlahové vytápění rozvod v systémové desce potrubí polyethylen PE-Xa nebo PE-Xb (s kyslíkovou bariérou) rozvodné potrubí 17x2 mm, rozteč 100 mm</t>
  </si>
  <si>
    <t>736110261</t>
  </si>
  <si>
    <t>Trubkové teplovodní podlahové vytápění systémová deska s tepelnou izolací, výšky 30 až 31 mm</t>
  </si>
  <si>
    <t>736110652</t>
  </si>
  <si>
    <t>Trubkové teplovodní podlahové vytápění doplňkové prvky okrajový izolační pruh</t>
  </si>
  <si>
    <t>736110653</t>
  </si>
  <si>
    <t>Trubkové teplovodní podlahové vytápění doplňkové prvky ochranná trubka</t>
  </si>
  <si>
    <t>736111003</t>
  </si>
  <si>
    <t>Trubkové teplovodní podlahové vytápění rozdělovače mosazné s průtokoměry čtyřokruhové</t>
  </si>
  <si>
    <t>736111005</t>
  </si>
  <si>
    <t>Trubkové teplovodní podlahové vytápění rozdělovače mosazné s průtokoměry šestiokruhové</t>
  </si>
  <si>
    <t>736111007</t>
  </si>
  <si>
    <t>Trubkové teplovodní podlahové vytápění rozdělovače mosazné s průtokoměry osmiokruhové</t>
  </si>
  <si>
    <t>736111010</t>
  </si>
  <si>
    <t>Trubkové teplovodní podlahové vytápění rozdělovače mosazné s průtokoměry jedenáctiokruhové</t>
  </si>
  <si>
    <t>736111034</t>
  </si>
  <si>
    <t>Trubkové teplovodní podlahové vytápění připojovací šroubení rozdělovače, potrubí 17x2,0 mm</t>
  </si>
  <si>
    <t>736111112</t>
  </si>
  <si>
    <t>Trubkové teplovodní podlahové vytápění skříně rozdělovače na omítku, pro rozdělovač s počtem okruhů 2-6</t>
  </si>
  <si>
    <t>736111113</t>
  </si>
  <si>
    <t>Trubkové teplovodní podlahové vytápění skříně rozdělovače na omítku, pro rozdělovač s počtem okruhů 6-9</t>
  </si>
  <si>
    <t>736111114</t>
  </si>
  <si>
    <t>Trubkové teplovodní podlahové vytápění skříně rozdělovače na omítku, pro rozdělovač s počtem okruhů 9-12</t>
  </si>
  <si>
    <t>736111132</t>
  </si>
  <si>
    <t>Trubkové teplovodní podlahové vytápění regulační zařízení prostorový termostat programovatelný</t>
  </si>
  <si>
    <t>736111133</t>
  </si>
  <si>
    <t>Trubkové teplovodní podlahové vytápění regulační zařízení elektrotermická hlavice</t>
  </si>
  <si>
    <t>736111134</t>
  </si>
  <si>
    <t>Trubkové teplovodní podlahové vytápění regulační zařízení elektronický rozvaděč</t>
  </si>
  <si>
    <t>736111R01</t>
  </si>
  <si>
    <t>Trubkové teplovodní podlahové vytápění regulační zařízení transformátor</t>
  </si>
  <si>
    <t>998736111</t>
  </si>
  <si>
    <t>Přesun hmot pro plošné vytápění stanovený z hmotnosti přesunovaného materiálu vodorovná dopravní vzdálenost do 50 m s omezením mechanizace v objektech výšky do 6 m</t>
  </si>
  <si>
    <t>131251201</t>
  </si>
  <si>
    <t>Hloubení zapažených jam a zářezů strojně s urovnáním dna do předepsaného profilu a spádu v hornině třídy těžitelnosti I skupiny 3 do 20 m3</t>
  </si>
  <si>
    <t xml:space="preserve">16,7 : </t>
  </si>
  <si>
    <t>16,7</t>
  </si>
  <si>
    <t>132254204</t>
  </si>
  <si>
    <t>Hloubení zapažených rýh šířky přes 800 do 2 000 mm strojně s urovnáním dna do předepsaného profilu a spádu v hornině třídy těžitelnosti I skupiny 3 přes 100 do 500 m3</t>
  </si>
  <si>
    <t xml:space="preserve">128,7 : </t>
  </si>
  <si>
    <t>128,7</t>
  </si>
  <si>
    <t>151101101</t>
  </si>
  <si>
    <t>Zřízení pažení a rozepření stěn rýh pro podzemní vedení příložné pro jakoukoliv mezerovitost, hloubky do 2 m</t>
  </si>
  <si>
    <t xml:space="preserve">234 : </t>
  </si>
  <si>
    <t>234</t>
  </si>
  <si>
    <t>151101111</t>
  </si>
  <si>
    <t>Odstranění pažení a rozepření stěn rýh pro podzemní vedení s uložením materiálu na vzdálenost do 3 m od kraje výkopu příložné, hloubky do 2 m</t>
  </si>
  <si>
    <t xml:space="preserve">f100 : </t>
  </si>
  <si>
    <t>162351103</t>
  </si>
  <si>
    <t>Vodorovné přemístění výkopku nebo sypaniny po suchu na obvyklém dopravním prostředku, bez naložení výkopku, avšak se složením bez rozhrnutí z horniny třídy těžitelnosti I skupiny 1 až 3 na vzdálenost</t>
  </si>
  <si>
    <t>přes 50 do 500 m</t>
  </si>
  <si>
    <t xml:space="preserve">zemina ponechaná na zásyp : </t>
  </si>
  <si>
    <t xml:space="preserve">f8 : </t>
  </si>
  <si>
    <t xml:space="preserve">zemina zpět na zásyp : </t>
  </si>
  <si>
    <t>172,6</t>
  </si>
  <si>
    <t>162751117</t>
  </si>
  <si>
    <t>přes 9 000 do 10 000 m</t>
  </si>
  <si>
    <t xml:space="preserve">odvoz na skládku : </t>
  </si>
  <si>
    <t xml:space="preserve">f10+f11-f8 : </t>
  </si>
  <si>
    <t>59,1</t>
  </si>
  <si>
    <t>167151111</t>
  </si>
  <si>
    <t>Nakládání, skládání a překládání neulehlého výkopku nebo sypaniny strojně nakládání, množství přes 100 m3, z hornin třídy těžitelnosti I, skupiny 1 až 3</t>
  </si>
  <si>
    <t xml:space="preserve">zemina odvezená na skládku : </t>
  </si>
  <si>
    <t xml:space="preserve">f9 : </t>
  </si>
  <si>
    <t>145,4</t>
  </si>
  <si>
    <t>171201231</t>
  </si>
  <si>
    <t>Poplatek za uložení stavebního odpadu na recyklační skládce (skládkovné) zeminy a kamení zatříděného do Katalogu odpadů pod kódem 17 05 04</t>
  </si>
  <si>
    <t xml:space="preserve">59,1*2 'Přepočtené koeficientem množství : </t>
  </si>
  <si>
    <t>118,2</t>
  </si>
  <si>
    <t>171251201</t>
  </si>
  <si>
    <t>Uložení sypaniny na skládky nebo meziskládky bez hutnění s upravením uložené sypaniny do předepsaného tvaru</t>
  </si>
  <si>
    <t>174151101</t>
  </si>
  <si>
    <t>Zásyp sypaninou z jakékoliv horniny strojně s uložením výkopku ve vrstvách se zhutněním jam, šachet, rýh nebo kolem objektů v těchto vykopávkách</t>
  </si>
  <si>
    <t xml:space="preserve">86,3 : </t>
  </si>
  <si>
    <t>86,3</t>
  </si>
  <si>
    <t>175151101</t>
  </si>
  <si>
    <t>Obsypání potrubí strojně sypaninou z vhodných hornin třídy těžitelnosti I a II, skupiny 1 až 4 nebo materiálem připraveným podél výkopu ve vzdálenosti do 3 m od jeho kraje, pro jakoukoliv hloubku</t>
  </si>
  <si>
    <t>výkopu a míru zhutnění bez prohození sypaniny</t>
  </si>
  <si>
    <t xml:space="preserve">42,1 : </t>
  </si>
  <si>
    <t>42,1</t>
  </si>
  <si>
    <t>58337302</t>
  </si>
  <si>
    <t>štěrkopísek frakce 0/16</t>
  </si>
  <si>
    <t xml:space="preserve">f2 : </t>
  </si>
  <si>
    <t xml:space="preserve">42,1*2 'Přepočtené koeficientem množství : </t>
  </si>
  <si>
    <t>84,2</t>
  </si>
  <si>
    <t>451573111</t>
  </si>
  <si>
    <t>Lože pod potrubí, stoky a drobné objekty v otevřeném výkopu z písku a štěrkopísku do 63 mm</t>
  </si>
  <si>
    <t xml:space="preserve">9,4 : </t>
  </si>
  <si>
    <t>9,4</t>
  </si>
  <si>
    <t>452311151</t>
  </si>
  <si>
    <t>Podkladní a zajišťovací konstrukce z betonu prostého v otevřeném výkopu bez zvýšených nároků na prostředí desky pod potrubí, stoky a drobné objekty z betonu tř. C 20/25</t>
  </si>
  <si>
    <t xml:space="preserve">0,6 : </t>
  </si>
  <si>
    <t>0,6</t>
  </si>
  <si>
    <t>012164000</t>
  </si>
  <si>
    <t>Vytyčení a zaměření inženýrských sítí</t>
  </si>
  <si>
    <t>713463131</t>
  </si>
  <si>
    <t>Montáž izolace tepelné potrubí a ohybů tvarovkami nebo deskami potrubními pouzdry bez povrchové úpravy (izolační materiál ve specifikaci) přilepenými v příčných a podélných spojích izolace potrubí</t>
  </si>
  <si>
    <t>jednovrstvá, tloušťky izolace do 25 mm</t>
  </si>
  <si>
    <t>28377045</t>
  </si>
  <si>
    <t>pouzdro izolační potrubní z pěnového polyetylenu 22/20mm</t>
  </si>
  <si>
    <t>28377048</t>
  </si>
  <si>
    <t>pouzdro izolační potrubní z pěnového polyetylenu 28/20mm</t>
  </si>
  <si>
    <t>28377055</t>
  </si>
  <si>
    <t>pouzdro izolační potrubní z pěnového polyetylenu 35/20mm</t>
  </si>
  <si>
    <t>28377062</t>
  </si>
  <si>
    <t>pouzdro izolační potrubní z pěnového polyetylenu 45/20mm</t>
  </si>
  <si>
    <t>28377101</t>
  </si>
  <si>
    <t>pouzdro izolační potrubní z pěnového polyetylenu 18/9mm</t>
  </si>
  <si>
    <t>28377103</t>
  </si>
  <si>
    <t>pouzdro izolační potrubní z pěnového polyetylenu 22/9mm</t>
  </si>
  <si>
    <t>28377111</t>
  </si>
  <si>
    <t>pouzdro izolační potrubní z pěnového polyetylenu 28/9mm</t>
  </si>
  <si>
    <t>63154530</t>
  </si>
  <si>
    <t>pouzdro izolační potrubní z minerální vlny s Al fólií max. 250/100°C 22/30mm</t>
  </si>
  <si>
    <t>63154572</t>
  </si>
  <si>
    <t>pouzdro izolační potrubní z minerální vlny s Al fólií max. 250/100°C 35/40mm</t>
  </si>
  <si>
    <t>721173316</t>
  </si>
  <si>
    <t>Potrubí z trub PVC SN4 dešťové DN 125</t>
  </si>
  <si>
    <t>721173317</t>
  </si>
  <si>
    <t>Potrubí z trub PVC SN4 dešťové DN 160</t>
  </si>
  <si>
    <t>721173401</t>
  </si>
  <si>
    <t>Potrubí z trub PVC SN4 svodné (ležaté) DN 110</t>
  </si>
  <si>
    <t>721173402</t>
  </si>
  <si>
    <t>Potrubí z trub PVC SN4 svodné (ležaté) DN 125</t>
  </si>
  <si>
    <t>721173r01</t>
  </si>
  <si>
    <t>Chránička D 250 mm</t>
  </si>
  <si>
    <t>721173R02</t>
  </si>
  <si>
    <t>Chránička D 300 mm</t>
  </si>
  <si>
    <t>721174024</t>
  </si>
  <si>
    <t>Potrubí z trub polypropylenových odpadní (svislé) DN 75</t>
  </si>
  <si>
    <t>721174025</t>
  </si>
  <si>
    <t>Potrubí z trub polypropylenových odpadní (svislé) DN 110</t>
  </si>
  <si>
    <t>721174042</t>
  </si>
  <si>
    <t>Potrubí z trub polypropylenových připojovací DN 40</t>
  </si>
  <si>
    <t>721174043</t>
  </si>
  <si>
    <t>Potrubí z trub polypropylenových připojovací DN 50</t>
  </si>
  <si>
    <t>721174045</t>
  </si>
  <si>
    <t>Potrubí z trub polypropylenových připojovací DN 110</t>
  </si>
  <si>
    <t>721175203</t>
  </si>
  <si>
    <t>Plastové potrubí odhlučněné třívrstvé připojovací DN 50</t>
  </si>
  <si>
    <t>721175211</t>
  </si>
  <si>
    <t>Plastové potrubí odhlučněné třívrstvé odpadní (svislé) DN 75</t>
  </si>
  <si>
    <t>721175212</t>
  </si>
  <si>
    <t>Plastové potrubí odhlučněné třívrstvé odpadní (svislé) DN 110</t>
  </si>
  <si>
    <t>721194105</t>
  </si>
  <si>
    <t>Vyměření přípojek na potrubí vyvedení a upevnění odpadních výpustek DN 50</t>
  </si>
  <si>
    <t>721194109</t>
  </si>
  <si>
    <t>Vyměření přípojek na potrubí vyvedení a upevnění odpadních výpustek DN 110</t>
  </si>
  <si>
    <t>721211R01</t>
  </si>
  <si>
    <t>Podlahová vpust DN50/75/110 se svislým odtokem a zápachovým uzávěrem Primus blue (suchý sifon), 123x123mm/115x115mm.</t>
  </si>
  <si>
    <t>721211R02</t>
  </si>
  <si>
    <t>Podlahová vpust DN40/50 s vodorovným odtokem a zápachovým uzávěrem Primus blue (suchý sifon), 123x123mm/115x115mm.</t>
  </si>
  <si>
    <t>721226511</t>
  </si>
  <si>
    <t>Zápachové uzávěrky podomítkové (Pe) s krycí deskou pro pračku a myčku DN 40</t>
  </si>
  <si>
    <t>721226r00</t>
  </si>
  <si>
    <t>Zápachová uzávěrka DN40/50 pro pračky s přivzdušňovacím ventilem, 110x225mm</t>
  </si>
  <si>
    <t>721226R01</t>
  </si>
  <si>
    <t>Zápachový uzávěr pro odvod kondenzátu DN40 s připojením DN32 popř. d 12-18 mm, s přídavnou mechanickou uzávěrkou a čistící vložkou, s otáčivým ramenem odtoku</t>
  </si>
  <si>
    <t>721226R03</t>
  </si>
  <si>
    <t>Vtok (nálevka) DN32 se zápachovou uzávěrkou a kuličkou pro suchý stav</t>
  </si>
  <si>
    <t>721242116</t>
  </si>
  <si>
    <t>Lapače střešních splavenin polypropylenové (PP) s kulovým kloubem na odtoku DN 125</t>
  </si>
  <si>
    <t>721273152</t>
  </si>
  <si>
    <t>Ventilační hlavice z polypropylenu (PP) DN 75</t>
  </si>
  <si>
    <t>721273153</t>
  </si>
  <si>
    <t>Ventilační hlavice z polypropylenu (PP) DN 110</t>
  </si>
  <si>
    <t>721274R01</t>
  </si>
  <si>
    <t>Kanalizační přivzdušňovací ventil DN50/75/110 s dvojitou izolační stěnou</t>
  </si>
  <si>
    <t>721274R02</t>
  </si>
  <si>
    <t>Kanalizační přivzdušňovací ventil DN 50/75/100 - podomítková verze</t>
  </si>
  <si>
    <t>721274R90</t>
  </si>
  <si>
    <t>Přechod PP/PVC-KG DN 110 s napojením na hydroizolaci</t>
  </si>
  <si>
    <t>721290111</t>
  </si>
  <si>
    <t>Zkouška těsnosti kanalizace v objektech vodou do DN 125</t>
  </si>
  <si>
    <t>721290112</t>
  </si>
  <si>
    <t>Zkouška těsnosti kanalizace v objektech vodou DN 150 nebo DN 200</t>
  </si>
  <si>
    <t>721R00005</t>
  </si>
  <si>
    <t>Nádrž na dešťové vody plastová samonostná B125 jednolitá s poklopem DN600 B125, vč. nástavce revizního poklopu, filtrační tvarovka</t>
  </si>
  <si>
    <t>998721111</t>
  </si>
  <si>
    <t>Přesun hmot pro vnitřní kanalizaci stanovený z hmotnosti přesunovaného materiálu vodorovná dopravní vzdálenost do 50 m s omezením mechanizace v objektech výšky do 6 m</t>
  </si>
  <si>
    <t>28615601</t>
  </si>
  <si>
    <t>čistící tvarovka odpadní pro vysoké teploty HTRE DN 50</t>
  </si>
  <si>
    <t>28615602</t>
  </si>
  <si>
    <t>čistící tvarovka odpadní pro vysoké teploty HTRE DN 75</t>
  </si>
  <si>
    <t>28615603</t>
  </si>
  <si>
    <t>čistící tvarovka odpadní pro vysoké teploty HTRE DN 110</t>
  </si>
  <si>
    <t>722173401</t>
  </si>
  <si>
    <t>Potrubí z plastových trubek z vícevrstvého polyethylenu (PE-Xc/Al/PE-Xc) spojované lisováním PN 10 do 70°C D 16/2,0</t>
  </si>
  <si>
    <t>722173402</t>
  </si>
  <si>
    <t>Potrubí z plastových trubek z vícevrstvého polyethylenu (PE-Xc/Al/PE-Xc) spojované lisováním PN 10 do 70°C D 20/2,3</t>
  </si>
  <si>
    <t>722173403</t>
  </si>
  <si>
    <t>Potrubí z plastových trubek z vícevrstvého polyethylenu (PE-Xc/Al/PE-Xc) spojované lisováním PN 10 do 70°C D 25/2,8</t>
  </si>
  <si>
    <t>722173404</t>
  </si>
  <si>
    <t>Potrubí z plastových trubek z vícevrstvého polyethylenu (PE-Xc/Al/PE-Xc) spojované lisováním PN 10 do 70°C D 32/3,2</t>
  </si>
  <si>
    <t>722173405</t>
  </si>
  <si>
    <t>Potrubí z plastových trubek z vícevrstvého polyethylenu (PE-Xc/Al/PE-Xc) spojované lisováním PN 10 do 70°C D 40/3,5</t>
  </si>
  <si>
    <t>722173r01</t>
  </si>
  <si>
    <t>Potrubí z plastových trubek z vícevrstvého polyethylenu (PE-Xc/Al/PE-Xc) spojované lisováním PN 10 do 70°C D 18/2,0</t>
  </si>
  <si>
    <t>Zřízení přípojek na potrubí vyvedení a upevnění výpustek do DN 25</t>
  </si>
  <si>
    <t>722221134</t>
  </si>
  <si>
    <t>Armatury s jedním závitem ventily výtokové G 1/2"</t>
  </si>
  <si>
    <t>722221R01</t>
  </si>
  <si>
    <t>Armatury s jedním závitem ventily výtokové G 1/2" s připojením na hadici, nezámrzný</t>
  </si>
  <si>
    <t>722231073</t>
  </si>
  <si>
    <t>Armatury se dvěma závity ventily zpětné mosazné PN 10 do 110°C G 3/4"</t>
  </si>
  <si>
    <t>722231074</t>
  </si>
  <si>
    <t>Armatury se dvěma závity ventily zpětné mosazné PN 10 do 110°C G 1"</t>
  </si>
  <si>
    <t>722231075</t>
  </si>
  <si>
    <t>Armatury se dvěma závity ventily zpětné mosazné PN 10 do 110°C G 5/4"</t>
  </si>
  <si>
    <t>722231142</t>
  </si>
  <si>
    <t>Armatury se dvěma závity ventily pojistné rohové G 3/4"</t>
  </si>
  <si>
    <t>722232043</t>
  </si>
  <si>
    <t>Armatury se dvěma závity kulové kohouty PN 42 do 185 °C přímé vnitřní závit G 1/2"</t>
  </si>
  <si>
    <t>722232044</t>
  </si>
  <si>
    <t>Armatury se dvěma závity kulové kohouty PN 42 do 185 °C přímé vnitřní závit G 3/4"</t>
  </si>
  <si>
    <t>722232046</t>
  </si>
  <si>
    <t>Armatury se dvěma závity kulové kohouty PN 42 do 185 °C přímé vnitřní závit G 5/4"</t>
  </si>
  <si>
    <t>722232061</t>
  </si>
  <si>
    <t>Armatury se dvěma závity kulové kohouty PN 42 do 185 °C přímé vnitřní závit s vypouštěním G 1/2"</t>
  </si>
  <si>
    <t>722232062</t>
  </si>
  <si>
    <t>Armatury se dvěma závity kulové kohouty PN 42 do 185 °C přímé vnitřní závit s vypouštěním G 3/4"</t>
  </si>
  <si>
    <t>722232063</t>
  </si>
  <si>
    <t>Armatury se dvěma závity kulové kohouty PN 42 do 185 °C přímé vnitřní závit s vypouštěním G 1"</t>
  </si>
  <si>
    <t>722232064</t>
  </si>
  <si>
    <t>Armatury se dvěma závity kulové kohouty PN 42 do 185 °C přímé vnitřní závit s vypouštěním G 5/4"</t>
  </si>
  <si>
    <t>722232R01</t>
  </si>
  <si>
    <t>Armatury se dvěma závity zpětná kontrolovatelné armatury typ EA PN 10 do 65 °C G 1/2"</t>
  </si>
  <si>
    <t>722234263</t>
  </si>
  <si>
    <t>Armatury se dvěma závity filtry mosazný PN 20 do 80 °C G 1/2"</t>
  </si>
  <si>
    <t>722234266</t>
  </si>
  <si>
    <t>Armatury se dvěma závity filtry mosazný PN 20 do 80 °C G 5/4"</t>
  </si>
  <si>
    <t>722234R01</t>
  </si>
  <si>
    <t>Trojcestný směšovací ventil termostatický</t>
  </si>
  <si>
    <t>722234R90</t>
  </si>
  <si>
    <t>Příprava pro osazení vodoměrné sestavy DN 32</t>
  </si>
  <si>
    <t>722262213</t>
  </si>
  <si>
    <t>Vodoměry pro vodu do 40°C závitové horizontální jednovtokové suchoběžné G 3/4" x 130 mm Qn 1,5</t>
  </si>
  <si>
    <t>722290234</t>
  </si>
  <si>
    <t>Zkoušky, proplach a desinfekce vodovodního potrubí proplach a desinfekce vodovodního potrubí do DN 80</t>
  </si>
  <si>
    <t>722290246</t>
  </si>
  <si>
    <t>Zkoušky, proplach a desinfekce vodovodního potrubí zkoušky těsnosti vodovodního potrubí plastového do DN 40</t>
  </si>
  <si>
    <t>734421R03</t>
  </si>
  <si>
    <t>Tlakoměry spevným stonkem a zkušebním kohoutem zadní připojení (axiální) tlaku 0–10 bar průměru 63 mm</t>
  </si>
  <si>
    <t>734424101</t>
  </si>
  <si>
    <t>Tlakoměry kondenzační smyčky k přivaření, PN 250 do 300°C zahnuté</t>
  </si>
  <si>
    <t>998722111</t>
  </si>
  <si>
    <t>Přesun hmot pro vnitřní vodovod stanovený z hmotnosti přesunovaného materiálu vodorovná dopravní vzdálenost do 50 m s omezením mechanizace v objektech výšky do 6 m</t>
  </si>
  <si>
    <t>724233014</t>
  </si>
  <si>
    <t>Nádoby expanzní tlakové pro rozvody pitné vody s membránou bez pojistného ventilu se závitovým připojením průtočné PN 1,0 o objemu 25 l</t>
  </si>
  <si>
    <t>724R00001</t>
  </si>
  <si>
    <t>Oběhové čerpadlo teplé vody Q=0,2m3/hod, H=0,6m se synchroním motorem s kulovým uzavíracím ventilem, zpětnou klapkou, časovým spínačem, termostatovým ventilem a tepelnou detekcí dezinfekce</t>
  </si>
  <si>
    <t>724R00002</t>
  </si>
  <si>
    <t>Chránička D 50</t>
  </si>
  <si>
    <t>724R00003</t>
  </si>
  <si>
    <t>Revizná dvířka 250x250 bílá plastová do podhledu</t>
  </si>
  <si>
    <t>724R00004</t>
  </si>
  <si>
    <t>Zemní zásuvka s rychlospojkou pro napojení hadice</t>
  </si>
  <si>
    <t>724R00005</t>
  </si>
  <si>
    <t>HDPE 100RC SDR11 20x2,3mm</t>
  </si>
  <si>
    <t>724R00006</t>
  </si>
  <si>
    <t>Zahradní hadice 3/4"</t>
  </si>
  <si>
    <t>724R00007</t>
  </si>
  <si>
    <t>Ponorné čerpadlo Q=1,5m, H=15m  do nádrže na dešťovou vodu s tlakovým spínačem a plovoucím sacím košem</t>
  </si>
  <si>
    <t>998724111</t>
  </si>
  <si>
    <t>Přesun hmot pro strojní vybavení stanovený z hmotnosti přesunovaného materiálu vodorovná dopravní vzdálenost do 50 m s omezením mechanizace v objektech výšky do 6 m</t>
  </si>
  <si>
    <t>725813111</t>
  </si>
  <si>
    <t>Ventily rohové bez připojovací trubičky nebo flexi hadičky G 1/2"</t>
  </si>
  <si>
    <t>725813112</t>
  </si>
  <si>
    <t>Ventily rohové bez připojovací trubičky nebo flexi hadičky pračkové G 3/4"</t>
  </si>
  <si>
    <t>725980R01</t>
  </si>
  <si>
    <t>Dvířka 20/20</t>
  </si>
  <si>
    <t>725980R02</t>
  </si>
  <si>
    <t>Dvířka 35/35</t>
  </si>
  <si>
    <t>998725111</t>
  </si>
  <si>
    <t>Přesun hmot pro zařizovací předměty stanovený z hmotnosti přesunovaného materiálu vodorovná dopravní vzdálenost do 50 m s omezením mechanizace v objektech výšky do 6 m</t>
  </si>
  <si>
    <t>55190005</t>
  </si>
  <si>
    <t>flexi hadice ohebná k baterii D 8x12mm F 1/2"xM10 500mm</t>
  </si>
  <si>
    <t>726131041</t>
  </si>
  <si>
    <t>Předstěnové instalační systémy do lehkých stěn s kovovou konstrukcí pro závěsné klozety ovládání zepředu, stavební výšky 1120 mm</t>
  </si>
  <si>
    <t>726131043</t>
  </si>
  <si>
    <t>Předstěnové instalační systémy do lehkých stěn s kovovou konstrukcí pro závěsné klozety ovládání zepředu, stavební výšky 1120 mm pro tělesně postižené</t>
  </si>
  <si>
    <t>998726121</t>
  </si>
  <si>
    <t>Přesun hmot pro instalační prefabrikáty stanovený z hmotnosti přesunovaného materiálu vodorovná dopravní vzdálenost do 50 m s omezením mechanizace v objektech výšky do 6 m</t>
  </si>
  <si>
    <t>ING</t>
  </si>
  <si>
    <t>113107530</t>
  </si>
  <si>
    <t>Odstranění podkladu pl. 50 m2,kam.drcené tl.30 cm</t>
  </si>
  <si>
    <t>113108310</t>
  </si>
  <si>
    <t>Odstranění asfaltové vrstvy pl. do 50 m2, tl.10 cm</t>
  </si>
  <si>
    <t>122301101</t>
  </si>
  <si>
    <t>Odkopávky nezapažené v hor. 4 do 100 m3</t>
  </si>
  <si>
    <t>53*(0,060+0,030+0,150)</t>
  </si>
  <si>
    <t>122301109</t>
  </si>
  <si>
    <t>Příplatek za lepivost - odkopávky v hor. 4</t>
  </si>
  <si>
    <t>Odkaz na mn. položky pořadí 3 : 12,72000*0,5</t>
  </si>
  <si>
    <t>Odkaz na mn. položky pořadí 3 : 12,72000</t>
  </si>
  <si>
    <t>Odkaz na mn. položky pořadí 5 : 12,72000*5</t>
  </si>
  <si>
    <t>167101101</t>
  </si>
  <si>
    <t>Nakládání výkopku z hor. 1 ÷ 4 v množství do 100 m3</t>
  </si>
  <si>
    <t>Odkaz na mn. položky pořadí 5 : 12,72000</t>
  </si>
  <si>
    <t>zámkovka : 53</t>
  </si>
  <si>
    <t>39</t>
  </si>
  <si>
    <t>564851111</t>
  </si>
  <si>
    <t>Podklad ze štěrkodrti po zhutnění tloušťky 15 cm</t>
  </si>
  <si>
    <t>53</t>
  </si>
  <si>
    <t>566901111</t>
  </si>
  <si>
    <t>Vyspravení podkladu po překopech štěrkopískem</t>
  </si>
  <si>
    <t>572952112</t>
  </si>
  <si>
    <t>Vyspravení krytu po překopu asf.betonem tl.do 7 cm</t>
  </si>
  <si>
    <t>596215021</t>
  </si>
  <si>
    <t>Kladení zámkové dlažby tl. 6 cm do drtě tl. 4 cm</t>
  </si>
  <si>
    <t>596291111</t>
  </si>
  <si>
    <t>Řezání zámkové dlažby tl. 60 mm</t>
  </si>
  <si>
    <t>5,6*2+7,10*2+5,6</t>
  </si>
  <si>
    <t>59245020</t>
  </si>
  <si>
    <t>Dlažba betonová zámková 200 x 165 x 60 mm, přírodní</t>
  </si>
  <si>
    <t>53*1,1</t>
  </si>
  <si>
    <t>914001111</t>
  </si>
  <si>
    <t>Osazení svislé doprav.značky a sloupku, bet.základ</t>
  </si>
  <si>
    <t>915711111</t>
  </si>
  <si>
    <t>Vodorovné značení dělicích čar 12 cm střík.barvou barva bílá</t>
  </si>
  <si>
    <t>2,000*3+5,750*3</t>
  </si>
  <si>
    <t>915791111</t>
  </si>
  <si>
    <t>Předznačení pro značení dělicí čáry,vodicí proužky</t>
  </si>
  <si>
    <t>Odkaz na mn. položky pořadí 18 : 23,25000</t>
  </si>
  <si>
    <t>916561111</t>
  </si>
  <si>
    <t>Osazení záhon.obrubníků do lože z C 12/15 s opěrou</t>
  </si>
  <si>
    <t>5,6+12,75+4,13+2,44</t>
  </si>
  <si>
    <t>2,07*2+6,89*2+8,80*2+2,09*2+4,00*2+2,00*2+4,08*2+12,07*2+10,0*2+1,00*2</t>
  </si>
  <si>
    <t>919735112</t>
  </si>
  <si>
    <t>Řezání stávajícího živičného krytu tl. 5 - 10 cm</t>
  </si>
  <si>
    <t>6*2+1,00*4+2,0*2</t>
  </si>
  <si>
    <t>40445050.A</t>
  </si>
  <si>
    <t>Značka dopravní informativní provozní IP 11 - IP 13, rozměr 500 x 700 mm</t>
  </si>
  <si>
    <t>40445145.A</t>
  </si>
  <si>
    <t>Značka dopravní dodatková E13</t>
  </si>
  <si>
    <t>404459502</t>
  </si>
  <si>
    <t>Sloupek ocelový pozinkovaný, d = 60 mm, l = 2500 mm</t>
  </si>
  <si>
    <t>40450205</t>
  </si>
  <si>
    <t>Příslušentví k dopravnímu značení - plastové víčko na sloupek 60</t>
  </si>
  <si>
    <t>40450207</t>
  </si>
  <si>
    <t>Příslušentví k dopravnímu značení - upínací svorka US 60</t>
  </si>
  <si>
    <t>40450230</t>
  </si>
  <si>
    <t>Příslušentví k dopravnímu značení - patka hliníková HP 60</t>
  </si>
  <si>
    <t>59217335</t>
  </si>
  <si>
    <t>Obrubník zahradní ABO 10-20 v. 250 x 50 x 1000 mm šedý</t>
  </si>
  <si>
    <t>Odkaz na mn. položky pořadí 20 : 130,92000*1,1</t>
  </si>
  <si>
    <t>938902122</t>
  </si>
  <si>
    <t>Čištění ploch betonových konstrukcí tlakovou vodou</t>
  </si>
  <si>
    <t>2,500*(5,800*3)</t>
  </si>
  <si>
    <t>998223011</t>
  </si>
  <si>
    <t>Přesun hmot, pozemní komunikace, kryt dlážděný</t>
  </si>
  <si>
    <t>979081121</t>
  </si>
  <si>
    <t>Příplatek k odvozu za každý další 1 km</t>
  </si>
  <si>
    <t>Odkaz na mn. položky pořadí 32 : 0,88000</t>
  </si>
  <si>
    <t>Odkaz na mn. položky pořadí 33 : 2,64000</t>
  </si>
  <si>
    <t>979990121</t>
  </si>
  <si>
    <t>Poplatek za uložení suti - asfaltové pásy, skupina odpadu 170302</t>
  </si>
  <si>
    <t>Odkaz na dem. hmot. položky pořadí 2 : 0,88000</t>
  </si>
  <si>
    <t>Odkaz na dem. hmot. položky pořadí 21 : 0,00000</t>
  </si>
  <si>
    <t>979999975</t>
  </si>
  <si>
    <t>Poplatek za uložení, zemina a kamení s příměsí 10 % (cihla, beton), (skup.170504)</t>
  </si>
  <si>
    <t>Odkaz na dem. hmot. položky pořadí 1 : 2,64000</t>
  </si>
  <si>
    <t>979081111</t>
  </si>
  <si>
    <t>Odvoz suti a vybour. hmot na skládku do 1 km</t>
  </si>
  <si>
    <t>Přesun suti</t>
  </si>
  <si>
    <t>POL8_</t>
  </si>
  <si>
    <t>979082111</t>
  </si>
  <si>
    <t>Vnitrostaveništní doprava suti do 10 m</t>
  </si>
  <si>
    <t>979082121</t>
  </si>
  <si>
    <t>Příplatek k vnitrost. dopravě suti za dalších 5 m</t>
  </si>
  <si>
    <t>132254101</t>
  </si>
  <si>
    <t>Hloubení zapažených rýh šířky do 800 mm strojně s urovnáním dna do předepsaného profilu a spádu v hornině třídy těžitelnosti I skupiny 3 do 20 m3</t>
  </si>
  <si>
    <t xml:space="preserve">4,04 : </t>
  </si>
  <si>
    <t>4,04</t>
  </si>
  <si>
    <t>132254201</t>
  </si>
  <si>
    <t>Hloubení zapažených rýh šířky přes 800 do 2 000 mm strojně s urovnáním dna do předepsaného profilu a spádu v hornině třídy těžitelnosti I skupiny 3 do 20 m3</t>
  </si>
  <si>
    <t xml:space="preserve">18,6 : </t>
  </si>
  <si>
    <t>18,6</t>
  </si>
  <si>
    <t>133254101</t>
  </si>
  <si>
    <t>Hloubení zapažených šachet strojně v hornině třídy těžitelnosti I skupiny 3 do 20 m3</t>
  </si>
  <si>
    <t xml:space="preserve">1,5 : </t>
  </si>
  <si>
    <t>1,5</t>
  </si>
  <si>
    <t xml:space="preserve">13,47 : </t>
  </si>
  <si>
    <t>13,47</t>
  </si>
  <si>
    <t>151101102</t>
  </si>
  <si>
    <t>Zřízení pažení a rozepření stěn rýh pro podzemní vedení příložné pro jakoukoliv mezerovitost, hloubky přes 2 do 4 m</t>
  </si>
  <si>
    <t xml:space="preserve">39,53 : </t>
  </si>
  <si>
    <t>39,53</t>
  </si>
  <si>
    <t>151101112</t>
  </si>
  <si>
    <t>Odstranění pažení a rozepření stěn rýh pro podzemní vedení s uložením materiálu na vzdálenost do 3 m od kraje výkopu příložné, hloubky přes 2 do 4 m</t>
  </si>
  <si>
    <t xml:space="preserve">f101 : </t>
  </si>
  <si>
    <t>34,02</t>
  </si>
  <si>
    <t xml:space="preserve">f10+f11+f12-f8 : </t>
  </si>
  <si>
    <t>7,13</t>
  </si>
  <si>
    <t>167151101</t>
  </si>
  <si>
    <t>Nakládání, skládání a překládání neulehlého výkopku nebo sypaniny strojně nakládání, množství do 100 m3, z horniny třídy těžitelnosti I, skupiny 1 až 3</t>
  </si>
  <si>
    <t>24,14</t>
  </si>
  <si>
    <t xml:space="preserve">7,13*2 'Přepočtené koeficientem množství : </t>
  </si>
  <si>
    <t>14,26</t>
  </si>
  <si>
    <t xml:space="preserve">17,01 : </t>
  </si>
  <si>
    <t>17,01</t>
  </si>
  <si>
    <t xml:space="preserve">4,78 : </t>
  </si>
  <si>
    <t>4,78</t>
  </si>
  <si>
    <t xml:space="preserve">4,78*2 'Přepočtené koeficientem množství : </t>
  </si>
  <si>
    <t>9,56</t>
  </si>
  <si>
    <t xml:space="preserve">2,35 : </t>
  </si>
  <si>
    <t>2,35</t>
  </si>
  <si>
    <t>830311811</t>
  </si>
  <si>
    <t>Bourání stávajícího potrubí z kameninových trub v otevřeném výkopu DN do 150</t>
  </si>
  <si>
    <t>830311R01</t>
  </si>
  <si>
    <t>Zaslepení odbočky rušené kanalizační přípojky bezvýkopově krátkým sanačním rukávcem</t>
  </si>
  <si>
    <t>871171211</t>
  </si>
  <si>
    <t>Montáž vodovodního potrubí z polyetylenu PE100 RC v otevřeném výkopu svařovaných elektrotvarovkou SDR 11/PN16 d 40 x 3,7 mm</t>
  </si>
  <si>
    <t>871211811</t>
  </si>
  <si>
    <t>Bourání stávajícího potrubí z polyetylenu v otevřeném výkopu D do 50 mm</t>
  </si>
  <si>
    <t>871211R01</t>
  </si>
  <si>
    <t>Demontáž navrtávacího pasu a zemního šoupěte rušené vodovodní přípojky</t>
  </si>
  <si>
    <t>871310310</t>
  </si>
  <si>
    <t>Montáž kanalizačního potrubí z polypropylenu PP hladkého plnostěnného SN 10 DN 150</t>
  </si>
  <si>
    <t>891171322</t>
  </si>
  <si>
    <t>Montáž vodovodních armatur na potrubí šoupátek vevařovacích v otevřeném výkopu nebo v šachtách s ručním kolečkem svařovaných na tupo s PE konci SDR 11 PN16 DN 32/40</t>
  </si>
  <si>
    <t>891319111</t>
  </si>
  <si>
    <t>Montáž vodovodních armatur na potrubí navrtávacích pasů s ventilem Jt 1 MPa, na potrubí z trub litinových, ocelových nebo plastických hmot DN 150</t>
  </si>
  <si>
    <t>894812204</t>
  </si>
  <si>
    <t>Revizní a čistící šachta z polypropylenu PP pro hladké trouby DN 425 šachtové dno (DN šachty / DN trubního vedení) DN 425/150 sběrné tvaru X</t>
  </si>
  <si>
    <t>894812232</t>
  </si>
  <si>
    <t>Revizní a čistící šachta z polypropylenu PP pro hladké trouby DN 425 roura šachtová korugovaná bez hrdla, světlé hloubky 2000 mm</t>
  </si>
  <si>
    <t>894812249</t>
  </si>
  <si>
    <t>Revizní a čistící šachta z polypropylenu PP pro hladké trouby DN 425 roura šachtová korugovaná Příplatek k cenám 2231 - 2242 za uříznutí šachtové roury</t>
  </si>
  <si>
    <t>894812251</t>
  </si>
  <si>
    <t>Revizní a čistící šachta z polypropylenu PP pro hladké trouby DN 425 poklop betonový (pro třídu zatížení) s betonovým konusem (B125)</t>
  </si>
  <si>
    <t>899401112</t>
  </si>
  <si>
    <t>Osazení poklopů uličních s pevným rámem litinových šoupátkových</t>
  </si>
  <si>
    <t>899721111</t>
  </si>
  <si>
    <t>Signalizační vodič na potrubí DN do 150 mm</t>
  </si>
  <si>
    <t>899722113</t>
  </si>
  <si>
    <t>Krytí potrubí z plastů výstražnou fólií z PVC šířky přes 25 do 34 cm</t>
  </si>
  <si>
    <t>28613111</t>
  </si>
  <si>
    <t>potrubí vodovodní jednovrstvé PE100 RC PN 16 SDR11 40x3,7mm</t>
  </si>
  <si>
    <t>28617R03</t>
  </si>
  <si>
    <t>trubka kanalizační PP plnostěnná DN 150x1000mm SN10</t>
  </si>
  <si>
    <t>42221145</t>
  </si>
  <si>
    <t>šoupátko s PE vevařovacími konci voda PN10 DN 32/40 PE 100</t>
  </si>
  <si>
    <t>42271415</t>
  </si>
  <si>
    <t>pás navrtávací z tvárné litiny DN 150, pro litinové a ocelové potrubí, se závitovým výstupem 1",5/4" ,6/4",2"</t>
  </si>
  <si>
    <t>42291066</t>
  </si>
  <si>
    <t>souprava zemní pro šoupátka DN 40-50mm Rd 1,25m</t>
  </si>
  <si>
    <t>42291352</t>
  </si>
  <si>
    <t>poklop litinový šoupátkový pro zemní soupravy osazení do terénu a do vozovky</t>
  </si>
  <si>
    <t>877315123</t>
  </si>
  <si>
    <t>Montáž navrtávacího sedla kanalizační přípojky v otevřeném výkopu pro hlavní potrubí betonové nebo kameninové, přípojka DN 150</t>
  </si>
  <si>
    <t>977151124</t>
  </si>
  <si>
    <t>Jádrové vrty diamantovými korunkami do stavebních materiálů (železobetonu, betonu, cihel, obkladů, dlažeb, kamene) průměru přes 150 do 180 mm</t>
  </si>
  <si>
    <t>Poznámka k položce:</t>
  </si>
  <si>
    <t>Napojení na jednotnou stoku DN 900</t>
  </si>
  <si>
    <t>28651300</t>
  </si>
  <si>
    <t>sedlo kolmé univerzální beton/KG DN 250-350/160</t>
  </si>
  <si>
    <t>012444000</t>
  </si>
  <si>
    <t>Geodetické měření skutečného provedení stavby</t>
  </si>
  <si>
    <t>032203R01</t>
  </si>
  <si>
    <t>Náklady na odstávku vodovodu (náhradní zásobování vodou atd.)</t>
  </si>
  <si>
    <t>043114R01</t>
  </si>
  <si>
    <t>Zkoušky tlakové, proplach a desinfekce vodovodního potrubí</t>
  </si>
  <si>
    <t>043114R02</t>
  </si>
  <si>
    <t>Zkoušky těsnosti kanalizačního potrubí</t>
  </si>
  <si>
    <t>091003R01</t>
  </si>
  <si>
    <t>Odvoz a likvidace odpadu, odvoz na skládku nebo do technických služeb, skládkovné, poplatky</t>
  </si>
  <si>
    <t>131301202</t>
  </si>
  <si>
    <t>Hloubení zapažených jam v hor.4 do 1000 m3</t>
  </si>
  <si>
    <t>nová opěrka : 1,500*5,700*1,110</t>
  </si>
  <si>
    <t>2,200*(7,00+5,600)*1,110</t>
  </si>
  <si>
    <t>5,550*0,400*(5,700+7,00+5,600)</t>
  </si>
  <si>
    <t>kamen zeď : 1,000*0,700*2,000</t>
  </si>
  <si>
    <t>131301209</t>
  </si>
  <si>
    <t>Příplatek za lepivost - hloubení zapaž.jam v hor.4</t>
  </si>
  <si>
    <t>Odkaz na mn. položky pořadí 1 : 82,28570*0,5</t>
  </si>
  <si>
    <t>na sadovnické úpravy : 16*0,5</t>
  </si>
  <si>
    <t>162301151</t>
  </si>
  <si>
    <t>Vodorovné přemístění výkopku z horniny tř. 5 - 7 a vybouraných sutí do 500 m</t>
  </si>
  <si>
    <t xml:space="preserve">kamen plot., pro opětovné postavení : </t>
  </si>
  <si>
    <t>Odkaz na mn. položky pořadí 31 : 1,50000*2</t>
  </si>
  <si>
    <t>Odkaz na mn. položky pořadí 1 : 82,28570</t>
  </si>
  <si>
    <t xml:space="preserve">přivezení štěrku : </t>
  </si>
  <si>
    <t>štěrk : 1,500*5,050*(12,750+5,60)</t>
  </si>
  <si>
    <t xml:space="preserve">na sadovky : </t>
  </si>
  <si>
    <t>Odkaz na mn. položky pořadí 3 : 8,00000*-1</t>
  </si>
  <si>
    <t>162701155</t>
  </si>
  <si>
    <t>Vodorovné přemístění výkopku z horniny tř. 5 - 7 a vybouraných sutí do 10000 m</t>
  </si>
  <si>
    <t>Odkaz na mn. položky pořadí 14 : 21,62100</t>
  </si>
  <si>
    <t>Odkaz na mn. položky pořadí 5 : 213,28695*5</t>
  </si>
  <si>
    <t>162701159</t>
  </si>
  <si>
    <t>Příplatek k vodorovnému přemístění horniny tř. 5 - 7 za další 1 km</t>
  </si>
  <si>
    <t>Odkaz na mn. položky pořadí 6 : 21,62100*5</t>
  </si>
  <si>
    <t>Odkaz na mn. položky pořadí 5 : 213,28695</t>
  </si>
  <si>
    <t>Odkaz na mn. položky pořadí 3 : 8,00000</t>
  </si>
  <si>
    <t>167101251</t>
  </si>
  <si>
    <t>Nakládání výkopku z hor. 5 ÷ 7 - ručně</t>
  </si>
  <si>
    <t xml:space="preserve">plot : </t>
  </si>
  <si>
    <t>0,690*7,200*3,145</t>
  </si>
  <si>
    <t>-3,000*2,000*0,690</t>
  </si>
  <si>
    <t>Odkaz na mn. položky pořadí 9 : 221,28695</t>
  </si>
  <si>
    <t>Odkaz na mn. položky pořadí 11 : 221,28695</t>
  </si>
  <si>
    <t>199000003</t>
  </si>
  <si>
    <t>Poplatek za skládku horniny 5 - 7, č. dle katal. odpadů 17 05 04</t>
  </si>
  <si>
    <t>kamenná původní zeď : 0,300*4,200*18,350</t>
  </si>
  <si>
    <t>Odkaz na mn. položky pořadí 31 : 1,50000*-1</t>
  </si>
  <si>
    <t>583426801</t>
  </si>
  <si>
    <t xml:space="preserve">Kamenivo drcené 16/32  </t>
  </si>
  <si>
    <t>štěrk koef. 1,40 t/m3 : 1,500*5,050*(12,750+5,60)*1,4</t>
  </si>
  <si>
    <t>212572121</t>
  </si>
  <si>
    <t>Lože trativodu z kameniva drobného těženého</t>
  </si>
  <si>
    <t>0,150*0,800*(12,75+5,60)</t>
  </si>
  <si>
    <t>212753115</t>
  </si>
  <si>
    <t>Montáž ohebné dren. trubky do rýhy DN 125,bez lože</t>
  </si>
  <si>
    <t>12,75+5,6</t>
  </si>
  <si>
    <t>231942231</t>
  </si>
  <si>
    <t>Řezání ocel. štětovnic, podélné, zaberaněných</t>
  </si>
  <si>
    <t>234952919</t>
  </si>
  <si>
    <t>Příplatek za dopravné materiálu ve specifikaci</t>
  </si>
  <si>
    <t>Odkaz na mn. položky pořadí 29 : 5,82463</t>
  </si>
  <si>
    <t>Koeficient : 0,5</t>
  </si>
  <si>
    <t>237941122</t>
  </si>
  <si>
    <t>Vytažení beran.štětovnic do 2 roků,nad 12 m,do 8 m</t>
  </si>
  <si>
    <t>Odkaz na mn. položky pořadí 28 : 123,86250</t>
  </si>
  <si>
    <t>262011212</t>
  </si>
  <si>
    <t>Vrtání otvorů injektáže dutin v obezdívce z betonu</t>
  </si>
  <si>
    <t>Vrty světlosti do 44 mm pro injektování dutin za rubem obezdívky ve štolách.</t>
  </si>
  <si>
    <t>Včetně:</t>
  </si>
  <si>
    <t>- nasazení a opotřebení injekčních trubek,</t>
  </si>
  <si>
    <t>- vyjmutí těchto trubek po zainjektování,</t>
  </si>
  <si>
    <t>- úprava líce obezdívky v místech vrtů.</t>
  </si>
  <si>
    <t>271313511</t>
  </si>
  <si>
    <t xml:space="preserve">Beton podkladní pod základové konstrukce, prostý </t>
  </si>
  <si>
    <t>0,050*2,200*18,350</t>
  </si>
  <si>
    <t>274321411</t>
  </si>
  <si>
    <t>Železobeton základových pasů C 25/30</t>
  </si>
  <si>
    <t>opěrka : 2,200*(7,000+5,600)*1,000</t>
  </si>
  <si>
    <t>1,500*5,700*1,000</t>
  </si>
  <si>
    <t>zeď z lom. kámen : 1,000*0,700*2,000</t>
  </si>
  <si>
    <t>Koeficient : 0,035</t>
  </si>
  <si>
    <t>1,250*18,350*2</t>
  </si>
  <si>
    <t>1,000*2,000*2</t>
  </si>
  <si>
    <t>1,000*0,700*2</t>
  </si>
  <si>
    <t>Odkaz na mn. položky pořadí 24 : 51,27500</t>
  </si>
  <si>
    <t>285947111</t>
  </si>
  <si>
    <t>Trn z betonářské oceli D 16-20 mm do délky 3 m</t>
  </si>
  <si>
    <t>285947311</t>
  </si>
  <si>
    <t>Napnutí trnu z bet. oceli únosnosti do 0,20 MN</t>
  </si>
  <si>
    <t>231943212Rpol</t>
  </si>
  <si>
    <t>Stěny beran. z ocel.štět.z terénu, zaber.do 8 m zatlačeno vysokofrekvenčním beranidlem</t>
  </si>
  <si>
    <t>6,750*(12,750+5,60)</t>
  </si>
  <si>
    <t>13442205Rpol</t>
  </si>
  <si>
    <t>Štětovnice VL 600</t>
  </si>
  <si>
    <t>85,5kg/m2 -&gt; ochození dočasných štětovnic přep. koef. 0,5 : 6,750*(12,750+5,60)*85,5*1,1/1000*0,5</t>
  </si>
  <si>
    <t>28611224.A</t>
  </si>
  <si>
    <t>Trubka PVC drenážní flexibilní d 125 mm</t>
  </si>
  <si>
    <t>311211126</t>
  </si>
  <si>
    <t>Zdivo nadzákladové z lomového kamene na maltu cementovou 15 MPa</t>
  </si>
  <si>
    <t>kamen plot., pro opětovné postavení : 0,7500*2</t>
  </si>
  <si>
    <t>311211129</t>
  </si>
  <si>
    <t>Příplatek za oboustranné lícování nadzákladového zdiva</t>
  </si>
  <si>
    <t>Odkaz na mn. položky pořadí 31 : 1,50000</t>
  </si>
  <si>
    <t>311321826</t>
  </si>
  <si>
    <t>Železobeton nadzákladových zdí pohledový C 30/37</t>
  </si>
  <si>
    <t>Včetně pomocného lešení o výšce podlahy do 1900 mm a pro zatížení 1,5 kPa.</t>
  </si>
  <si>
    <t>((3,500+1,940)*5,700/2)*0,400</t>
  </si>
  <si>
    <t>((4,500+3,500)*7,000/2)*0,400</t>
  </si>
  <si>
    <t>((3,380+4,500)*5,600/2)*0,400</t>
  </si>
  <si>
    <t>311351805</t>
  </si>
  <si>
    <t>Bednění nadzákladových zdí pohledových hladkých, oboustranné - zřízení</t>
  </si>
  <si>
    <t>((3,500+1,940)*5,700/2)*2</t>
  </si>
  <si>
    <t>((4,500+3,500)*7,000/2)*2</t>
  </si>
  <si>
    <t>((3,380+4,500)*5,600/2)*2</t>
  </si>
  <si>
    <t>311351806</t>
  </si>
  <si>
    <t>Bednění nadzákladových zdí pohledových hladkých, oboustranné - odstranění</t>
  </si>
  <si>
    <t>Odkaz na mn. položky pořadí 34 : 131,13600</t>
  </si>
  <si>
    <t>311361821</t>
  </si>
  <si>
    <t>Výztuž nadzákladových zdí z betonářské oceli B500B (10 505)</t>
  </si>
  <si>
    <t>627452911</t>
  </si>
  <si>
    <t>Spárování starého zdiva z lom. kamene do hl. 8 cm</t>
  </si>
  <si>
    <t>1,5*2+0,700*0,500*2</t>
  </si>
  <si>
    <t>871251111</t>
  </si>
  <si>
    <t>Montáž trubek z tvrdého PVC ve výkopu d 110 mm</t>
  </si>
  <si>
    <t>0,750*6</t>
  </si>
  <si>
    <t>28611141.A</t>
  </si>
  <si>
    <t>Trubka kanalizační KGEM SN 4 PVC 110 x 3,2 x 1000 mm</t>
  </si>
  <si>
    <t>931981011</t>
  </si>
  <si>
    <t>Těsnění prac.spár bentonit.páskou 20x25 mm,mřížka</t>
  </si>
  <si>
    <t>931992112</t>
  </si>
  <si>
    <t>Výplň dilatačních spár z lehčených plastů tl.50 mm</t>
  </si>
  <si>
    <t>I/25</t>
  </si>
  <si>
    <t>0,400*(1,94+3,380)</t>
  </si>
  <si>
    <t>1,500*1,000</t>
  </si>
  <si>
    <t>2,000*1,000</t>
  </si>
  <si>
    <t>1,00*18,35</t>
  </si>
  <si>
    <t>961043111</t>
  </si>
  <si>
    <t>Bourání základů z betonu proloženého kamenem</t>
  </si>
  <si>
    <t>kamenná zídka : 0,800*0,700*18,350</t>
  </si>
  <si>
    <t>962022391</t>
  </si>
  <si>
    <t>Bourání zdiva nadzákladového kamenného na MVC</t>
  </si>
  <si>
    <t>kamenná zídka : 0,300*4,200*18,350</t>
  </si>
  <si>
    <t>96202200Rpol</t>
  </si>
  <si>
    <t>Provizorní podepření bourané stěny</t>
  </si>
  <si>
    <t>kamenná zídka : 4,200*18,350</t>
  </si>
  <si>
    <t>998003111</t>
  </si>
  <si>
    <t>Přesun hmot pilot, štětových stěn dřev.a ocelových</t>
  </si>
  <si>
    <t>711212331</t>
  </si>
  <si>
    <t>Stěrka hydroizolační asfaltobentonitová včetně penetrace</t>
  </si>
  <si>
    <t>1x penetrace, 1x stěrka.</t>
  </si>
  <si>
    <t>((3,500+1,940)*5,700/2)</t>
  </si>
  <si>
    <t>((4,500+3,500)*7,000/2)</t>
  </si>
  <si>
    <t>((3,380+4,500)*5,600/2)</t>
  </si>
  <si>
    <t>18,350*1,000</t>
  </si>
  <si>
    <t>998711101</t>
  </si>
  <si>
    <t>Přesun hmot pro izolace proti vodě, výšky do 6 m</t>
  </si>
  <si>
    <t>Zábradlí K21</t>
  </si>
  <si>
    <t>ZÁBRADLÍ I.</t>
  </si>
  <si>
    <t>- pozinková ocel</t>
  </si>
  <si>
    <t>- barva: barva světle šedá RAL 7035</t>
  </si>
  <si>
    <t>- délka: 5 650 mm (5x šikmé pole)</t>
  </si>
  <si>
    <t>- výška: 500 mm</t>
  </si>
  <si>
    <t>- horní rám: O50 mm</t>
  </si>
  <si>
    <t>- sloupky: O50 mm</t>
  </si>
  <si>
    <t>- spodní rám: O30 mm</t>
  </si>
  <si>
    <t>- výplň: tyčovina O20 mm</t>
  </si>
  <si>
    <t>- úhel: 12°</t>
  </si>
  <si>
    <t>- kotevní do betonové opěrné stěny, závitové tyče</t>
  </si>
  <si>
    <t>a chemické kotvy</t>
  </si>
  <si>
    <t>Zábradlí K22</t>
  </si>
  <si>
    <t>ZÁBRADLÍ II.</t>
  </si>
  <si>
    <t>- délka: 3 440 mm (3x šikmé pole)</t>
  </si>
  <si>
    <t>- úhel: 8°</t>
  </si>
  <si>
    <t>Zábradlí K23</t>
  </si>
  <si>
    <t>ZÁBRADLÍ III.</t>
  </si>
  <si>
    <t>- délka: 3 630 mm (3x šikmé pole)</t>
  </si>
  <si>
    <t>Zábradlí K24</t>
  </si>
  <si>
    <t>ZÁBRADLÍ IV.</t>
  </si>
  <si>
    <t>- délka: 5 800 mm (5x šikmé pole)</t>
  </si>
  <si>
    <t>- úhel: 17°</t>
  </si>
  <si>
    <t>Vstupní branka Z4</t>
  </si>
  <si>
    <t>VSTUPNÍ BRANKA - LAMELOVÁ</t>
  </si>
  <si>
    <t>- 1000x2000 mm</t>
  </si>
  <si>
    <t>- rám - lakovaný hliník - antracit RAL 7016</t>
  </si>
  <si>
    <t>- šikmé lamely - lakovaný hliník - antracit RAL 7016</t>
  </si>
  <si>
    <t>- klika/klika</t>
  </si>
  <si>
    <t>- bude se jednat o typový výrobek</t>
  </si>
  <si>
    <t>SLOUPEK - VELKÝ - 2x</t>
  </si>
  <si>
    <t>- 80x80x5 mm</t>
  </si>
  <si>
    <t>- délka - 3 000 mm</t>
  </si>
  <si>
    <t>- poplastovaný (Zn+PVC) - antracit RAL 7016</t>
  </si>
  <si>
    <t>- součástí sloupku bude horní plastová krytka</t>
  </si>
  <si>
    <t>998767201</t>
  </si>
  <si>
    <t>Přesun hmot pro zámečnické konstr., výšky do 6 m</t>
  </si>
  <si>
    <t>Odkaz na mn. položky pořadí 59 : 22,60720</t>
  </si>
  <si>
    <t>Odkaz na mn. položky pořadí 59 : 22,60720*2</t>
  </si>
  <si>
    <t>Odkaz na mn. položky pořadí 55 : 22,60720</t>
  </si>
  <si>
    <t>Odkaz na mn. položky pořadí 57 : 22,60720*4</t>
  </si>
  <si>
    <t>979990107</t>
  </si>
  <si>
    <t>Poplatek za uložení suti - směs betonu, cihel, dřeva, skupina odpadu 170904</t>
  </si>
  <si>
    <t>Odkaz na dem. hmot. položky pořadí 43 : 22,60720</t>
  </si>
  <si>
    <t>dovoz zeminy zpět z deponie na sadovky : 16*0,500</t>
  </si>
  <si>
    <t>180402111</t>
  </si>
  <si>
    <t>Založení trávníku parkového výsevem v rovině</t>
  </si>
  <si>
    <t>181101132</t>
  </si>
  <si>
    <t>Úprava pozemku s rozpoj. a přehrn. hor. 3 do 40 m</t>
  </si>
  <si>
    <t>181201102</t>
  </si>
  <si>
    <t>Úprava pláně v násypech v hor. 1-4, se zhutněním</t>
  </si>
  <si>
    <t>181301101</t>
  </si>
  <si>
    <t>Rozprostření ornice, rovina, tl. do 10 cm do 500m2</t>
  </si>
  <si>
    <t>183403113</t>
  </si>
  <si>
    <t>Obdělání půdy frézováním v rovině</t>
  </si>
  <si>
    <t>184802111</t>
  </si>
  <si>
    <t>Chem. odplevelení před založ. postřikem, v rovině</t>
  </si>
  <si>
    <t>185802113</t>
  </si>
  <si>
    <t>Hnojení umělým hnojivem v rovině</t>
  </si>
  <si>
    <t>00572410</t>
  </si>
  <si>
    <t xml:space="preserve">Směs travní parková II. mírná zátěž </t>
  </si>
  <si>
    <t>25191158</t>
  </si>
  <si>
    <t>Hnojivo trávníkové</t>
  </si>
  <si>
    <t>25234002.A</t>
  </si>
  <si>
    <t>Postřik herbicid totální, bal. 20 l</t>
  </si>
  <si>
    <t>l</t>
  </si>
  <si>
    <t>952901101Rpol</t>
  </si>
  <si>
    <t>Montáž kamen. kříže</t>
  </si>
  <si>
    <t>952901102Rpol</t>
  </si>
  <si>
    <t>Přesun kamen. kříže z depozitáře</t>
  </si>
  <si>
    <t>km</t>
  </si>
  <si>
    <t>998231311</t>
  </si>
  <si>
    <t>Přesun hmot pro sadovnické a krajin. úpravy do 5km</t>
  </si>
  <si>
    <t>Přístřešek pro popelnice</t>
  </si>
  <si>
    <t>PŘÍSTŘEŠEK PRO POPELNICE</t>
  </si>
  <si>
    <t>Rozsah dodávky:</t>
  </si>
  <si>
    <t>2x box na odpadky se 2 dvířky (4 stání)</t>
  </si>
  <si>
    <t>4x nylonové lano</t>
  </si>
  <si>
    <t>4x lano z nerezové oceli</t>
  </si>
  <si>
    <t>8x klíč</t>
  </si>
  <si>
    <t>Technické údaje:</t>
  </si>
  <si>
    <t>Materiál: práškově lakovaná ocel</t>
  </si>
  <si>
    <t>Barva: antracitová, vzhled modřínu</t>
  </si>
  <si>
    <t>Kapacita: 4x popelice (60-240 l)</t>
  </si>
  <si>
    <t>Celkové rozměry (DxŠxV): 2640 x 800 x 1163 mm</t>
  </si>
  <si>
    <t>Rozměry víka (DxŠ): cca 655 x 760 mm</t>
  </si>
  <si>
    <t>Rozměry vnitřních dveří (dxš): cca 1117 x 600 mm</t>
  </si>
  <si>
    <t>Rozměry dveří (dxš): 1014 x 585 mm</t>
  </si>
  <si>
    <t>Hmotnost: přibližně 110 kg</t>
  </si>
  <si>
    <t>NAK</t>
  </si>
  <si>
    <t>00411 R</t>
  </si>
  <si>
    <t>Přípravné a průzkumné služby či práce</t>
  </si>
  <si>
    <t>Soubor</t>
  </si>
  <si>
    <t>POL99_8</t>
  </si>
  <si>
    <t>Náklady dodavatele vyplývající z povinností dodavatele stanovených obchodními podmínkami před zahájením stavebních prací. Tato skupina zahrnuje zejména náklady na přípravné činnosti.</t>
  </si>
  <si>
    <t>00511 R</t>
  </si>
  <si>
    <t xml:space="preserve">Geodetické práce </t>
  </si>
  <si>
    <t>005121 R</t>
  </si>
  <si>
    <t>Veškeré náklady spojené s vybudováním, provozem a odstraněním zařízení staveniště.</t>
  </si>
  <si>
    <t>005122 R</t>
  </si>
  <si>
    <t>Provozní vlivy</t>
  </si>
  <si>
    <t>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t>
  </si>
  <si>
    <t>005124010R</t>
  </si>
  <si>
    <t>Koordinační činnost</t>
  </si>
  <si>
    <t>Koordinace stavebních a technologických dodávek stavby.</t>
  </si>
  <si>
    <t>00523  R</t>
  </si>
  <si>
    <t>Zkoušky a revize</t>
  </si>
  <si>
    <t>Náklady zhotovitele, související s prováděním zkoušek a revizí předepsaných technickými normami nebo objednatelem a které jsou pro provedení díla nezbytné.</t>
  </si>
  <si>
    <t>00524 R</t>
  </si>
  <si>
    <t>Předání a převzetí díla</t>
  </si>
  <si>
    <t>Náklady zhotovitele, které vzniknou v souvislosti s povinnostmi zhotovitele při předání a převzetí díla.</t>
  </si>
  <si>
    <t>004111020R</t>
  </si>
  <si>
    <t xml:space="preserve">Vypracování dílčí domunetace </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</si>
  <si>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</si>
  <si>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005211010R</t>
  </si>
  <si>
    <t>Předání a převzetí staveniště</t>
  </si>
  <si>
    <t>Náklady spojené s účastí zhotovitele na předání a převzetí staveniště.</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</si>
  <si>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</si>
  <si>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</si>
  <si>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</si>
  <si>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</si>
  <si>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</si>
  <si>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</si>
  <si>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</si>
  <si>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</si>
  <si>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</si>
  <si>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</si>
  <si>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</si>
  <si>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</si>
  <si>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005241010R</t>
  </si>
  <si>
    <t xml:space="preserve">Dokumentace skutečného provedení </t>
  </si>
  <si>
    <t>Náklady na vyhotovení dokumentace skutečného provedení stavby a její předání objednateli v požadované formě a požadovaném počtu.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</si>
</sst>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2"/>
      <name val="Arial CE"/>
      <charset val="238"/>
    </font>
    <font>
      <sz val="8"/>
      <color indexed="17"/>
      <name val="Arial CE"/>
      <charset val="238"/>
    </font>
    <font>
      <sz val="8"/>
      <color indexed="14"/>
      <name val="Arial CE"/>
      <charset val="238"/>
    </font>
    <font>
      <sz val="8"/>
      <color indexed="21"/>
      <name val="Arial CE"/>
      <charset val="238"/>
    </font>
    <font>
      <sz val="8"/>
      <color indexed="9"/>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89">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30" xfId="0" applyNumberFormat="1" applyFont="1" applyFill="1" applyBorder="1" applyAlignment="1">
      <alignment vertical="center"/>
    </xf>
    <xf numFmtId="4" fontId="7" fillId="5" borderId="31" xfId="0" applyNumberFormat="1" applyFont="1" applyFill="1" applyBorder="1" applyAlignment="1">
      <alignment vertical="center" wrapText="1"/>
    </xf>
    <xf numFmtId="4" fontId="10" fillId="5" borderId="32" xfId="0" applyNumberFormat="1" applyFont="1" applyFill="1" applyBorder="1" applyAlignment="1">
      <alignment horizontal="center" vertical="center" wrapText="1" shrinkToFit="1"/>
    </xf>
    <xf numFmtId="4" fontId="7" fillId="5" borderId="32" xfId="0" applyNumberFormat="1" applyFont="1" applyFill="1" applyBorder="1" applyAlignment="1">
      <alignment horizontal="center" vertical="center" wrapText="1" shrinkToFit="1"/>
    </xf>
    <xf numFmtId="3" fontId="7" fillId="5" borderId="32" xfId="0" applyNumberFormat="1" applyFont="1" applyFill="1" applyBorder="1" applyAlignment="1">
      <alignment horizontal="center" vertical="center" wrapText="1"/>
    </xf>
    <xf numFmtId="4" fontId="0" fillId="0" borderId="33" xfId="0" applyNumberFormat="1" applyBorder="1" applyAlignment="1">
      <alignment vertical="center"/>
    </xf>
    <xf numFmtId="4" fontId="3" fillId="0" borderId="35" xfId="0" applyNumberFormat="1" applyFont="1" applyBorder="1" applyAlignment="1">
      <alignment horizontal="right" vertical="center" wrapText="1" shrinkToFit="1"/>
    </xf>
    <xf numFmtId="4" fontId="3" fillId="0" borderId="35" xfId="0" applyNumberFormat="1" applyFont="1" applyBorder="1" applyAlignment="1">
      <alignment horizontal="right" vertical="center" shrinkToFit="1"/>
    </xf>
    <xf numFmtId="4" fontId="0" fillId="0" borderId="35" xfId="0" applyNumberFormat="1" applyBorder="1" applyAlignment="1">
      <alignment vertical="center" shrinkToFit="1"/>
    </xf>
    <xf numFmtId="3" fontId="0" fillId="0" borderId="35" xfId="0" applyNumberFormat="1" applyBorder="1" applyAlignment="1">
      <alignment vertical="center"/>
    </xf>
    <xf numFmtId="4" fontId="8" fillId="0" borderId="33" xfId="0" applyNumberFormat="1" applyFont="1" applyBorder="1" applyAlignment="1">
      <alignment vertical="center"/>
    </xf>
    <xf numFmtId="4" fontId="8" fillId="0" borderId="35" xfId="0" applyNumberFormat="1" applyFont="1" applyBorder="1" applyAlignment="1">
      <alignment vertical="center" wrapText="1" shrinkToFit="1"/>
    </xf>
    <xf numFmtId="4" fontId="8" fillId="0" borderId="35" xfId="0" applyNumberFormat="1" applyFont="1" applyBorder="1" applyAlignment="1">
      <alignment vertical="center" shrinkToFit="1"/>
    </xf>
    <xf numFmtId="3" fontId="8" fillId="0" borderId="35" xfId="0" applyNumberFormat="1" applyFont="1" applyBorder="1" applyAlignment="1">
      <alignment vertical="center"/>
    </xf>
    <xf numFmtId="4" fontId="0" fillId="0" borderId="33" xfId="0" applyNumberFormat="1" applyBorder="1" applyAlignment="1">
      <alignment horizontal="left" vertical="center"/>
    </xf>
    <xf numFmtId="4" fontId="0" fillId="0" borderId="35" xfId="0" applyNumberFormat="1" applyBorder="1" applyAlignment="1">
      <alignment vertical="center" wrapText="1" shrinkToFit="1"/>
    </xf>
    <xf numFmtId="4" fontId="0" fillId="3" borderId="39" xfId="0" applyNumberFormat="1" applyFill="1" applyBorder="1" applyAlignment="1">
      <alignment vertical="center" wrapText="1" shrinkToFit="1"/>
    </xf>
    <xf numFmtId="4" fontId="0" fillId="3" borderId="39" xfId="0" applyNumberFormat="1" applyFill="1" applyBorder="1" applyAlignment="1">
      <alignment vertical="center" shrinkToFit="1"/>
    </xf>
    <xf numFmtId="3" fontId="0" fillId="3" borderId="39"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30" xfId="0" applyFont="1" applyFill="1" applyBorder="1" applyAlignment="1">
      <alignment horizontal="center" vertical="center" wrapText="1"/>
    </xf>
    <xf numFmtId="0" fontId="16" fillId="5" borderId="31" xfId="0" applyFont="1" applyFill="1" applyBorder="1" applyAlignment="1">
      <alignment horizontal="center" vertical="center" wrapText="1"/>
    </xf>
    <xf numFmtId="0" fontId="16" fillId="5" borderId="32" xfId="0" applyFont="1" applyFill="1" applyBorder="1" applyAlignment="1">
      <alignment horizontal="center" vertical="center" wrapText="1"/>
    </xf>
    <xf numFmtId="49" fontId="7" fillId="0" borderId="33" xfId="0" applyNumberFormat="1" applyFont="1" applyBorder="1" applyAlignment="1">
      <alignment vertical="center"/>
    </xf>
    <xf numFmtId="0" fontId="7" fillId="3" borderId="36" xfId="0" applyFont="1" applyFill="1" applyBorder="1" applyAlignment="1">
      <alignment vertical="center"/>
    </xf>
    <xf numFmtId="0" fontId="7" fillId="3" borderId="36" xfId="0" applyFont="1" applyFill="1" applyBorder="1" applyAlignment="1">
      <alignment vertical="center" wrapText="1"/>
    </xf>
    <xf numFmtId="0" fontId="7" fillId="3" borderId="37" xfId="0" applyFont="1" applyFill="1" applyBorder="1" applyAlignment="1">
      <alignment vertical="center" wrapText="1"/>
    </xf>
    <xf numFmtId="164" fontId="7" fillId="0" borderId="35" xfId="0" applyNumberFormat="1" applyFont="1" applyBorder="1" applyAlignment="1">
      <alignment vertical="center"/>
    </xf>
    <xf numFmtId="164" fontId="7" fillId="3" borderId="39" xfId="0" applyNumberFormat="1" applyFont="1" applyFill="1" applyBorder="1" applyAlignment="1">
      <alignment vertical="center"/>
    </xf>
    <xf numFmtId="164" fontId="0" fillId="0" borderId="0" xfId="0" applyNumberFormat="1"/>
    <xf numFmtId="4" fontId="7" fillId="0" borderId="35" xfId="0" applyNumberFormat="1" applyFont="1" applyBorder="1" applyAlignment="1">
      <alignment horizontal="center" vertical="center"/>
    </xf>
    <xf numFmtId="4" fontId="7" fillId="0" borderId="35" xfId="0" applyNumberFormat="1" applyFont="1" applyBorder="1" applyAlignment="1">
      <alignment vertical="center"/>
    </xf>
    <xf numFmtId="4" fontId="7" fillId="3" borderId="39" xfId="0" applyNumberFormat="1" applyFont="1" applyFill="1" applyBorder="1" applyAlignment="1">
      <alignment horizontal="center" vertical="center"/>
    </xf>
    <xf numFmtId="4" fontId="7" fillId="3" borderId="39"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0" fontId="19" fillId="0" borderId="0" xfId="0" applyFont="1" applyBorder="1" applyAlignment="1">
      <alignment horizontal="center" vertical="top" shrinkToFit="1"/>
    </xf>
    <xf numFmtId="165" fontId="19" fillId="0" borderId="0" xfId="0" applyNumberFormat="1" applyFont="1" applyBorder="1" applyAlignment="1">
      <alignment vertical="top" shrinkToFit="1"/>
    </xf>
    <xf numFmtId="4" fontId="19" fillId="0" borderId="0" xfId="0" applyNumberFormat="1" applyFont="1" applyBorder="1" applyAlignment="1">
      <alignment vertical="top" shrinkToFi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9"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40"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41" xfId="0" applyFont="1" applyBorder="1" applyAlignment="1">
      <alignment vertical="top"/>
    </xf>
    <xf numFmtId="49" fontId="17" fillId="0" borderId="42" xfId="0" applyNumberFormat="1" applyFont="1" applyBorder="1" applyAlignment="1">
      <alignment vertical="top"/>
    </xf>
    <xf numFmtId="0" fontId="17" fillId="0" borderId="42" xfId="0" applyFont="1" applyBorder="1" applyAlignment="1">
      <alignment horizontal="center" vertical="top" shrinkToFit="1"/>
    </xf>
    <xf numFmtId="165" fontId="17" fillId="0" borderId="42" xfId="0" applyNumberFormat="1" applyFont="1" applyBorder="1" applyAlignment="1">
      <alignment vertical="top" shrinkToFit="1"/>
    </xf>
    <xf numFmtId="4" fontId="17" fillId="4" borderId="42" xfId="0" applyNumberFormat="1" applyFont="1" applyFill="1" applyBorder="1" applyAlignment="1" applyProtection="1">
      <alignment vertical="top" shrinkToFit="1"/>
      <protection locked="0"/>
    </xf>
    <xf numFmtId="4" fontId="17" fillId="0" borderId="42" xfId="0" applyNumberFormat="1" applyFont="1" applyBorder="1" applyAlignment="1">
      <alignment vertical="top" shrinkToFit="1"/>
    </xf>
    <xf numFmtId="4" fontId="17" fillId="0" borderId="43" xfId="0" applyNumberFormat="1" applyFont="1" applyBorder="1" applyAlignment="1">
      <alignment vertical="top" shrinkToFit="1"/>
    </xf>
    <xf numFmtId="0" fontId="17" fillId="0" borderId="44" xfId="0" applyFont="1" applyBorder="1" applyAlignment="1">
      <alignment vertical="top"/>
    </xf>
    <xf numFmtId="49" fontId="17" fillId="0" borderId="45" xfId="0" applyNumberFormat="1" applyFont="1" applyBorder="1" applyAlignment="1">
      <alignment vertical="top"/>
    </xf>
    <xf numFmtId="0" fontId="17" fillId="0" borderId="45" xfId="0" applyFont="1" applyBorder="1" applyAlignment="1">
      <alignment horizontal="center" vertical="top" shrinkToFit="1"/>
    </xf>
    <xf numFmtId="165" fontId="17" fillId="0" borderId="45" xfId="0" applyNumberFormat="1" applyFont="1" applyBorder="1" applyAlignment="1">
      <alignment vertical="top" shrinkToFit="1"/>
    </xf>
    <xf numFmtId="4" fontId="17" fillId="4" borderId="45" xfId="0" applyNumberFormat="1" applyFont="1" applyFill="1" applyBorder="1" applyAlignment="1" applyProtection="1">
      <alignment vertical="top" shrinkToFit="1"/>
      <protection locked="0"/>
    </xf>
    <xf numFmtId="4" fontId="17" fillId="0" borderId="45" xfId="0" applyNumberFormat="1" applyFont="1" applyBorder="1" applyAlignment="1">
      <alignment vertical="top" shrinkToFit="1"/>
    </xf>
    <xf numFmtId="4" fontId="17" fillId="0" borderId="46" xfId="0" applyNumberFormat="1" applyFont="1" applyBorder="1" applyAlignment="1">
      <alignment vertical="top" shrinkToFit="1"/>
    </xf>
    <xf numFmtId="0" fontId="22" fillId="0" borderId="0" xfId="0" applyNumberFormat="1" applyFont="1" applyAlignment="1">
      <alignment wrapText="1"/>
    </xf>
    <xf numFmtId="165" fontId="17" fillId="4" borderId="0" xfId="0" applyNumberFormat="1" applyFont="1" applyFill="1" applyBorder="1" applyAlignment="1" applyProtection="1">
      <alignment vertical="top" shrinkToFit="1"/>
      <protection locked="0"/>
    </xf>
    <xf numFmtId="49" fontId="8" fillId="3" borderId="18" xfId="0" applyNumberFormat="1" applyFont="1" applyFill="1" applyBorder="1" applyAlignment="1">
      <alignment horizontal="left" vertical="top" wrapText="1"/>
    </xf>
    <xf numFmtId="49" fontId="17" fillId="0" borderId="42" xfId="0"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49" fontId="17" fillId="0" borderId="45"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49" fontId="19" fillId="0" borderId="0" xfId="0" applyNumberFormat="1" applyFont="1" applyBorder="1" applyAlignment="1">
      <alignment horizontal="left" vertical="top" wrapText="1"/>
    </xf>
    <xf numFmtId="49" fontId="17" fillId="0" borderId="0" xfId="0" applyNumberFormat="1" applyFont="1" applyBorder="1" applyAlignment="1">
      <alignment horizontal="left" vertical="top" wrapText="1"/>
    </xf>
    <xf numFmtId="165" fontId="21" fillId="0" borderId="0" xfId="0"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3" fillId="2" borderId="0" xfId="0" applyFont="1" applyFill="1" applyAlignment="1">
      <alignment horizontal="left" wrapText="1"/>
    </xf>
    <xf numFmtId="49" fontId="7" fillId="0" borderId="33" xfId="0" applyNumberFormat="1" applyFont="1" applyBorder="1" applyAlignment="1">
      <alignment vertical="center" wrapText="1"/>
    </xf>
    <xf numFmtId="49" fontId="7" fillId="0" borderId="34" xfId="0" applyNumberFormat="1" applyFont="1" applyBorder="1" applyAlignment="1">
      <alignment vertical="center" wrapText="1"/>
    </xf>
    <xf numFmtId="0" fontId="0" fillId="0" borderId="0" xfId="0" applyNumberFormat="1" applyAlignment="1">
      <alignment wrapText="1"/>
    </xf>
    <xf numFmtId="4" fontId="0" fillId="0" borderId="34" xfId="0" applyNumberFormat="1" applyBorder="1" applyAlignment="1">
      <alignment vertical="center" wrapText="1"/>
    </xf>
    <xf numFmtId="4" fontId="8" fillId="0" borderId="34" xfId="0" applyNumberFormat="1" applyFont="1" applyBorder="1" applyAlignment="1">
      <alignment vertical="center" wrapText="1"/>
    </xf>
    <xf numFmtId="4" fontId="0" fillId="3" borderId="36" xfId="0" applyNumberFormat="1" applyFill="1" applyBorder="1" applyAlignment="1">
      <alignment vertical="center"/>
    </xf>
    <xf numFmtId="4" fontId="0" fillId="3" borderId="37" xfId="0" applyNumberFormat="1" applyFill="1" applyBorder="1" applyAlignment="1">
      <alignment vertical="center"/>
    </xf>
    <xf numFmtId="4" fontId="0" fillId="3" borderId="38" xfId="0" applyNumberFormat="1" applyFill="1" applyBorder="1" applyAlignment="1">
      <alignment vertical="center"/>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9" fillId="0" borderId="0" xfId="0" applyNumberFormat="1" applyFont="1" applyBorder="1" applyAlignment="1">
      <alignment horizontal="left" vertical="top" wrapText="1"/>
    </xf>
    <xf numFmtId="0" fontId="19" fillId="0" borderId="0" xfId="0" applyNumberFormat="1" applyFont="1" applyBorder="1" applyAlignment="1">
      <alignment vertical="top" wrapText="1"/>
    </xf>
    <xf numFmtId="0" fontId="19" fillId="0" borderId="18" xfId="0" applyNumberFormat="1" applyFont="1" applyBorder="1" applyAlignment="1">
      <alignment horizontal="left" vertical="top" wrapText="1"/>
    </xf>
    <xf numFmtId="0" fontId="19" fillId="0" borderId="18" xfId="0" applyNumberFormat="1" applyFont="1" applyBorder="1" applyAlignment="1">
      <alignment vertical="top" wrapText="1"/>
    </xf>
    <xf numFmtId="0" fontId="0" fillId="4" borderId="29" xfId="0" applyFill="1" applyBorder="1" applyAlignment="1" applyProtection="1">
      <alignment vertical="top" wrapText="1"/>
      <protection locked="0"/>
    </xf>
    <xf numFmtId="0" fontId="0" fillId="4" borderId="18" xfId="0" applyFill="1" applyBorder="1" applyAlignment="1" applyProtection="1">
      <alignment vertical="top" wrapText="1"/>
      <protection locked="0"/>
    </xf>
    <xf numFmtId="0" fontId="0" fillId="4" borderId="18" xfId="0" applyFill="1" applyBorder="1" applyAlignment="1" applyProtection="1">
      <alignment horizontal="left" vertical="top" wrapText="1"/>
      <protection locked="0"/>
    </xf>
    <xf numFmtId="0" fontId="0" fillId="4" borderId="40" xfId="0" applyFill="1" applyBorder="1" applyAlignment="1" applyProtection="1">
      <alignment vertical="top" wrapText="1"/>
      <protection locked="0"/>
    </xf>
    <xf numFmtId="0" fontId="0" fillId="4" borderId="26"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0" xfId="0" applyFill="1" applyBorder="1" applyAlignment="1" applyProtection="1">
      <alignment horizontal="left" vertical="top" wrapText="1"/>
      <protection locked="0"/>
    </xf>
    <xf numFmtId="0" fontId="0" fillId="4" borderId="27" xfId="0" applyFill="1" applyBorder="1" applyAlignment="1" applyProtection="1">
      <alignment vertical="top" wrapText="1"/>
      <protection locked="0"/>
    </xf>
    <xf numFmtId="0" fontId="0" fillId="4" borderId="10" xfId="0" applyFill="1" applyBorder="1" applyAlignment="1" applyProtection="1">
      <alignment vertical="top" wrapText="1"/>
      <protection locked="0"/>
    </xf>
    <xf numFmtId="0" fontId="0" fillId="4" borderId="6" xfId="0" applyFill="1" applyBorder="1" applyAlignment="1" applyProtection="1">
      <alignment vertical="top" wrapText="1"/>
      <protection locked="0"/>
    </xf>
    <xf numFmtId="0" fontId="0" fillId="4" borderId="6" xfId="0" applyFill="1" applyBorder="1" applyAlignment="1" applyProtection="1">
      <alignment horizontal="left" vertical="top" wrapText="1"/>
      <protection locked="0"/>
    </xf>
    <xf numFmtId="0" fontId="0" fillId="4" borderId="28" xfId="0" applyFill="1" applyBorder="1" applyAlignment="1" applyProtection="1">
      <alignment vertical="top" wrapText="1"/>
      <protection locked="0"/>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0" borderId="18" xfId="0" applyBorder="1" applyAlignment="1">
      <alignment vertical="top"/>
    </xf>
    <xf numFmtId="0" fontId="0" fillId="0" borderId="0" xfId="0" applyAlignment="1">
      <alignment vertical="top"/>
    </xf>
    <xf numFmtId="0" fontId="0" fillId="0" borderId="0" xfId="0" applyAlignment="1">
      <alignment horizontal="lef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40</v>
      </c>
    </row>
    <row r="2" spans="1:7" ht="57.75" customHeight="1" x14ac:dyDescent="0.2">
      <c r="A2" s="206" t="s">
        <v>41</v>
      </c>
      <c r="B2" s="206"/>
      <c r="C2" s="206"/>
      <c r="D2" s="206"/>
      <c r="E2" s="206"/>
      <c r="F2" s="206"/>
      <c r="G2" s="206"/>
    </row>
  </sheetData>
  <sheetProtection algorithmName="SHA-512" hashValue="Boi/R78RUvgbzgyff9lSyu3JgJ6sNkM7ThCDY9Vq1LWOfmJFzXdh9wwZwurVmO150Q+1SxnD+qpPiKIK06PopQ==" saltValue="YANCKoQj4XWlEtllEyCEA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72</v>
      </c>
      <c r="C3" s="280" t="s">
        <v>73</v>
      </c>
      <c r="D3" s="281"/>
      <c r="E3" s="281"/>
      <c r="F3" s="281"/>
      <c r="G3" s="282"/>
      <c r="AC3" s="121" t="s">
        <v>2768</v>
      </c>
      <c r="AG3" t="s">
        <v>284</v>
      </c>
    </row>
    <row r="4" spans="1:60" ht="24.95" customHeight="1" x14ac:dyDescent="0.2">
      <c r="A4" s="141" t="s">
        <v>10</v>
      </c>
      <c r="B4" s="142" t="s">
        <v>60</v>
      </c>
      <c r="C4" s="283" t="s">
        <v>61</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176</v>
      </c>
      <c r="C8" s="194" t="s">
        <v>177</v>
      </c>
      <c r="D8" s="173"/>
      <c r="E8" s="174"/>
      <c r="F8" s="175"/>
      <c r="G8" s="175">
        <f>SUMIF(AG9:AG28,"&lt;&gt;NOR",G9:G28)</f>
        <v>0</v>
      </c>
      <c r="H8" s="175"/>
      <c r="I8" s="175">
        <f>SUM(I9:I28)</f>
        <v>0</v>
      </c>
      <c r="J8" s="175"/>
      <c r="K8" s="175">
        <f>SUM(K9:K28)</f>
        <v>0</v>
      </c>
      <c r="L8" s="175"/>
      <c r="M8" s="175">
        <f>SUM(M9:M28)</f>
        <v>0</v>
      </c>
      <c r="N8" s="174"/>
      <c r="O8" s="174">
        <f>SUM(O9:O28)</f>
        <v>0</v>
      </c>
      <c r="P8" s="174"/>
      <c r="Q8" s="174">
        <f>SUM(Q9:Q28)</f>
        <v>3.52</v>
      </c>
      <c r="R8" s="175"/>
      <c r="S8" s="175"/>
      <c r="T8" s="176"/>
      <c r="U8" s="170"/>
      <c r="V8" s="170">
        <f>SUM(V9:V28)</f>
        <v>24.459999999999997</v>
      </c>
      <c r="W8" s="170"/>
      <c r="X8" s="170"/>
      <c r="Y8" s="170"/>
      <c r="AG8" t="s">
        <v>309</v>
      </c>
    </row>
    <row r="9" spans="1:60" outlineLevel="1" x14ac:dyDescent="0.2">
      <c r="A9" s="185">
        <v>1</v>
      </c>
      <c r="B9" s="186" t="s">
        <v>2769</v>
      </c>
      <c r="C9" s="197" t="s">
        <v>2770</v>
      </c>
      <c r="D9" s="187" t="s">
        <v>374</v>
      </c>
      <c r="E9" s="188">
        <v>4</v>
      </c>
      <c r="F9" s="189"/>
      <c r="G9" s="190">
        <f>ROUND(E9*F9,2)</f>
        <v>0</v>
      </c>
      <c r="H9" s="189"/>
      <c r="I9" s="190">
        <f>ROUND(E9*H9,2)</f>
        <v>0</v>
      </c>
      <c r="J9" s="189"/>
      <c r="K9" s="190">
        <f>ROUND(E9*J9,2)</f>
        <v>0</v>
      </c>
      <c r="L9" s="190">
        <v>12</v>
      </c>
      <c r="M9" s="190">
        <f>G9*(1+L9/100)</f>
        <v>0</v>
      </c>
      <c r="N9" s="188">
        <v>0</v>
      </c>
      <c r="O9" s="188">
        <f>ROUND(E9*N9,2)</f>
        <v>0</v>
      </c>
      <c r="P9" s="188">
        <v>0.66</v>
      </c>
      <c r="Q9" s="188">
        <f>ROUND(E9*P9,2)</f>
        <v>2.64</v>
      </c>
      <c r="R9" s="190"/>
      <c r="S9" s="190" t="s">
        <v>313</v>
      </c>
      <c r="T9" s="191" t="s">
        <v>313</v>
      </c>
      <c r="U9" s="159">
        <v>1.0529999999999999</v>
      </c>
      <c r="V9" s="159">
        <f>ROUND(E9*U9,2)</f>
        <v>4.21</v>
      </c>
      <c r="W9" s="159"/>
      <c r="X9" s="159" t="s">
        <v>314</v>
      </c>
      <c r="Y9" s="159" t="s">
        <v>315</v>
      </c>
      <c r="Z9" s="148"/>
      <c r="AA9" s="148"/>
      <c r="AB9" s="148"/>
      <c r="AC9" s="148"/>
      <c r="AD9" s="148"/>
      <c r="AE9" s="148"/>
      <c r="AF9" s="148"/>
      <c r="AG9" s="148" t="s">
        <v>316</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
      <c r="A10" s="185">
        <v>2</v>
      </c>
      <c r="B10" s="186" t="s">
        <v>2771</v>
      </c>
      <c r="C10" s="197" t="s">
        <v>2772</v>
      </c>
      <c r="D10" s="187" t="s">
        <v>374</v>
      </c>
      <c r="E10" s="188">
        <v>4</v>
      </c>
      <c r="F10" s="189"/>
      <c r="G10" s="190">
        <f>ROUND(E10*F10,2)</f>
        <v>0</v>
      </c>
      <c r="H10" s="189"/>
      <c r="I10" s="190">
        <f>ROUND(E10*H10,2)</f>
        <v>0</v>
      </c>
      <c r="J10" s="189"/>
      <c r="K10" s="190">
        <f>ROUND(E10*J10,2)</f>
        <v>0</v>
      </c>
      <c r="L10" s="190">
        <v>12</v>
      </c>
      <c r="M10" s="190">
        <f>G10*(1+L10/100)</f>
        <v>0</v>
      </c>
      <c r="N10" s="188">
        <v>0</v>
      </c>
      <c r="O10" s="188">
        <f>ROUND(E10*N10,2)</f>
        <v>0</v>
      </c>
      <c r="P10" s="188">
        <v>0.22</v>
      </c>
      <c r="Q10" s="188">
        <f>ROUND(E10*P10,2)</f>
        <v>0.88</v>
      </c>
      <c r="R10" s="190"/>
      <c r="S10" s="190" t="s">
        <v>313</v>
      </c>
      <c r="T10" s="191" t="s">
        <v>313</v>
      </c>
      <c r="U10" s="159">
        <v>0.375</v>
      </c>
      <c r="V10" s="159">
        <f>ROUND(E10*U10,2)</f>
        <v>1.5</v>
      </c>
      <c r="W10" s="159"/>
      <c r="X10" s="159" t="s">
        <v>314</v>
      </c>
      <c r="Y10" s="159" t="s">
        <v>315</v>
      </c>
      <c r="Z10" s="148"/>
      <c r="AA10" s="148"/>
      <c r="AB10" s="148"/>
      <c r="AC10" s="148"/>
      <c r="AD10" s="148"/>
      <c r="AE10" s="148"/>
      <c r="AF10" s="148"/>
      <c r="AG10" s="148" t="s">
        <v>316</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78">
        <v>3</v>
      </c>
      <c r="B11" s="179" t="s">
        <v>2773</v>
      </c>
      <c r="C11" s="195" t="s">
        <v>2774</v>
      </c>
      <c r="D11" s="180" t="s">
        <v>312</v>
      </c>
      <c r="E11" s="181">
        <v>12.72</v>
      </c>
      <c r="F11" s="182"/>
      <c r="G11" s="183">
        <f>ROUND(E11*F11,2)</f>
        <v>0</v>
      </c>
      <c r="H11" s="182"/>
      <c r="I11" s="183">
        <f>ROUND(E11*H11,2)</f>
        <v>0</v>
      </c>
      <c r="J11" s="182"/>
      <c r="K11" s="183">
        <f>ROUND(E11*J11,2)</f>
        <v>0</v>
      </c>
      <c r="L11" s="183">
        <v>12</v>
      </c>
      <c r="M11" s="183">
        <f>G11*(1+L11/100)</f>
        <v>0</v>
      </c>
      <c r="N11" s="181">
        <v>0</v>
      </c>
      <c r="O11" s="181">
        <f>ROUND(E11*N11,2)</f>
        <v>0</v>
      </c>
      <c r="P11" s="181">
        <v>0</v>
      </c>
      <c r="Q11" s="181">
        <f>ROUND(E11*P11,2)</f>
        <v>0</v>
      </c>
      <c r="R11" s="183"/>
      <c r="S11" s="183" t="s">
        <v>313</v>
      </c>
      <c r="T11" s="184" t="s">
        <v>313</v>
      </c>
      <c r="U11" s="159">
        <v>0.626</v>
      </c>
      <c r="V11" s="159">
        <f>ROUND(E11*U11,2)</f>
        <v>7.96</v>
      </c>
      <c r="W11" s="159"/>
      <c r="X11" s="159" t="s">
        <v>314</v>
      </c>
      <c r="Y11" s="159" t="s">
        <v>315</v>
      </c>
      <c r="Z11" s="148"/>
      <c r="AA11" s="148"/>
      <c r="AB11" s="148"/>
      <c r="AC11" s="148"/>
      <c r="AD11" s="148"/>
      <c r="AE11" s="148"/>
      <c r="AF11" s="148"/>
      <c r="AG11" s="148" t="s">
        <v>316</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2" x14ac:dyDescent="0.2">
      <c r="A12" s="155"/>
      <c r="B12" s="156"/>
      <c r="C12" s="196" t="s">
        <v>2775</v>
      </c>
      <c r="D12" s="161"/>
      <c r="E12" s="162">
        <v>12.72</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318</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78">
        <v>4</v>
      </c>
      <c r="B13" s="179" t="s">
        <v>2776</v>
      </c>
      <c r="C13" s="195" t="s">
        <v>2777</v>
      </c>
      <c r="D13" s="180" t="s">
        <v>312</v>
      </c>
      <c r="E13" s="181">
        <v>6.36</v>
      </c>
      <c r="F13" s="182"/>
      <c r="G13" s="183">
        <f>ROUND(E13*F13,2)</f>
        <v>0</v>
      </c>
      <c r="H13" s="182"/>
      <c r="I13" s="183">
        <f>ROUND(E13*H13,2)</f>
        <v>0</v>
      </c>
      <c r="J13" s="182"/>
      <c r="K13" s="183">
        <f>ROUND(E13*J13,2)</f>
        <v>0</v>
      </c>
      <c r="L13" s="183">
        <v>12</v>
      </c>
      <c r="M13" s="183">
        <f>G13*(1+L13/100)</f>
        <v>0</v>
      </c>
      <c r="N13" s="181">
        <v>0</v>
      </c>
      <c r="O13" s="181">
        <f>ROUND(E13*N13,2)</f>
        <v>0</v>
      </c>
      <c r="P13" s="181">
        <v>0</v>
      </c>
      <c r="Q13" s="181">
        <f>ROUND(E13*P13,2)</f>
        <v>0</v>
      </c>
      <c r="R13" s="183"/>
      <c r="S13" s="183" t="s">
        <v>313</v>
      </c>
      <c r="T13" s="184" t="s">
        <v>313</v>
      </c>
      <c r="U13" s="159">
        <v>8.1000000000000003E-2</v>
      </c>
      <c r="V13" s="159">
        <f>ROUND(E13*U13,2)</f>
        <v>0.52</v>
      </c>
      <c r="W13" s="159"/>
      <c r="X13" s="159" t="s">
        <v>314</v>
      </c>
      <c r="Y13" s="159" t="s">
        <v>315</v>
      </c>
      <c r="Z13" s="148"/>
      <c r="AA13" s="148"/>
      <c r="AB13" s="148"/>
      <c r="AC13" s="148"/>
      <c r="AD13" s="148"/>
      <c r="AE13" s="148"/>
      <c r="AF13" s="148"/>
      <c r="AG13" s="148" t="s">
        <v>316</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196" t="s">
        <v>2778</v>
      </c>
      <c r="D14" s="161"/>
      <c r="E14" s="162">
        <v>6.36</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318</v>
      </c>
      <c r="AH14" s="148">
        <v>5</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1" x14ac:dyDescent="0.2">
      <c r="A15" s="178">
        <v>5</v>
      </c>
      <c r="B15" s="179" t="s">
        <v>349</v>
      </c>
      <c r="C15" s="195" t="s">
        <v>350</v>
      </c>
      <c r="D15" s="180" t="s">
        <v>312</v>
      </c>
      <c r="E15" s="181">
        <v>12.72</v>
      </c>
      <c r="F15" s="182"/>
      <c r="G15" s="183">
        <f>ROUND(E15*F15,2)</f>
        <v>0</v>
      </c>
      <c r="H15" s="182"/>
      <c r="I15" s="183">
        <f>ROUND(E15*H15,2)</f>
        <v>0</v>
      </c>
      <c r="J15" s="182"/>
      <c r="K15" s="183">
        <f>ROUND(E15*J15,2)</f>
        <v>0</v>
      </c>
      <c r="L15" s="183">
        <v>12</v>
      </c>
      <c r="M15" s="183">
        <f>G15*(1+L15/100)</f>
        <v>0</v>
      </c>
      <c r="N15" s="181">
        <v>0</v>
      </c>
      <c r="O15" s="181">
        <f>ROUND(E15*N15,2)</f>
        <v>0</v>
      </c>
      <c r="P15" s="181">
        <v>0</v>
      </c>
      <c r="Q15" s="181">
        <f>ROUND(E15*P15,2)</f>
        <v>0</v>
      </c>
      <c r="R15" s="183"/>
      <c r="S15" s="183" t="s">
        <v>313</v>
      </c>
      <c r="T15" s="184" t="s">
        <v>313</v>
      </c>
      <c r="U15" s="159">
        <v>1.0999999999999999E-2</v>
      </c>
      <c r="V15" s="159">
        <f>ROUND(E15*U15,2)</f>
        <v>0.14000000000000001</v>
      </c>
      <c r="W15" s="159"/>
      <c r="X15" s="159" t="s">
        <v>314</v>
      </c>
      <c r="Y15" s="159" t="s">
        <v>315</v>
      </c>
      <c r="Z15" s="148"/>
      <c r="AA15" s="148"/>
      <c r="AB15" s="148"/>
      <c r="AC15" s="148"/>
      <c r="AD15" s="148"/>
      <c r="AE15" s="148"/>
      <c r="AF15" s="148"/>
      <c r="AG15" s="148" t="s">
        <v>316</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6" t="s">
        <v>2779</v>
      </c>
      <c r="D16" s="161"/>
      <c r="E16" s="162">
        <v>12.72</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318</v>
      </c>
      <c r="AH16" s="148">
        <v>5</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78">
        <v>6</v>
      </c>
      <c r="B17" s="179" t="s">
        <v>353</v>
      </c>
      <c r="C17" s="195" t="s">
        <v>354</v>
      </c>
      <c r="D17" s="180" t="s">
        <v>312</v>
      </c>
      <c r="E17" s="181">
        <v>63.6</v>
      </c>
      <c r="F17" s="182"/>
      <c r="G17" s="183">
        <f>ROUND(E17*F17,2)</f>
        <v>0</v>
      </c>
      <c r="H17" s="182"/>
      <c r="I17" s="183">
        <f>ROUND(E17*H17,2)</f>
        <v>0</v>
      </c>
      <c r="J17" s="182"/>
      <c r="K17" s="183">
        <f>ROUND(E17*J17,2)</f>
        <v>0</v>
      </c>
      <c r="L17" s="183">
        <v>12</v>
      </c>
      <c r="M17" s="183">
        <f>G17*(1+L17/100)</f>
        <v>0</v>
      </c>
      <c r="N17" s="181">
        <v>0</v>
      </c>
      <c r="O17" s="181">
        <f>ROUND(E17*N17,2)</f>
        <v>0</v>
      </c>
      <c r="P17" s="181">
        <v>0</v>
      </c>
      <c r="Q17" s="181">
        <f>ROUND(E17*P17,2)</f>
        <v>0</v>
      </c>
      <c r="R17" s="183"/>
      <c r="S17" s="183" t="s">
        <v>313</v>
      </c>
      <c r="T17" s="184" t="s">
        <v>313</v>
      </c>
      <c r="U17" s="159">
        <v>0</v>
      </c>
      <c r="V17" s="159">
        <f>ROUND(E17*U17,2)</f>
        <v>0</v>
      </c>
      <c r="W17" s="159"/>
      <c r="X17" s="159" t="s">
        <v>314</v>
      </c>
      <c r="Y17" s="159" t="s">
        <v>315</v>
      </c>
      <c r="Z17" s="148"/>
      <c r="AA17" s="148"/>
      <c r="AB17" s="148"/>
      <c r="AC17" s="148"/>
      <c r="AD17" s="148"/>
      <c r="AE17" s="148"/>
      <c r="AF17" s="148"/>
      <c r="AG17" s="148" t="s">
        <v>316</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196" t="s">
        <v>2780</v>
      </c>
      <c r="D18" s="161"/>
      <c r="E18" s="162">
        <v>63.6</v>
      </c>
      <c r="F18" s="159"/>
      <c r="G18" s="159"/>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318</v>
      </c>
      <c r="AH18" s="148">
        <v>5</v>
      </c>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22.5" outlineLevel="1" x14ac:dyDescent="0.2">
      <c r="A19" s="178">
        <v>7</v>
      </c>
      <c r="B19" s="179" t="s">
        <v>2781</v>
      </c>
      <c r="C19" s="195" t="s">
        <v>2782</v>
      </c>
      <c r="D19" s="180" t="s">
        <v>312</v>
      </c>
      <c r="E19" s="181">
        <v>12.72</v>
      </c>
      <c r="F19" s="182"/>
      <c r="G19" s="183">
        <f>ROUND(E19*F19,2)</f>
        <v>0</v>
      </c>
      <c r="H19" s="182"/>
      <c r="I19" s="183">
        <f>ROUND(E19*H19,2)</f>
        <v>0</v>
      </c>
      <c r="J19" s="182"/>
      <c r="K19" s="183">
        <f>ROUND(E19*J19,2)</f>
        <v>0</v>
      </c>
      <c r="L19" s="183">
        <v>12</v>
      </c>
      <c r="M19" s="183">
        <f>G19*(1+L19/100)</f>
        <v>0</v>
      </c>
      <c r="N19" s="181">
        <v>0</v>
      </c>
      <c r="O19" s="181">
        <f>ROUND(E19*N19,2)</f>
        <v>0</v>
      </c>
      <c r="P19" s="181">
        <v>0</v>
      </c>
      <c r="Q19" s="181">
        <f>ROUND(E19*P19,2)</f>
        <v>0</v>
      </c>
      <c r="R19" s="183"/>
      <c r="S19" s="183" t="s">
        <v>313</v>
      </c>
      <c r="T19" s="184" t="s">
        <v>313</v>
      </c>
      <c r="U19" s="159">
        <v>0.65200000000000002</v>
      </c>
      <c r="V19" s="159">
        <f>ROUND(E19*U19,2)</f>
        <v>8.2899999999999991</v>
      </c>
      <c r="W19" s="159"/>
      <c r="X19" s="159" t="s">
        <v>314</v>
      </c>
      <c r="Y19" s="159" t="s">
        <v>315</v>
      </c>
      <c r="Z19" s="148"/>
      <c r="AA19" s="148"/>
      <c r="AB19" s="148"/>
      <c r="AC19" s="148"/>
      <c r="AD19" s="148"/>
      <c r="AE19" s="148"/>
      <c r="AF19" s="148"/>
      <c r="AG19" s="148" t="s">
        <v>316</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196" t="s">
        <v>2783</v>
      </c>
      <c r="D20" s="161"/>
      <c r="E20" s="162">
        <v>12.72</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318</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8">
        <v>8</v>
      </c>
      <c r="B21" s="179" t="s">
        <v>359</v>
      </c>
      <c r="C21" s="195" t="s">
        <v>360</v>
      </c>
      <c r="D21" s="180" t="s">
        <v>312</v>
      </c>
      <c r="E21" s="181">
        <v>12.72</v>
      </c>
      <c r="F21" s="182"/>
      <c r="G21" s="183">
        <f>ROUND(E21*F21,2)</f>
        <v>0</v>
      </c>
      <c r="H21" s="182"/>
      <c r="I21" s="183">
        <f>ROUND(E21*H21,2)</f>
        <v>0</v>
      </c>
      <c r="J21" s="182"/>
      <c r="K21" s="183">
        <f>ROUND(E21*J21,2)</f>
        <v>0</v>
      </c>
      <c r="L21" s="183">
        <v>12</v>
      </c>
      <c r="M21" s="183">
        <f>G21*(1+L21/100)</f>
        <v>0</v>
      </c>
      <c r="N21" s="181">
        <v>0</v>
      </c>
      <c r="O21" s="181">
        <f>ROUND(E21*N21,2)</f>
        <v>0</v>
      </c>
      <c r="P21" s="181">
        <v>0</v>
      </c>
      <c r="Q21" s="181">
        <f>ROUND(E21*P21,2)</f>
        <v>0</v>
      </c>
      <c r="R21" s="183"/>
      <c r="S21" s="183" t="s">
        <v>313</v>
      </c>
      <c r="T21" s="184" t="s">
        <v>313</v>
      </c>
      <c r="U21" s="159">
        <v>8.9999999999999993E-3</v>
      </c>
      <c r="V21" s="159">
        <f>ROUND(E21*U21,2)</f>
        <v>0.11</v>
      </c>
      <c r="W21" s="159"/>
      <c r="X21" s="159" t="s">
        <v>314</v>
      </c>
      <c r="Y21" s="159" t="s">
        <v>315</v>
      </c>
      <c r="Z21" s="148"/>
      <c r="AA21" s="148"/>
      <c r="AB21" s="148"/>
      <c r="AC21" s="148"/>
      <c r="AD21" s="148"/>
      <c r="AE21" s="148"/>
      <c r="AF21" s="148"/>
      <c r="AG21" s="148" t="s">
        <v>316</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196" t="s">
        <v>2783</v>
      </c>
      <c r="D22" s="161"/>
      <c r="E22" s="162">
        <v>12.72</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318</v>
      </c>
      <c r="AH22" s="148">
        <v>5</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78">
        <v>9</v>
      </c>
      <c r="B23" s="179" t="s">
        <v>372</v>
      </c>
      <c r="C23" s="195" t="s">
        <v>373</v>
      </c>
      <c r="D23" s="180" t="s">
        <v>374</v>
      </c>
      <c r="E23" s="181">
        <v>96</v>
      </c>
      <c r="F23" s="182"/>
      <c r="G23" s="183">
        <f>ROUND(E23*F23,2)</f>
        <v>0</v>
      </c>
      <c r="H23" s="182"/>
      <c r="I23" s="183">
        <f>ROUND(E23*H23,2)</f>
        <v>0</v>
      </c>
      <c r="J23" s="182"/>
      <c r="K23" s="183">
        <f>ROUND(E23*J23,2)</f>
        <v>0</v>
      </c>
      <c r="L23" s="183">
        <v>12</v>
      </c>
      <c r="M23" s="183">
        <f>G23*(1+L23/100)</f>
        <v>0</v>
      </c>
      <c r="N23" s="181">
        <v>0</v>
      </c>
      <c r="O23" s="181">
        <f>ROUND(E23*N23,2)</f>
        <v>0</v>
      </c>
      <c r="P23" s="181">
        <v>0</v>
      </c>
      <c r="Q23" s="181">
        <f>ROUND(E23*P23,2)</f>
        <v>0</v>
      </c>
      <c r="R23" s="183"/>
      <c r="S23" s="183" t="s">
        <v>313</v>
      </c>
      <c r="T23" s="184" t="s">
        <v>313</v>
      </c>
      <c r="U23" s="159">
        <v>1.7999999999999999E-2</v>
      </c>
      <c r="V23" s="159">
        <f>ROUND(E23*U23,2)</f>
        <v>1.73</v>
      </c>
      <c r="W23" s="159"/>
      <c r="X23" s="159" t="s">
        <v>314</v>
      </c>
      <c r="Y23" s="159" t="s">
        <v>315</v>
      </c>
      <c r="Z23" s="148"/>
      <c r="AA23" s="148"/>
      <c r="AB23" s="148"/>
      <c r="AC23" s="148"/>
      <c r="AD23" s="148"/>
      <c r="AE23" s="148"/>
      <c r="AF23" s="148"/>
      <c r="AG23" s="148" t="s">
        <v>316</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196" t="s">
        <v>2784</v>
      </c>
      <c r="D24" s="161"/>
      <c r="E24" s="162">
        <v>53</v>
      </c>
      <c r="F24" s="159"/>
      <c r="G24" s="159"/>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318</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
      <c r="A25" s="155"/>
      <c r="B25" s="156"/>
      <c r="C25" s="196" t="s">
        <v>2785</v>
      </c>
      <c r="D25" s="161"/>
      <c r="E25" s="162">
        <v>39</v>
      </c>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318</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
      <c r="A26" s="155"/>
      <c r="B26" s="156"/>
      <c r="C26" s="196" t="s">
        <v>183</v>
      </c>
      <c r="D26" s="161"/>
      <c r="E26" s="162">
        <v>4</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318</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1" x14ac:dyDescent="0.2">
      <c r="A27" s="178">
        <v>10</v>
      </c>
      <c r="B27" s="179" t="s">
        <v>376</v>
      </c>
      <c r="C27" s="195" t="s">
        <v>377</v>
      </c>
      <c r="D27" s="180" t="s">
        <v>312</v>
      </c>
      <c r="E27" s="181">
        <v>12.72</v>
      </c>
      <c r="F27" s="182"/>
      <c r="G27" s="183">
        <f>ROUND(E27*F27,2)</f>
        <v>0</v>
      </c>
      <c r="H27" s="182"/>
      <c r="I27" s="183">
        <f>ROUND(E27*H27,2)</f>
        <v>0</v>
      </c>
      <c r="J27" s="182"/>
      <c r="K27" s="183">
        <f>ROUND(E27*J27,2)</f>
        <v>0</v>
      </c>
      <c r="L27" s="183">
        <v>12</v>
      </c>
      <c r="M27" s="183">
        <f>G27*(1+L27/100)</f>
        <v>0</v>
      </c>
      <c r="N27" s="181">
        <v>0</v>
      </c>
      <c r="O27" s="181">
        <f>ROUND(E27*N27,2)</f>
        <v>0</v>
      </c>
      <c r="P27" s="181">
        <v>0</v>
      </c>
      <c r="Q27" s="181">
        <f>ROUND(E27*P27,2)</f>
        <v>0</v>
      </c>
      <c r="R27" s="183"/>
      <c r="S27" s="183" t="s">
        <v>313</v>
      </c>
      <c r="T27" s="184" t="s">
        <v>313</v>
      </c>
      <c r="U27" s="159">
        <v>0</v>
      </c>
      <c r="V27" s="159">
        <f>ROUND(E27*U27,2)</f>
        <v>0</v>
      </c>
      <c r="W27" s="159"/>
      <c r="X27" s="159" t="s">
        <v>314</v>
      </c>
      <c r="Y27" s="159" t="s">
        <v>315</v>
      </c>
      <c r="Z27" s="148"/>
      <c r="AA27" s="148"/>
      <c r="AB27" s="148"/>
      <c r="AC27" s="148"/>
      <c r="AD27" s="148"/>
      <c r="AE27" s="148"/>
      <c r="AF27" s="148"/>
      <c r="AG27" s="148" t="s">
        <v>316</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196" t="s">
        <v>2783</v>
      </c>
      <c r="D28" s="161"/>
      <c r="E28" s="162">
        <v>12.72</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318</v>
      </c>
      <c r="AH28" s="148">
        <v>5</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x14ac:dyDescent="0.2">
      <c r="A29" s="171" t="s">
        <v>308</v>
      </c>
      <c r="B29" s="172" t="s">
        <v>187</v>
      </c>
      <c r="C29" s="194" t="s">
        <v>188</v>
      </c>
      <c r="D29" s="173"/>
      <c r="E29" s="174"/>
      <c r="F29" s="175"/>
      <c r="G29" s="175">
        <f>SUMIF(AG30:AG39,"&lt;&gt;NOR",G30:G39)</f>
        <v>0</v>
      </c>
      <c r="H29" s="175"/>
      <c r="I29" s="175">
        <f>SUM(I30:I39)</f>
        <v>0</v>
      </c>
      <c r="J29" s="175"/>
      <c r="K29" s="175">
        <f>SUM(K30:K39)</f>
        <v>0</v>
      </c>
      <c r="L29" s="175"/>
      <c r="M29" s="175">
        <f>SUM(M30:M39)</f>
        <v>0</v>
      </c>
      <c r="N29" s="174"/>
      <c r="O29" s="174">
        <f>SUM(O30:O39)</f>
        <v>48.749999999999993</v>
      </c>
      <c r="P29" s="174"/>
      <c r="Q29" s="174">
        <f>SUM(Q30:Q39)</f>
        <v>0</v>
      </c>
      <c r="R29" s="175"/>
      <c r="S29" s="175"/>
      <c r="T29" s="176"/>
      <c r="U29" s="170"/>
      <c r="V29" s="170">
        <f>SUM(V30:V39)</f>
        <v>57.73</v>
      </c>
      <c r="W29" s="170"/>
      <c r="X29" s="170"/>
      <c r="Y29" s="170"/>
      <c r="AG29" t="s">
        <v>309</v>
      </c>
    </row>
    <row r="30" spans="1:60" outlineLevel="1" x14ac:dyDescent="0.2">
      <c r="A30" s="178">
        <v>11</v>
      </c>
      <c r="B30" s="179" t="s">
        <v>2786</v>
      </c>
      <c r="C30" s="195" t="s">
        <v>2787</v>
      </c>
      <c r="D30" s="180" t="s">
        <v>374</v>
      </c>
      <c r="E30" s="181">
        <v>92</v>
      </c>
      <c r="F30" s="182"/>
      <c r="G30" s="183">
        <f>ROUND(E30*F30,2)</f>
        <v>0</v>
      </c>
      <c r="H30" s="182"/>
      <c r="I30" s="183">
        <f>ROUND(E30*H30,2)</f>
        <v>0</v>
      </c>
      <c r="J30" s="182"/>
      <c r="K30" s="183">
        <f>ROUND(E30*J30,2)</f>
        <v>0</v>
      </c>
      <c r="L30" s="183">
        <v>12</v>
      </c>
      <c r="M30" s="183">
        <f>G30*(1+L30/100)</f>
        <v>0</v>
      </c>
      <c r="N30" s="181">
        <v>0.34499999999999997</v>
      </c>
      <c r="O30" s="181">
        <f>ROUND(E30*N30,2)</f>
        <v>31.74</v>
      </c>
      <c r="P30" s="181">
        <v>0</v>
      </c>
      <c r="Q30" s="181">
        <f>ROUND(E30*P30,2)</f>
        <v>0</v>
      </c>
      <c r="R30" s="183"/>
      <c r="S30" s="183" t="s">
        <v>313</v>
      </c>
      <c r="T30" s="184" t="s">
        <v>313</v>
      </c>
      <c r="U30" s="159">
        <v>2.5999999999999999E-2</v>
      </c>
      <c r="V30" s="159">
        <f>ROUND(E30*U30,2)</f>
        <v>2.39</v>
      </c>
      <c r="W30" s="159"/>
      <c r="X30" s="159" t="s">
        <v>314</v>
      </c>
      <c r="Y30" s="159" t="s">
        <v>315</v>
      </c>
      <c r="Z30" s="148"/>
      <c r="AA30" s="148"/>
      <c r="AB30" s="148"/>
      <c r="AC30" s="148"/>
      <c r="AD30" s="148"/>
      <c r="AE30" s="148"/>
      <c r="AF30" s="148"/>
      <c r="AG30" s="148" t="s">
        <v>316</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196" t="s">
        <v>2788</v>
      </c>
      <c r="D31" s="161"/>
      <c r="E31" s="162">
        <v>53</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318</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196" t="s">
        <v>2785</v>
      </c>
      <c r="D32" s="161"/>
      <c r="E32" s="162">
        <v>39</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318</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85">
        <v>12</v>
      </c>
      <c r="B33" s="186" t="s">
        <v>2789</v>
      </c>
      <c r="C33" s="197" t="s">
        <v>2790</v>
      </c>
      <c r="D33" s="187" t="s">
        <v>312</v>
      </c>
      <c r="E33" s="188">
        <v>1.2</v>
      </c>
      <c r="F33" s="189"/>
      <c r="G33" s="190">
        <f>ROUND(E33*F33,2)</f>
        <v>0</v>
      </c>
      <c r="H33" s="189"/>
      <c r="I33" s="190">
        <f>ROUND(E33*H33,2)</f>
        <v>0</v>
      </c>
      <c r="J33" s="189"/>
      <c r="K33" s="190">
        <f>ROUND(E33*J33,2)</f>
        <v>0</v>
      </c>
      <c r="L33" s="190">
        <v>12</v>
      </c>
      <c r="M33" s="190">
        <f>G33*(1+L33/100)</f>
        <v>0</v>
      </c>
      <c r="N33" s="188">
        <v>1.6867000000000001</v>
      </c>
      <c r="O33" s="188">
        <f>ROUND(E33*N33,2)</f>
        <v>2.02</v>
      </c>
      <c r="P33" s="188">
        <v>0</v>
      </c>
      <c r="Q33" s="188">
        <f>ROUND(E33*P33,2)</f>
        <v>0</v>
      </c>
      <c r="R33" s="190"/>
      <c r="S33" s="190" t="s">
        <v>313</v>
      </c>
      <c r="T33" s="191" t="s">
        <v>313</v>
      </c>
      <c r="U33" s="159">
        <v>0.16200000000000001</v>
      </c>
      <c r="V33" s="159">
        <f>ROUND(E33*U33,2)</f>
        <v>0.19</v>
      </c>
      <c r="W33" s="159"/>
      <c r="X33" s="159" t="s">
        <v>314</v>
      </c>
      <c r="Y33" s="159" t="s">
        <v>315</v>
      </c>
      <c r="Z33" s="148"/>
      <c r="AA33" s="148"/>
      <c r="AB33" s="148"/>
      <c r="AC33" s="148"/>
      <c r="AD33" s="148"/>
      <c r="AE33" s="148"/>
      <c r="AF33" s="148"/>
      <c r="AG33" s="148" t="s">
        <v>316</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13</v>
      </c>
      <c r="B34" s="186" t="s">
        <v>2791</v>
      </c>
      <c r="C34" s="197" t="s">
        <v>2792</v>
      </c>
      <c r="D34" s="187" t="s">
        <v>374</v>
      </c>
      <c r="E34" s="188">
        <v>4</v>
      </c>
      <c r="F34" s="189"/>
      <c r="G34" s="190">
        <f>ROUND(E34*F34,2)</f>
        <v>0</v>
      </c>
      <c r="H34" s="189"/>
      <c r="I34" s="190">
        <f>ROUND(E34*H34,2)</f>
        <v>0</v>
      </c>
      <c r="J34" s="189"/>
      <c r="K34" s="190">
        <f>ROUND(E34*J34,2)</f>
        <v>0</v>
      </c>
      <c r="L34" s="190">
        <v>12</v>
      </c>
      <c r="M34" s="190">
        <f>G34*(1+L34/100)</f>
        <v>0</v>
      </c>
      <c r="N34" s="188">
        <v>0.15382000000000001</v>
      </c>
      <c r="O34" s="188">
        <f>ROUND(E34*N34,2)</f>
        <v>0.62</v>
      </c>
      <c r="P34" s="188">
        <v>0</v>
      </c>
      <c r="Q34" s="188">
        <f>ROUND(E34*P34,2)</f>
        <v>0</v>
      </c>
      <c r="R34" s="190"/>
      <c r="S34" s="190" t="s">
        <v>313</v>
      </c>
      <c r="T34" s="191" t="s">
        <v>313</v>
      </c>
      <c r="U34" s="159">
        <v>0.216</v>
      </c>
      <c r="V34" s="159">
        <f>ROUND(E34*U34,2)</f>
        <v>0.86</v>
      </c>
      <c r="W34" s="159"/>
      <c r="X34" s="159" t="s">
        <v>314</v>
      </c>
      <c r="Y34" s="159" t="s">
        <v>315</v>
      </c>
      <c r="Z34" s="148"/>
      <c r="AA34" s="148"/>
      <c r="AB34" s="148"/>
      <c r="AC34" s="148"/>
      <c r="AD34" s="148"/>
      <c r="AE34" s="148"/>
      <c r="AF34" s="148"/>
      <c r="AG34" s="148" t="s">
        <v>316</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14</v>
      </c>
      <c r="B35" s="186" t="s">
        <v>2793</v>
      </c>
      <c r="C35" s="197" t="s">
        <v>2794</v>
      </c>
      <c r="D35" s="187" t="s">
        <v>374</v>
      </c>
      <c r="E35" s="188">
        <v>92</v>
      </c>
      <c r="F35" s="189"/>
      <c r="G35" s="190">
        <f>ROUND(E35*F35,2)</f>
        <v>0</v>
      </c>
      <c r="H35" s="189"/>
      <c r="I35" s="190">
        <f>ROUND(E35*H35,2)</f>
        <v>0</v>
      </c>
      <c r="J35" s="189"/>
      <c r="K35" s="190">
        <f>ROUND(E35*J35,2)</f>
        <v>0</v>
      </c>
      <c r="L35" s="190">
        <v>12</v>
      </c>
      <c r="M35" s="190">
        <f>G35*(1+L35/100)</f>
        <v>0</v>
      </c>
      <c r="N35" s="188">
        <v>7.3899999999999993E-2</v>
      </c>
      <c r="O35" s="188">
        <f>ROUND(E35*N35,2)</f>
        <v>6.8</v>
      </c>
      <c r="P35" s="188">
        <v>0</v>
      </c>
      <c r="Q35" s="188">
        <f>ROUND(E35*P35,2)</f>
        <v>0</v>
      </c>
      <c r="R35" s="190"/>
      <c r="S35" s="190" t="s">
        <v>313</v>
      </c>
      <c r="T35" s="191" t="s">
        <v>313</v>
      </c>
      <c r="U35" s="159">
        <v>0.45200000000000001</v>
      </c>
      <c r="V35" s="159">
        <f>ROUND(E35*U35,2)</f>
        <v>41.58</v>
      </c>
      <c r="W35" s="159"/>
      <c r="X35" s="159" t="s">
        <v>314</v>
      </c>
      <c r="Y35" s="159" t="s">
        <v>315</v>
      </c>
      <c r="Z35" s="148"/>
      <c r="AA35" s="148"/>
      <c r="AB35" s="148"/>
      <c r="AC35" s="148"/>
      <c r="AD35" s="148"/>
      <c r="AE35" s="148"/>
      <c r="AF35" s="148"/>
      <c r="AG35" s="148" t="s">
        <v>316</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78">
        <v>15</v>
      </c>
      <c r="B36" s="179" t="s">
        <v>2795</v>
      </c>
      <c r="C36" s="195" t="s">
        <v>2796</v>
      </c>
      <c r="D36" s="180" t="s">
        <v>389</v>
      </c>
      <c r="E36" s="181">
        <v>31</v>
      </c>
      <c r="F36" s="182"/>
      <c r="G36" s="183">
        <f>ROUND(E36*F36,2)</f>
        <v>0</v>
      </c>
      <c r="H36" s="182"/>
      <c r="I36" s="183">
        <f>ROUND(E36*H36,2)</f>
        <v>0</v>
      </c>
      <c r="J36" s="182"/>
      <c r="K36" s="183">
        <f>ROUND(E36*J36,2)</f>
        <v>0</v>
      </c>
      <c r="L36" s="183">
        <v>12</v>
      </c>
      <c r="M36" s="183">
        <f>G36*(1+L36/100)</f>
        <v>0</v>
      </c>
      <c r="N36" s="181">
        <v>3.3E-4</v>
      </c>
      <c r="O36" s="181">
        <f>ROUND(E36*N36,2)</f>
        <v>0.01</v>
      </c>
      <c r="P36" s="181">
        <v>0</v>
      </c>
      <c r="Q36" s="181">
        <f>ROUND(E36*P36,2)</f>
        <v>0</v>
      </c>
      <c r="R36" s="183"/>
      <c r="S36" s="183" t="s">
        <v>313</v>
      </c>
      <c r="T36" s="184" t="s">
        <v>313</v>
      </c>
      <c r="U36" s="159">
        <v>0.41</v>
      </c>
      <c r="V36" s="159">
        <f>ROUND(E36*U36,2)</f>
        <v>12.71</v>
      </c>
      <c r="W36" s="159"/>
      <c r="X36" s="159" t="s">
        <v>314</v>
      </c>
      <c r="Y36" s="159" t="s">
        <v>315</v>
      </c>
      <c r="Z36" s="148"/>
      <c r="AA36" s="148"/>
      <c r="AB36" s="148"/>
      <c r="AC36" s="148"/>
      <c r="AD36" s="148"/>
      <c r="AE36" s="148"/>
      <c r="AF36" s="148"/>
      <c r="AG36" s="148" t="s">
        <v>316</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196" t="s">
        <v>2797</v>
      </c>
      <c r="D37" s="161"/>
      <c r="E37" s="162">
        <v>31</v>
      </c>
      <c r="F37" s="159"/>
      <c r="G37" s="159"/>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318</v>
      </c>
      <c r="AH37" s="148">
        <v>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22.5" outlineLevel="1" x14ac:dyDescent="0.2">
      <c r="A38" s="178">
        <v>16</v>
      </c>
      <c r="B38" s="179" t="s">
        <v>2798</v>
      </c>
      <c r="C38" s="195" t="s">
        <v>2799</v>
      </c>
      <c r="D38" s="180" t="s">
        <v>374</v>
      </c>
      <c r="E38" s="181">
        <v>58.3</v>
      </c>
      <c r="F38" s="182"/>
      <c r="G38" s="183">
        <f>ROUND(E38*F38,2)</f>
        <v>0</v>
      </c>
      <c r="H38" s="182"/>
      <c r="I38" s="183">
        <f>ROUND(E38*H38,2)</f>
        <v>0</v>
      </c>
      <c r="J38" s="182"/>
      <c r="K38" s="183">
        <f>ROUND(E38*J38,2)</f>
        <v>0</v>
      </c>
      <c r="L38" s="183">
        <v>12</v>
      </c>
      <c r="M38" s="183">
        <f>G38*(1+L38/100)</f>
        <v>0</v>
      </c>
      <c r="N38" s="181">
        <v>0.12959999999999999</v>
      </c>
      <c r="O38" s="181">
        <f>ROUND(E38*N38,2)</f>
        <v>7.56</v>
      </c>
      <c r="P38" s="181">
        <v>0</v>
      </c>
      <c r="Q38" s="181">
        <f>ROUND(E38*P38,2)</f>
        <v>0</v>
      </c>
      <c r="R38" s="183" t="s">
        <v>382</v>
      </c>
      <c r="S38" s="183" t="s">
        <v>313</v>
      </c>
      <c r="T38" s="184" t="s">
        <v>313</v>
      </c>
      <c r="U38" s="159">
        <v>0</v>
      </c>
      <c r="V38" s="159">
        <f>ROUND(E38*U38,2)</f>
        <v>0</v>
      </c>
      <c r="W38" s="159"/>
      <c r="X38" s="159" t="s">
        <v>384</v>
      </c>
      <c r="Y38" s="159" t="s">
        <v>315</v>
      </c>
      <c r="Z38" s="148"/>
      <c r="AA38" s="148"/>
      <c r="AB38" s="148"/>
      <c r="AC38" s="148"/>
      <c r="AD38" s="148"/>
      <c r="AE38" s="148"/>
      <c r="AF38" s="148"/>
      <c r="AG38" s="148" t="s">
        <v>385</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196" t="s">
        <v>2800</v>
      </c>
      <c r="D39" s="161"/>
      <c r="E39" s="162">
        <v>58.3</v>
      </c>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318</v>
      </c>
      <c r="AH39" s="148">
        <v>0</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x14ac:dyDescent="0.2">
      <c r="A40" s="171" t="s">
        <v>308</v>
      </c>
      <c r="B40" s="172" t="s">
        <v>202</v>
      </c>
      <c r="C40" s="194" t="s">
        <v>203</v>
      </c>
      <c r="D40" s="173"/>
      <c r="E40" s="174"/>
      <c r="F40" s="175"/>
      <c r="G40" s="175">
        <f>SUMIF(AG41:AG58,"&lt;&gt;NOR",G41:G58)</f>
        <v>0</v>
      </c>
      <c r="H40" s="175"/>
      <c r="I40" s="175">
        <f>SUM(I41:I58)</f>
        <v>0</v>
      </c>
      <c r="J40" s="175"/>
      <c r="K40" s="175">
        <f>SUM(K41:K58)</f>
        <v>0</v>
      </c>
      <c r="L40" s="175"/>
      <c r="M40" s="175">
        <f>SUM(M41:M58)</f>
        <v>0</v>
      </c>
      <c r="N40" s="174"/>
      <c r="O40" s="174">
        <f>SUM(O41:O58)</f>
        <v>17.579999999999998</v>
      </c>
      <c r="P40" s="174"/>
      <c r="Q40" s="174">
        <f>SUM(Q41:Q58)</f>
        <v>0</v>
      </c>
      <c r="R40" s="175"/>
      <c r="S40" s="175"/>
      <c r="T40" s="176"/>
      <c r="U40" s="170"/>
      <c r="V40" s="170">
        <f>SUM(V41:V58)</f>
        <v>20.679999999999996</v>
      </c>
      <c r="W40" s="170"/>
      <c r="X40" s="170"/>
      <c r="Y40" s="170"/>
      <c r="AG40" t="s">
        <v>309</v>
      </c>
    </row>
    <row r="41" spans="1:60" outlineLevel="1" x14ac:dyDescent="0.2">
      <c r="A41" s="185">
        <v>17</v>
      </c>
      <c r="B41" s="186" t="s">
        <v>2801</v>
      </c>
      <c r="C41" s="197" t="s">
        <v>2802</v>
      </c>
      <c r="D41" s="187" t="s">
        <v>443</v>
      </c>
      <c r="E41" s="188">
        <v>1</v>
      </c>
      <c r="F41" s="189"/>
      <c r="G41" s="190">
        <f>ROUND(E41*F41,2)</f>
        <v>0</v>
      </c>
      <c r="H41" s="189"/>
      <c r="I41" s="190">
        <f>ROUND(E41*H41,2)</f>
        <v>0</v>
      </c>
      <c r="J41" s="189"/>
      <c r="K41" s="190">
        <f>ROUND(E41*J41,2)</f>
        <v>0</v>
      </c>
      <c r="L41" s="190">
        <v>12</v>
      </c>
      <c r="M41" s="190">
        <f>G41*(1+L41/100)</f>
        <v>0</v>
      </c>
      <c r="N41" s="188">
        <v>0.25080000000000002</v>
      </c>
      <c r="O41" s="188">
        <f>ROUND(E41*N41,2)</f>
        <v>0.25</v>
      </c>
      <c r="P41" s="188">
        <v>0</v>
      </c>
      <c r="Q41" s="188">
        <f>ROUND(E41*P41,2)</f>
        <v>0</v>
      </c>
      <c r="R41" s="190"/>
      <c r="S41" s="190" t="s">
        <v>313</v>
      </c>
      <c r="T41" s="191" t="s">
        <v>313</v>
      </c>
      <c r="U41" s="159">
        <v>0.81799999999999995</v>
      </c>
      <c r="V41" s="159">
        <f>ROUND(E41*U41,2)</f>
        <v>0.82</v>
      </c>
      <c r="W41" s="159"/>
      <c r="X41" s="159" t="s">
        <v>314</v>
      </c>
      <c r="Y41" s="159" t="s">
        <v>315</v>
      </c>
      <c r="Z41" s="148"/>
      <c r="AA41" s="148"/>
      <c r="AB41" s="148"/>
      <c r="AC41" s="148"/>
      <c r="AD41" s="148"/>
      <c r="AE41" s="148"/>
      <c r="AF41" s="148"/>
      <c r="AG41" s="148" t="s">
        <v>316</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22.5" outlineLevel="1" x14ac:dyDescent="0.2">
      <c r="A42" s="178">
        <v>18</v>
      </c>
      <c r="B42" s="179" t="s">
        <v>2803</v>
      </c>
      <c r="C42" s="195" t="s">
        <v>2804</v>
      </c>
      <c r="D42" s="180" t="s">
        <v>389</v>
      </c>
      <c r="E42" s="181">
        <v>23.25</v>
      </c>
      <c r="F42" s="182"/>
      <c r="G42" s="183">
        <f>ROUND(E42*F42,2)</f>
        <v>0</v>
      </c>
      <c r="H42" s="182"/>
      <c r="I42" s="183">
        <f>ROUND(E42*H42,2)</f>
        <v>0</v>
      </c>
      <c r="J42" s="182"/>
      <c r="K42" s="183">
        <f>ROUND(E42*J42,2)</f>
        <v>0</v>
      </c>
      <c r="L42" s="183">
        <v>12</v>
      </c>
      <c r="M42" s="183">
        <f>G42*(1+L42/100)</f>
        <v>0</v>
      </c>
      <c r="N42" s="181">
        <v>1.2999999999999999E-4</v>
      </c>
      <c r="O42" s="181">
        <f>ROUND(E42*N42,2)</f>
        <v>0</v>
      </c>
      <c r="P42" s="181">
        <v>0</v>
      </c>
      <c r="Q42" s="181">
        <f>ROUND(E42*P42,2)</f>
        <v>0</v>
      </c>
      <c r="R42" s="183"/>
      <c r="S42" s="183" t="s">
        <v>313</v>
      </c>
      <c r="T42" s="184" t="s">
        <v>313</v>
      </c>
      <c r="U42" s="159">
        <v>2.1999999999999999E-2</v>
      </c>
      <c r="V42" s="159">
        <f>ROUND(E42*U42,2)</f>
        <v>0.51</v>
      </c>
      <c r="W42" s="159"/>
      <c r="X42" s="159" t="s">
        <v>314</v>
      </c>
      <c r="Y42" s="159" t="s">
        <v>315</v>
      </c>
      <c r="Z42" s="148"/>
      <c r="AA42" s="148"/>
      <c r="AB42" s="148"/>
      <c r="AC42" s="148"/>
      <c r="AD42" s="148"/>
      <c r="AE42" s="148"/>
      <c r="AF42" s="148"/>
      <c r="AG42" s="148" t="s">
        <v>316</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
      <c r="A43" s="155"/>
      <c r="B43" s="156"/>
      <c r="C43" s="196" t="s">
        <v>2805</v>
      </c>
      <c r="D43" s="161"/>
      <c r="E43" s="162">
        <v>23.25</v>
      </c>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318</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8">
        <v>19</v>
      </c>
      <c r="B44" s="179" t="s">
        <v>2806</v>
      </c>
      <c r="C44" s="195" t="s">
        <v>2807</v>
      </c>
      <c r="D44" s="180" t="s">
        <v>389</v>
      </c>
      <c r="E44" s="181">
        <v>23.25</v>
      </c>
      <c r="F44" s="182"/>
      <c r="G44" s="183">
        <f>ROUND(E44*F44,2)</f>
        <v>0</v>
      </c>
      <c r="H44" s="182"/>
      <c r="I44" s="183">
        <f>ROUND(E44*H44,2)</f>
        <v>0</v>
      </c>
      <c r="J44" s="182"/>
      <c r="K44" s="183">
        <f>ROUND(E44*J44,2)</f>
        <v>0</v>
      </c>
      <c r="L44" s="183">
        <v>12</v>
      </c>
      <c r="M44" s="183">
        <f>G44*(1+L44/100)</f>
        <v>0</v>
      </c>
      <c r="N44" s="181">
        <v>0</v>
      </c>
      <c r="O44" s="181">
        <f>ROUND(E44*N44,2)</f>
        <v>0</v>
      </c>
      <c r="P44" s="181">
        <v>0</v>
      </c>
      <c r="Q44" s="181">
        <f>ROUND(E44*P44,2)</f>
        <v>0</v>
      </c>
      <c r="R44" s="183"/>
      <c r="S44" s="183" t="s">
        <v>313</v>
      </c>
      <c r="T44" s="184" t="s">
        <v>313</v>
      </c>
      <c r="U44" s="159">
        <v>1.2E-2</v>
      </c>
      <c r="V44" s="159">
        <f>ROUND(E44*U44,2)</f>
        <v>0.28000000000000003</v>
      </c>
      <c r="W44" s="159"/>
      <c r="X44" s="159" t="s">
        <v>314</v>
      </c>
      <c r="Y44" s="159" t="s">
        <v>315</v>
      </c>
      <c r="Z44" s="148"/>
      <c r="AA44" s="148"/>
      <c r="AB44" s="148"/>
      <c r="AC44" s="148"/>
      <c r="AD44" s="148"/>
      <c r="AE44" s="148"/>
      <c r="AF44" s="148"/>
      <c r="AG44" s="148" t="s">
        <v>316</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196" t="s">
        <v>2808</v>
      </c>
      <c r="D45" s="161"/>
      <c r="E45" s="162">
        <v>23.25</v>
      </c>
      <c r="F45" s="159"/>
      <c r="G45" s="159"/>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318</v>
      </c>
      <c r="AH45" s="148">
        <v>5</v>
      </c>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t="22.5" outlineLevel="1" x14ac:dyDescent="0.2">
      <c r="A46" s="178">
        <v>20</v>
      </c>
      <c r="B46" s="179" t="s">
        <v>2809</v>
      </c>
      <c r="C46" s="195" t="s">
        <v>2810</v>
      </c>
      <c r="D46" s="180" t="s">
        <v>389</v>
      </c>
      <c r="E46" s="181">
        <v>130.91999999999999</v>
      </c>
      <c r="F46" s="182"/>
      <c r="G46" s="183">
        <f>ROUND(E46*F46,2)</f>
        <v>0</v>
      </c>
      <c r="H46" s="182"/>
      <c r="I46" s="183">
        <f>ROUND(E46*H46,2)</f>
        <v>0</v>
      </c>
      <c r="J46" s="182"/>
      <c r="K46" s="183">
        <f>ROUND(E46*J46,2)</f>
        <v>0</v>
      </c>
      <c r="L46" s="183">
        <v>12</v>
      </c>
      <c r="M46" s="183">
        <f>G46*(1+L46/100)</f>
        <v>0</v>
      </c>
      <c r="N46" s="181">
        <v>0.10249999999999999</v>
      </c>
      <c r="O46" s="181">
        <f>ROUND(E46*N46,2)</f>
        <v>13.42</v>
      </c>
      <c r="P46" s="181">
        <v>0</v>
      </c>
      <c r="Q46" s="181">
        <f>ROUND(E46*P46,2)</f>
        <v>0</v>
      </c>
      <c r="R46" s="183"/>
      <c r="S46" s="183" t="s">
        <v>313</v>
      </c>
      <c r="T46" s="184" t="s">
        <v>313</v>
      </c>
      <c r="U46" s="159">
        <v>0.14000000000000001</v>
      </c>
      <c r="V46" s="159">
        <f>ROUND(E46*U46,2)</f>
        <v>18.329999999999998</v>
      </c>
      <c r="W46" s="159"/>
      <c r="X46" s="159" t="s">
        <v>314</v>
      </c>
      <c r="Y46" s="159" t="s">
        <v>315</v>
      </c>
      <c r="Z46" s="148"/>
      <c r="AA46" s="148"/>
      <c r="AB46" s="148"/>
      <c r="AC46" s="148"/>
      <c r="AD46" s="148"/>
      <c r="AE46" s="148"/>
      <c r="AF46" s="148"/>
      <c r="AG46" s="148" t="s">
        <v>316</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196" t="s">
        <v>2811</v>
      </c>
      <c r="D47" s="161"/>
      <c r="E47" s="162">
        <v>24.92</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318</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2.5" outlineLevel="3" x14ac:dyDescent="0.2">
      <c r="A48" s="155"/>
      <c r="B48" s="156"/>
      <c r="C48" s="196" t="s">
        <v>2812</v>
      </c>
      <c r="D48" s="161"/>
      <c r="E48" s="162">
        <v>106</v>
      </c>
      <c r="F48" s="159"/>
      <c r="G48" s="159"/>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318</v>
      </c>
      <c r="AH48" s="148">
        <v>0</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78">
        <v>21</v>
      </c>
      <c r="B49" s="179" t="s">
        <v>2813</v>
      </c>
      <c r="C49" s="195" t="s">
        <v>2814</v>
      </c>
      <c r="D49" s="180" t="s">
        <v>389</v>
      </c>
      <c r="E49" s="181">
        <v>20</v>
      </c>
      <c r="F49" s="182"/>
      <c r="G49" s="183">
        <f>ROUND(E49*F49,2)</f>
        <v>0</v>
      </c>
      <c r="H49" s="182"/>
      <c r="I49" s="183">
        <f>ROUND(E49*H49,2)</f>
        <v>0</v>
      </c>
      <c r="J49" s="182"/>
      <c r="K49" s="183">
        <f>ROUND(E49*J49,2)</f>
        <v>0</v>
      </c>
      <c r="L49" s="183">
        <v>12</v>
      </c>
      <c r="M49" s="183">
        <f>G49*(1+L49/100)</f>
        <v>0</v>
      </c>
      <c r="N49" s="181">
        <v>0</v>
      </c>
      <c r="O49" s="181">
        <f>ROUND(E49*N49,2)</f>
        <v>0</v>
      </c>
      <c r="P49" s="181">
        <v>0</v>
      </c>
      <c r="Q49" s="181">
        <f>ROUND(E49*P49,2)</f>
        <v>0</v>
      </c>
      <c r="R49" s="183"/>
      <c r="S49" s="183" t="s">
        <v>313</v>
      </c>
      <c r="T49" s="184" t="s">
        <v>313</v>
      </c>
      <c r="U49" s="159">
        <v>3.6999999999999998E-2</v>
      </c>
      <c r="V49" s="159">
        <f>ROUND(E49*U49,2)</f>
        <v>0.74</v>
      </c>
      <c r="W49" s="159"/>
      <c r="X49" s="159" t="s">
        <v>314</v>
      </c>
      <c r="Y49" s="159" t="s">
        <v>315</v>
      </c>
      <c r="Z49" s="148"/>
      <c r="AA49" s="148"/>
      <c r="AB49" s="148"/>
      <c r="AC49" s="148"/>
      <c r="AD49" s="148"/>
      <c r="AE49" s="148"/>
      <c r="AF49" s="148"/>
      <c r="AG49" s="148" t="s">
        <v>316</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196" t="s">
        <v>2815</v>
      </c>
      <c r="D50" s="161"/>
      <c r="E50" s="162">
        <v>20</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318</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22.5" outlineLevel="1" x14ac:dyDescent="0.2">
      <c r="A51" s="185">
        <v>22</v>
      </c>
      <c r="B51" s="186" t="s">
        <v>2816</v>
      </c>
      <c r="C51" s="197" t="s">
        <v>2817</v>
      </c>
      <c r="D51" s="187" t="s">
        <v>443</v>
      </c>
      <c r="E51" s="188">
        <v>1</v>
      </c>
      <c r="F51" s="189"/>
      <c r="G51" s="190">
        <f t="shared" ref="G51:G57" si="0">ROUND(E51*F51,2)</f>
        <v>0</v>
      </c>
      <c r="H51" s="189"/>
      <c r="I51" s="190">
        <f t="shared" ref="I51:I57" si="1">ROUND(E51*H51,2)</f>
        <v>0</v>
      </c>
      <c r="J51" s="189"/>
      <c r="K51" s="190">
        <f t="shared" ref="K51:K57" si="2">ROUND(E51*J51,2)</f>
        <v>0</v>
      </c>
      <c r="L51" s="190">
        <v>12</v>
      </c>
      <c r="M51" s="190">
        <f t="shared" ref="M51:M57" si="3">G51*(1+L51/100)</f>
        <v>0</v>
      </c>
      <c r="N51" s="188">
        <v>5.1000000000000004E-3</v>
      </c>
      <c r="O51" s="188">
        <f t="shared" ref="O51:O57" si="4">ROUND(E51*N51,2)</f>
        <v>0.01</v>
      </c>
      <c r="P51" s="188">
        <v>0</v>
      </c>
      <c r="Q51" s="188">
        <f t="shared" ref="Q51:Q57" si="5">ROUND(E51*P51,2)</f>
        <v>0</v>
      </c>
      <c r="R51" s="190" t="s">
        <v>382</v>
      </c>
      <c r="S51" s="190" t="s">
        <v>313</v>
      </c>
      <c r="T51" s="191" t="s">
        <v>313</v>
      </c>
      <c r="U51" s="159">
        <v>0</v>
      </c>
      <c r="V51" s="159">
        <f t="shared" ref="V51:V57" si="6">ROUND(E51*U51,2)</f>
        <v>0</v>
      </c>
      <c r="W51" s="159"/>
      <c r="X51" s="159" t="s">
        <v>384</v>
      </c>
      <c r="Y51" s="159" t="s">
        <v>315</v>
      </c>
      <c r="Z51" s="148"/>
      <c r="AA51" s="148"/>
      <c r="AB51" s="148"/>
      <c r="AC51" s="148"/>
      <c r="AD51" s="148"/>
      <c r="AE51" s="148"/>
      <c r="AF51" s="148"/>
      <c r="AG51" s="148" t="s">
        <v>385</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85">
        <v>23</v>
      </c>
      <c r="B52" s="186" t="s">
        <v>2818</v>
      </c>
      <c r="C52" s="197" t="s">
        <v>2819</v>
      </c>
      <c r="D52" s="187" t="s">
        <v>443</v>
      </c>
      <c r="E52" s="188">
        <v>1</v>
      </c>
      <c r="F52" s="189"/>
      <c r="G52" s="190">
        <f t="shared" si="0"/>
        <v>0</v>
      </c>
      <c r="H52" s="189"/>
      <c r="I52" s="190">
        <f t="shared" si="1"/>
        <v>0</v>
      </c>
      <c r="J52" s="189"/>
      <c r="K52" s="190">
        <f t="shared" si="2"/>
        <v>0</v>
      </c>
      <c r="L52" s="190">
        <v>12</v>
      </c>
      <c r="M52" s="190">
        <f t="shared" si="3"/>
        <v>0</v>
      </c>
      <c r="N52" s="188">
        <v>5.1000000000000004E-3</v>
      </c>
      <c r="O52" s="188">
        <f t="shared" si="4"/>
        <v>0.01</v>
      </c>
      <c r="P52" s="188">
        <v>0</v>
      </c>
      <c r="Q52" s="188">
        <f t="shared" si="5"/>
        <v>0</v>
      </c>
      <c r="R52" s="190" t="s">
        <v>382</v>
      </c>
      <c r="S52" s="190" t="s">
        <v>313</v>
      </c>
      <c r="T52" s="191" t="s">
        <v>313</v>
      </c>
      <c r="U52" s="159">
        <v>0</v>
      </c>
      <c r="V52" s="159">
        <f t="shared" si="6"/>
        <v>0</v>
      </c>
      <c r="W52" s="159"/>
      <c r="X52" s="159" t="s">
        <v>384</v>
      </c>
      <c r="Y52" s="159" t="s">
        <v>315</v>
      </c>
      <c r="Z52" s="148"/>
      <c r="AA52" s="148"/>
      <c r="AB52" s="148"/>
      <c r="AC52" s="148"/>
      <c r="AD52" s="148"/>
      <c r="AE52" s="148"/>
      <c r="AF52" s="148"/>
      <c r="AG52" s="148" t="s">
        <v>385</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ht="22.5" outlineLevel="1" x14ac:dyDescent="0.2">
      <c r="A53" s="185">
        <v>24</v>
      </c>
      <c r="B53" s="186" t="s">
        <v>2820</v>
      </c>
      <c r="C53" s="197" t="s">
        <v>2821</v>
      </c>
      <c r="D53" s="187" t="s">
        <v>443</v>
      </c>
      <c r="E53" s="188">
        <v>1</v>
      </c>
      <c r="F53" s="189"/>
      <c r="G53" s="190">
        <f t="shared" si="0"/>
        <v>0</v>
      </c>
      <c r="H53" s="189"/>
      <c r="I53" s="190">
        <f t="shared" si="1"/>
        <v>0</v>
      </c>
      <c r="J53" s="189"/>
      <c r="K53" s="190">
        <f t="shared" si="2"/>
        <v>0</v>
      </c>
      <c r="L53" s="190">
        <v>12</v>
      </c>
      <c r="M53" s="190">
        <f t="shared" si="3"/>
        <v>0</v>
      </c>
      <c r="N53" s="188">
        <v>0</v>
      </c>
      <c r="O53" s="188">
        <f t="shared" si="4"/>
        <v>0</v>
      </c>
      <c r="P53" s="188">
        <v>0</v>
      </c>
      <c r="Q53" s="188">
        <f t="shared" si="5"/>
        <v>0</v>
      </c>
      <c r="R53" s="190" t="s">
        <v>382</v>
      </c>
      <c r="S53" s="190" t="s">
        <v>313</v>
      </c>
      <c r="T53" s="191" t="s">
        <v>313</v>
      </c>
      <c r="U53" s="159">
        <v>0</v>
      </c>
      <c r="V53" s="159">
        <f t="shared" si="6"/>
        <v>0</v>
      </c>
      <c r="W53" s="159"/>
      <c r="X53" s="159" t="s">
        <v>384</v>
      </c>
      <c r="Y53" s="159" t="s">
        <v>315</v>
      </c>
      <c r="Z53" s="148"/>
      <c r="AA53" s="148"/>
      <c r="AB53" s="148"/>
      <c r="AC53" s="148"/>
      <c r="AD53" s="148"/>
      <c r="AE53" s="148"/>
      <c r="AF53" s="148"/>
      <c r="AG53" s="148" t="s">
        <v>385</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ht="22.5" outlineLevel="1" x14ac:dyDescent="0.2">
      <c r="A54" s="185">
        <v>25</v>
      </c>
      <c r="B54" s="186" t="s">
        <v>2822</v>
      </c>
      <c r="C54" s="197" t="s">
        <v>2823</v>
      </c>
      <c r="D54" s="187" t="s">
        <v>443</v>
      </c>
      <c r="E54" s="188">
        <v>1</v>
      </c>
      <c r="F54" s="189"/>
      <c r="G54" s="190">
        <f t="shared" si="0"/>
        <v>0</v>
      </c>
      <c r="H54" s="189"/>
      <c r="I54" s="190">
        <f t="shared" si="1"/>
        <v>0</v>
      </c>
      <c r="J54" s="189"/>
      <c r="K54" s="190">
        <f t="shared" si="2"/>
        <v>0</v>
      </c>
      <c r="L54" s="190">
        <v>12</v>
      </c>
      <c r="M54" s="190">
        <f t="shared" si="3"/>
        <v>0</v>
      </c>
      <c r="N54" s="188">
        <v>1E-4</v>
      </c>
      <c r="O54" s="188">
        <f t="shared" si="4"/>
        <v>0</v>
      </c>
      <c r="P54" s="188">
        <v>0</v>
      </c>
      <c r="Q54" s="188">
        <f t="shared" si="5"/>
        <v>0</v>
      </c>
      <c r="R54" s="190" t="s">
        <v>382</v>
      </c>
      <c r="S54" s="190" t="s">
        <v>313</v>
      </c>
      <c r="T54" s="191" t="s">
        <v>313</v>
      </c>
      <c r="U54" s="159">
        <v>0</v>
      </c>
      <c r="V54" s="159">
        <f t="shared" si="6"/>
        <v>0</v>
      </c>
      <c r="W54" s="159"/>
      <c r="X54" s="159" t="s">
        <v>384</v>
      </c>
      <c r="Y54" s="159" t="s">
        <v>315</v>
      </c>
      <c r="Z54" s="148"/>
      <c r="AA54" s="148"/>
      <c r="AB54" s="148"/>
      <c r="AC54" s="148"/>
      <c r="AD54" s="148"/>
      <c r="AE54" s="148"/>
      <c r="AF54" s="148"/>
      <c r="AG54" s="148" t="s">
        <v>385</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2.5" outlineLevel="1" x14ac:dyDescent="0.2">
      <c r="A55" s="185">
        <v>26</v>
      </c>
      <c r="B55" s="186" t="s">
        <v>2824</v>
      </c>
      <c r="C55" s="197" t="s">
        <v>2825</v>
      </c>
      <c r="D55" s="187" t="s">
        <v>443</v>
      </c>
      <c r="E55" s="188">
        <v>1</v>
      </c>
      <c r="F55" s="189"/>
      <c r="G55" s="190">
        <f t="shared" si="0"/>
        <v>0</v>
      </c>
      <c r="H55" s="189"/>
      <c r="I55" s="190">
        <f t="shared" si="1"/>
        <v>0</v>
      </c>
      <c r="J55" s="189"/>
      <c r="K55" s="190">
        <f t="shared" si="2"/>
        <v>0</v>
      </c>
      <c r="L55" s="190">
        <v>12</v>
      </c>
      <c r="M55" s="190">
        <f t="shared" si="3"/>
        <v>0</v>
      </c>
      <c r="N55" s="188">
        <v>4.0000000000000002E-4</v>
      </c>
      <c r="O55" s="188">
        <f t="shared" si="4"/>
        <v>0</v>
      </c>
      <c r="P55" s="188">
        <v>0</v>
      </c>
      <c r="Q55" s="188">
        <f t="shared" si="5"/>
        <v>0</v>
      </c>
      <c r="R55" s="190" t="s">
        <v>382</v>
      </c>
      <c r="S55" s="190" t="s">
        <v>313</v>
      </c>
      <c r="T55" s="191" t="s">
        <v>313</v>
      </c>
      <c r="U55" s="159">
        <v>0</v>
      </c>
      <c r="V55" s="159">
        <f t="shared" si="6"/>
        <v>0</v>
      </c>
      <c r="W55" s="159"/>
      <c r="X55" s="159" t="s">
        <v>384</v>
      </c>
      <c r="Y55" s="159" t="s">
        <v>315</v>
      </c>
      <c r="Z55" s="148"/>
      <c r="AA55" s="148"/>
      <c r="AB55" s="148"/>
      <c r="AC55" s="148"/>
      <c r="AD55" s="148"/>
      <c r="AE55" s="148"/>
      <c r="AF55" s="148"/>
      <c r="AG55" s="148" t="s">
        <v>385</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2.5" outlineLevel="1" x14ac:dyDescent="0.2">
      <c r="A56" s="185">
        <v>27</v>
      </c>
      <c r="B56" s="186" t="s">
        <v>2826</v>
      </c>
      <c r="C56" s="197" t="s">
        <v>2827</v>
      </c>
      <c r="D56" s="187" t="s">
        <v>443</v>
      </c>
      <c r="E56" s="188">
        <v>1</v>
      </c>
      <c r="F56" s="189"/>
      <c r="G56" s="190">
        <f t="shared" si="0"/>
        <v>0</v>
      </c>
      <c r="H56" s="189"/>
      <c r="I56" s="190">
        <f t="shared" si="1"/>
        <v>0</v>
      </c>
      <c r="J56" s="189"/>
      <c r="K56" s="190">
        <f t="shared" si="2"/>
        <v>0</v>
      </c>
      <c r="L56" s="190">
        <v>12</v>
      </c>
      <c r="M56" s="190">
        <f t="shared" si="3"/>
        <v>0</v>
      </c>
      <c r="N56" s="188">
        <v>3.0000000000000001E-3</v>
      </c>
      <c r="O56" s="188">
        <f t="shared" si="4"/>
        <v>0</v>
      </c>
      <c r="P56" s="188">
        <v>0</v>
      </c>
      <c r="Q56" s="188">
        <f t="shared" si="5"/>
        <v>0</v>
      </c>
      <c r="R56" s="190" t="s">
        <v>382</v>
      </c>
      <c r="S56" s="190" t="s">
        <v>313</v>
      </c>
      <c r="T56" s="191" t="s">
        <v>313</v>
      </c>
      <c r="U56" s="159">
        <v>0</v>
      </c>
      <c r="V56" s="159">
        <f t="shared" si="6"/>
        <v>0</v>
      </c>
      <c r="W56" s="159"/>
      <c r="X56" s="159" t="s">
        <v>384</v>
      </c>
      <c r="Y56" s="159" t="s">
        <v>315</v>
      </c>
      <c r="Z56" s="148"/>
      <c r="AA56" s="148"/>
      <c r="AB56" s="148"/>
      <c r="AC56" s="148"/>
      <c r="AD56" s="148"/>
      <c r="AE56" s="148"/>
      <c r="AF56" s="148"/>
      <c r="AG56" s="148" t="s">
        <v>385</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ht="22.5" outlineLevel="1" x14ac:dyDescent="0.2">
      <c r="A57" s="178">
        <v>28</v>
      </c>
      <c r="B57" s="179" t="s">
        <v>2828</v>
      </c>
      <c r="C57" s="195" t="s">
        <v>2829</v>
      </c>
      <c r="D57" s="180" t="s">
        <v>443</v>
      </c>
      <c r="E57" s="181">
        <v>144.012</v>
      </c>
      <c r="F57" s="182"/>
      <c r="G57" s="183">
        <f t="shared" si="0"/>
        <v>0</v>
      </c>
      <c r="H57" s="182"/>
      <c r="I57" s="183">
        <f t="shared" si="1"/>
        <v>0</v>
      </c>
      <c r="J57" s="182"/>
      <c r="K57" s="183">
        <f t="shared" si="2"/>
        <v>0</v>
      </c>
      <c r="L57" s="183">
        <v>12</v>
      </c>
      <c r="M57" s="183">
        <f t="shared" si="3"/>
        <v>0</v>
      </c>
      <c r="N57" s="181">
        <v>2.7E-2</v>
      </c>
      <c r="O57" s="181">
        <f t="shared" si="4"/>
        <v>3.89</v>
      </c>
      <c r="P57" s="181">
        <v>0</v>
      </c>
      <c r="Q57" s="181">
        <f t="shared" si="5"/>
        <v>0</v>
      </c>
      <c r="R57" s="183" t="s">
        <v>382</v>
      </c>
      <c r="S57" s="183" t="s">
        <v>313</v>
      </c>
      <c r="T57" s="184" t="s">
        <v>313</v>
      </c>
      <c r="U57" s="159">
        <v>0</v>
      </c>
      <c r="V57" s="159">
        <f t="shared" si="6"/>
        <v>0</v>
      </c>
      <c r="W57" s="159"/>
      <c r="X57" s="159" t="s">
        <v>384</v>
      </c>
      <c r="Y57" s="159" t="s">
        <v>315</v>
      </c>
      <c r="Z57" s="148"/>
      <c r="AA57" s="148"/>
      <c r="AB57" s="148"/>
      <c r="AC57" s="148"/>
      <c r="AD57" s="148"/>
      <c r="AE57" s="148"/>
      <c r="AF57" s="148"/>
      <c r="AG57" s="148" t="s">
        <v>385</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196" t="s">
        <v>2830</v>
      </c>
      <c r="D58" s="161"/>
      <c r="E58" s="162">
        <v>144.012</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318</v>
      </c>
      <c r="AH58" s="148">
        <v>5</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x14ac:dyDescent="0.2">
      <c r="A59" s="171" t="s">
        <v>308</v>
      </c>
      <c r="B59" s="172" t="s">
        <v>204</v>
      </c>
      <c r="C59" s="194" t="s">
        <v>205</v>
      </c>
      <c r="D59" s="173"/>
      <c r="E59" s="174"/>
      <c r="F59" s="175"/>
      <c r="G59" s="175">
        <f>SUMIF(AG60:AG61,"&lt;&gt;NOR",G60:G61)</f>
        <v>0</v>
      </c>
      <c r="H59" s="175"/>
      <c r="I59" s="175">
        <f>SUM(I60:I61)</f>
        <v>0</v>
      </c>
      <c r="J59" s="175"/>
      <c r="K59" s="175">
        <f>SUM(K60:K61)</f>
        <v>0</v>
      </c>
      <c r="L59" s="175"/>
      <c r="M59" s="175">
        <f>SUM(M60:M61)</f>
        <v>0</v>
      </c>
      <c r="N59" s="174"/>
      <c r="O59" s="174">
        <f>SUM(O60:O61)</f>
        <v>0</v>
      </c>
      <c r="P59" s="174"/>
      <c r="Q59" s="174">
        <f>SUM(Q60:Q61)</f>
        <v>0</v>
      </c>
      <c r="R59" s="175"/>
      <c r="S59" s="175"/>
      <c r="T59" s="176"/>
      <c r="U59" s="170"/>
      <c r="V59" s="170">
        <f>SUM(V60:V61)</f>
        <v>9</v>
      </c>
      <c r="W59" s="170"/>
      <c r="X59" s="170"/>
      <c r="Y59" s="170"/>
      <c r="AG59" t="s">
        <v>309</v>
      </c>
    </row>
    <row r="60" spans="1:60" outlineLevel="1" x14ac:dyDescent="0.2">
      <c r="A60" s="178">
        <v>29</v>
      </c>
      <c r="B60" s="179" t="s">
        <v>2831</v>
      </c>
      <c r="C60" s="195" t="s">
        <v>2832</v>
      </c>
      <c r="D60" s="180" t="s">
        <v>374</v>
      </c>
      <c r="E60" s="181">
        <v>43.5</v>
      </c>
      <c r="F60" s="182"/>
      <c r="G60" s="183">
        <f>ROUND(E60*F60,2)</f>
        <v>0</v>
      </c>
      <c r="H60" s="182"/>
      <c r="I60" s="183">
        <f>ROUND(E60*H60,2)</f>
        <v>0</v>
      </c>
      <c r="J60" s="182"/>
      <c r="K60" s="183">
        <f>ROUND(E60*J60,2)</f>
        <v>0</v>
      </c>
      <c r="L60" s="183">
        <v>12</v>
      </c>
      <c r="M60" s="183">
        <f>G60*(1+L60/100)</f>
        <v>0</v>
      </c>
      <c r="N60" s="181">
        <v>0</v>
      </c>
      <c r="O60" s="181">
        <f>ROUND(E60*N60,2)</f>
        <v>0</v>
      </c>
      <c r="P60" s="181">
        <v>0</v>
      </c>
      <c r="Q60" s="181">
        <f>ROUND(E60*P60,2)</f>
        <v>0</v>
      </c>
      <c r="R60" s="183"/>
      <c r="S60" s="183" t="s">
        <v>313</v>
      </c>
      <c r="T60" s="184" t="s">
        <v>313</v>
      </c>
      <c r="U60" s="159">
        <v>0.20699999999999999</v>
      </c>
      <c r="V60" s="159">
        <f>ROUND(E60*U60,2)</f>
        <v>9</v>
      </c>
      <c r="W60" s="159"/>
      <c r="X60" s="159" t="s">
        <v>314</v>
      </c>
      <c r="Y60" s="159" t="s">
        <v>315</v>
      </c>
      <c r="Z60" s="148"/>
      <c r="AA60" s="148"/>
      <c r="AB60" s="148"/>
      <c r="AC60" s="148"/>
      <c r="AD60" s="148"/>
      <c r="AE60" s="148"/>
      <c r="AF60" s="148"/>
      <c r="AG60" s="148" t="s">
        <v>316</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
      <c r="A61" s="155"/>
      <c r="B61" s="156"/>
      <c r="C61" s="196" t="s">
        <v>2833</v>
      </c>
      <c r="D61" s="161"/>
      <c r="E61" s="162">
        <v>43.5</v>
      </c>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318</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x14ac:dyDescent="0.2">
      <c r="A62" s="171" t="s">
        <v>308</v>
      </c>
      <c r="B62" s="172" t="s">
        <v>212</v>
      </c>
      <c r="C62" s="194" t="s">
        <v>213</v>
      </c>
      <c r="D62" s="173"/>
      <c r="E62" s="174"/>
      <c r="F62" s="175"/>
      <c r="G62" s="175">
        <f>SUMIF(AG63:AG63,"&lt;&gt;NOR",G63:G63)</f>
        <v>0</v>
      </c>
      <c r="H62" s="175"/>
      <c r="I62" s="175">
        <f>SUM(I63:I63)</f>
        <v>0</v>
      </c>
      <c r="J62" s="175"/>
      <c r="K62" s="175">
        <f>SUM(K63:K63)</f>
        <v>0</v>
      </c>
      <c r="L62" s="175"/>
      <c r="M62" s="175">
        <f>SUM(M63:M63)</f>
        <v>0</v>
      </c>
      <c r="N62" s="174"/>
      <c r="O62" s="174">
        <f>SUM(O63:O63)</f>
        <v>0</v>
      </c>
      <c r="P62" s="174"/>
      <c r="Q62" s="174">
        <f>SUM(Q63:Q63)</f>
        <v>0</v>
      </c>
      <c r="R62" s="175"/>
      <c r="S62" s="175"/>
      <c r="T62" s="176"/>
      <c r="U62" s="170"/>
      <c r="V62" s="170">
        <f>SUM(V63:V63)</f>
        <v>25.86</v>
      </c>
      <c r="W62" s="170"/>
      <c r="X62" s="170"/>
      <c r="Y62" s="170"/>
      <c r="AG62" t="s">
        <v>309</v>
      </c>
    </row>
    <row r="63" spans="1:60" outlineLevel="1" x14ac:dyDescent="0.2">
      <c r="A63" s="185">
        <v>30</v>
      </c>
      <c r="B63" s="186" t="s">
        <v>2834</v>
      </c>
      <c r="C63" s="197" t="s">
        <v>2835</v>
      </c>
      <c r="D63" s="187" t="s">
        <v>381</v>
      </c>
      <c r="E63" s="188">
        <v>66.319180000000003</v>
      </c>
      <c r="F63" s="189"/>
      <c r="G63" s="190">
        <f>ROUND(E63*F63,2)</f>
        <v>0</v>
      </c>
      <c r="H63" s="189"/>
      <c r="I63" s="190">
        <f>ROUND(E63*H63,2)</f>
        <v>0</v>
      </c>
      <c r="J63" s="189"/>
      <c r="K63" s="190">
        <f>ROUND(E63*J63,2)</f>
        <v>0</v>
      </c>
      <c r="L63" s="190">
        <v>12</v>
      </c>
      <c r="M63" s="190">
        <f>G63*(1+L63/100)</f>
        <v>0</v>
      </c>
      <c r="N63" s="188">
        <v>0</v>
      </c>
      <c r="O63" s="188">
        <f>ROUND(E63*N63,2)</f>
        <v>0</v>
      </c>
      <c r="P63" s="188">
        <v>0</v>
      </c>
      <c r="Q63" s="188">
        <f>ROUND(E63*P63,2)</f>
        <v>0</v>
      </c>
      <c r="R63" s="190"/>
      <c r="S63" s="190" t="s">
        <v>313</v>
      </c>
      <c r="T63" s="191" t="s">
        <v>313</v>
      </c>
      <c r="U63" s="159">
        <v>0.39</v>
      </c>
      <c r="V63" s="159">
        <f>ROUND(E63*U63,2)</f>
        <v>25.86</v>
      </c>
      <c r="W63" s="159"/>
      <c r="X63" s="159" t="s">
        <v>1143</v>
      </c>
      <c r="Y63" s="159" t="s">
        <v>315</v>
      </c>
      <c r="Z63" s="148"/>
      <c r="AA63" s="148"/>
      <c r="AB63" s="148"/>
      <c r="AC63" s="148"/>
      <c r="AD63" s="148"/>
      <c r="AE63" s="148"/>
      <c r="AF63" s="148"/>
      <c r="AG63" s="148" t="s">
        <v>1144</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x14ac:dyDescent="0.2">
      <c r="A64" s="171" t="s">
        <v>308</v>
      </c>
      <c r="B64" s="172" t="s">
        <v>214</v>
      </c>
      <c r="C64" s="194" t="s">
        <v>215</v>
      </c>
      <c r="D64" s="173"/>
      <c r="E64" s="174"/>
      <c r="F64" s="175"/>
      <c r="G64" s="175">
        <f>SUMIF(AG65:AG75,"&lt;&gt;NOR",G65:G75)</f>
        <v>0</v>
      </c>
      <c r="H64" s="175"/>
      <c r="I64" s="175">
        <f>SUM(I65:I75)</f>
        <v>0</v>
      </c>
      <c r="J64" s="175"/>
      <c r="K64" s="175">
        <f>SUM(K65:K75)</f>
        <v>0</v>
      </c>
      <c r="L64" s="175"/>
      <c r="M64" s="175">
        <f>SUM(M65:M75)</f>
        <v>0</v>
      </c>
      <c r="N64" s="174"/>
      <c r="O64" s="174">
        <f>SUM(O65:O75)</f>
        <v>0</v>
      </c>
      <c r="P64" s="174"/>
      <c r="Q64" s="174">
        <f>SUM(Q65:Q75)</f>
        <v>0</v>
      </c>
      <c r="R64" s="175"/>
      <c r="S64" s="175"/>
      <c r="T64" s="176"/>
      <c r="U64" s="170"/>
      <c r="V64" s="170">
        <f>SUM(V65:V75)</f>
        <v>6.52</v>
      </c>
      <c r="W64" s="170"/>
      <c r="X64" s="170"/>
      <c r="Y64" s="170"/>
      <c r="AG64" t="s">
        <v>309</v>
      </c>
    </row>
    <row r="65" spans="1:60" outlineLevel="1" x14ac:dyDescent="0.2">
      <c r="A65" s="178">
        <v>31</v>
      </c>
      <c r="B65" s="179" t="s">
        <v>2836</v>
      </c>
      <c r="C65" s="195" t="s">
        <v>2837</v>
      </c>
      <c r="D65" s="180" t="s">
        <v>381</v>
      </c>
      <c r="E65" s="181">
        <v>3.52</v>
      </c>
      <c r="F65" s="182"/>
      <c r="G65" s="183">
        <f>ROUND(E65*F65,2)</f>
        <v>0</v>
      </c>
      <c r="H65" s="182"/>
      <c r="I65" s="183">
        <f>ROUND(E65*H65,2)</f>
        <v>0</v>
      </c>
      <c r="J65" s="182"/>
      <c r="K65" s="183">
        <f>ROUND(E65*J65,2)</f>
        <v>0</v>
      </c>
      <c r="L65" s="183">
        <v>12</v>
      </c>
      <c r="M65" s="183">
        <f>G65*(1+L65/100)</f>
        <v>0</v>
      </c>
      <c r="N65" s="181">
        <v>0</v>
      </c>
      <c r="O65" s="181">
        <f>ROUND(E65*N65,2)</f>
        <v>0</v>
      </c>
      <c r="P65" s="181">
        <v>0</v>
      </c>
      <c r="Q65" s="181">
        <f>ROUND(E65*P65,2)</f>
        <v>0</v>
      </c>
      <c r="R65" s="183"/>
      <c r="S65" s="183" t="s">
        <v>313</v>
      </c>
      <c r="T65" s="184" t="s">
        <v>313</v>
      </c>
      <c r="U65" s="159">
        <v>0</v>
      </c>
      <c r="V65" s="159">
        <f>ROUND(E65*U65,2)</f>
        <v>0</v>
      </c>
      <c r="W65" s="159"/>
      <c r="X65" s="159" t="s">
        <v>314</v>
      </c>
      <c r="Y65" s="159" t="s">
        <v>315</v>
      </c>
      <c r="Z65" s="148"/>
      <c r="AA65" s="148"/>
      <c r="AB65" s="148"/>
      <c r="AC65" s="148"/>
      <c r="AD65" s="148"/>
      <c r="AE65" s="148"/>
      <c r="AF65" s="148"/>
      <c r="AG65" s="148" t="s">
        <v>316</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2" x14ac:dyDescent="0.2">
      <c r="A66" s="155"/>
      <c r="B66" s="156"/>
      <c r="C66" s="196" t="s">
        <v>2838</v>
      </c>
      <c r="D66" s="161"/>
      <c r="E66" s="162">
        <v>0.88</v>
      </c>
      <c r="F66" s="159"/>
      <c r="G66" s="159"/>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318</v>
      </c>
      <c r="AH66" s="148">
        <v>5</v>
      </c>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3" x14ac:dyDescent="0.2">
      <c r="A67" s="155"/>
      <c r="B67" s="156"/>
      <c r="C67" s="196" t="s">
        <v>2839</v>
      </c>
      <c r="D67" s="161"/>
      <c r="E67" s="162">
        <v>2.64</v>
      </c>
      <c r="F67" s="159"/>
      <c r="G67" s="159"/>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318</v>
      </c>
      <c r="AH67" s="148">
        <v>5</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ht="22.5" outlineLevel="1" x14ac:dyDescent="0.2">
      <c r="A68" s="178">
        <v>32</v>
      </c>
      <c r="B68" s="179" t="s">
        <v>2840</v>
      </c>
      <c r="C68" s="195" t="s">
        <v>2841</v>
      </c>
      <c r="D68" s="180" t="s">
        <v>381</v>
      </c>
      <c r="E68" s="181">
        <v>0.88</v>
      </c>
      <c r="F68" s="182"/>
      <c r="G68" s="183">
        <f>ROUND(E68*F68,2)</f>
        <v>0</v>
      </c>
      <c r="H68" s="182"/>
      <c r="I68" s="183">
        <f>ROUND(E68*H68,2)</f>
        <v>0</v>
      </c>
      <c r="J68" s="182"/>
      <c r="K68" s="183">
        <f>ROUND(E68*J68,2)</f>
        <v>0</v>
      </c>
      <c r="L68" s="183">
        <v>12</v>
      </c>
      <c r="M68" s="183">
        <f>G68*(1+L68/100)</f>
        <v>0</v>
      </c>
      <c r="N68" s="181">
        <v>0</v>
      </c>
      <c r="O68" s="181">
        <f>ROUND(E68*N68,2)</f>
        <v>0</v>
      </c>
      <c r="P68" s="181">
        <v>0</v>
      </c>
      <c r="Q68" s="181">
        <f>ROUND(E68*P68,2)</f>
        <v>0</v>
      </c>
      <c r="R68" s="183"/>
      <c r="S68" s="183" t="s">
        <v>313</v>
      </c>
      <c r="T68" s="184" t="s">
        <v>313</v>
      </c>
      <c r="U68" s="159">
        <v>0</v>
      </c>
      <c r="V68" s="159">
        <f>ROUND(E68*U68,2)</f>
        <v>0</v>
      </c>
      <c r="W68" s="159"/>
      <c r="X68" s="159" t="s">
        <v>314</v>
      </c>
      <c r="Y68" s="159" t="s">
        <v>315</v>
      </c>
      <c r="Z68" s="148"/>
      <c r="AA68" s="148"/>
      <c r="AB68" s="148"/>
      <c r="AC68" s="148"/>
      <c r="AD68" s="148"/>
      <c r="AE68" s="148"/>
      <c r="AF68" s="148"/>
      <c r="AG68" s="148" t="s">
        <v>316</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196" t="s">
        <v>2842</v>
      </c>
      <c r="D69" s="161"/>
      <c r="E69" s="162">
        <v>0.88</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318</v>
      </c>
      <c r="AH69" s="148">
        <v>7</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3" x14ac:dyDescent="0.2">
      <c r="A70" s="155"/>
      <c r="B70" s="156"/>
      <c r="C70" s="196" t="s">
        <v>2843</v>
      </c>
      <c r="D70" s="161"/>
      <c r="E70" s="162"/>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318</v>
      </c>
      <c r="AH70" s="148">
        <v>7</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2.5" outlineLevel="1" x14ac:dyDescent="0.2">
      <c r="A71" s="178">
        <v>33</v>
      </c>
      <c r="B71" s="179" t="s">
        <v>2844</v>
      </c>
      <c r="C71" s="195" t="s">
        <v>2845</v>
      </c>
      <c r="D71" s="180" t="s">
        <v>381</v>
      </c>
      <c r="E71" s="181">
        <v>2.64</v>
      </c>
      <c r="F71" s="182"/>
      <c r="G71" s="183">
        <f>ROUND(E71*F71,2)</f>
        <v>0</v>
      </c>
      <c r="H71" s="182"/>
      <c r="I71" s="183">
        <f>ROUND(E71*H71,2)</f>
        <v>0</v>
      </c>
      <c r="J71" s="182"/>
      <c r="K71" s="183">
        <f>ROUND(E71*J71,2)</f>
        <v>0</v>
      </c>
      <c r="L71" s="183">
        <v>12</v>
      </c>
      <c r="M71" s="183">
        <f>G71*(1+L71/100)</f>
        <v>0</v>
      </c>
      <c r="N71" s="181">
        <v>0</v>
      </c>
      <c r="O71" s="181">
        <f>ROUND(E71*N71,2)</f>
        <v>0</v>
      </c>
      <c r="P71" s="181">
        <v>0</v>
      </c>
      <c r="Q71" s="181">
        <f>ROUND(E71*P71,2)</f>
        <v>0</v>
      </c>
      <c r="R71" s="183"/>
      <c r="S71" s="183" t="s">
        <v>313</v>
      </c>
      <c r="T71" s="184" t="s">
        <v>313</v>
      </c>
      <c r="U71" s="159">
        <v>0</v>
      </c>
      <c r="V71" s="159">
        <f>ROUND(E71*U71,2)</f>
        <v>0</v>
      </c>
      <c r="W71" s="159"/>
      <c r="X71" s="159" t="s">
        <v>314</v>
      </c>
      <c r="Y71" s="159" t="s">
        <v>315</v>
      </c>
      <c r="Z71" s="148"/>
      <c r="AA71" s="148"/>
      <c r="AB71" s="148"/>
      <c r="AC71" s="148"/>
      <c r="AD71" s="148"/>
      <c r="AE71" s="148"/>
      <c r="AF71" s="148"/>
      <c r="AG71" s="148" t="s">
        <v>316</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196" t="s">
        <v>2846</v>
      </c>
      <c r="D72" s="161"/>
      <c r="E72" s="162">
        <v>2.64</v>
      </c>
      <c r="F72" s="159"/>
      <c r="G72" s="159"/>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318</v>
      </c>
      <c r="AH72" s="148">
        <v>7</v>
      </c>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
      <c r="A73" s="185">
        <v>34</v>
      </c>
      <c r="B73" s="186" t="s">
        <v>2847</v>
      </c>
      <c r="C73" s="197" t="s">
        <v>2848</v>
      </c>
      <c r="D73" s="187" t="s">
        <v>381</v>
      </c>
      <c r="E73" s="188">
        <v>3.52</v>
      </c>
      <c r="F73" s="189"/>
      <c r="G73" s="190">
        <f>ROUND(E73*F73,2)</f>
        <v>0</v>
      </c>
      <c r="H73" s="189"/>
      <c r="I73" s="190">
        <f>ROUND(E73*H73,2)</f>
        <v>0</v>
      </c>
      <c r="J73" s="189"/>
      <c r="K73" s="190">
        <f>ROUND(E73*J73,2)</f>
        <v>0</v>
      </c>
      <c r="L73" s="190">
        <v>12</v>
      </c>
      <c r="M73" s="190">
        <f>G73*(1+L73/100)</f>
        <v>0</v>
      </c>
      <c r="N73" s="188">
        <v>0</v>
      </c>
      <c r="O73" s="188">
        <f>ROUND(E73*N73,2)</f>
        <v>0</v>
      </c>
      <c r="P73" s="188">
        <v>0</v>
      </c>
      <c r="Q73" s="188">
        <f>ROUND(E73*P73,2)</f>
        <v>0</v>
      </c>
      <c r="R73" s="190"/>
      <c r="S73" s="190" t="s">
        <v>313</v>
      </c>
      <c r="T73" s="191" t="s">
        <v>313</v>
      </c>
      <c r="U73" s="159">
        <v>0.49</v>
      </c>
      <c r="V73" s="159">
        <f>ROUND(E73*U73,2)</f>
        <v>1.72</v>
      </c>
      <c r="W73" s="159"/>
      <c r="X73" s="159" t="s">
        <v>2849</v>
      </c>
      <c r="Y73" s="159" t="s">
        <v>315</v>
      </c>
      <c r="Z73" s="148"/>
      <c r="AA73" s="148"/>
      <c r="AB73" s="148"/>
      <c r="AC73" s="148"/>
      <c r="AD73" s="148"/>
      <c r="AE73" s="148"/>
      <c r="AF73" s="148"/>
      <c r="AG73" s="148" t="s">
        <v>2850</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85">
        <v>35</v>
      </c>
      <c r="B74" s="186" t="s">
        <v>2851</v>
      </c>
      <c r="C74" s="197" t="s">
        <v>2852</v>
      </c>
      <c r="D74" s="187" t="s">
        <v>381</v>
      </c>
      <c r="E74" s="188">
        <v>3.52</v>
      </c>
      <c r="F74" s="189"/>
      <c r="G74" s="190">
        <f>ROUND(E74*F74,2)</f>
        <v>0</v>
      </c>
      <c r="H74" s="189"/>
      <c r="I74" s="190">
        <f>ROUND(E74*H74,2)</f>
        <v>0</v>
      </c>
      <c r="J74" s="189"/>
      <c r="K74" s="190">
        <f>ROUND(E74*J74,2)</f>
        <v>0</v>
      </c>
      <c r="L74" s="190">
        <v>12</v>
      </c>
      <c r="M74" s="190">
        <f>G74*(1+L74/100)</f>
        <v>0</v>
      </c>
      <c r="N74" s="188">
        <v>0</v>
      </c>
      <c r="O74" s="188">
        <f>ROUND(E74*N74,2)</f>
        <v>0</v>
      </c>
      <c r="P74" s="188">
        <v>0</v>
      </c>
      <c r="Q74" s="188">
        <f>ROUND(E74*P74,2)</f>
        <v>0</v>
      </c>
      <c r="R74" s="190"/>
      <c r="S74" s="190" t="s">
        <v>313</v>
      </c>
      <c r="T74" s="191" t="s">
        <v>313</v>
      </c>
      <c r="U74" s="159">
        <v>0.94199999999999995</v>
      </c>
      <c r="V74" s="159">
        <f>ROUND(E74*U74,2)</f>
        <v>3.32</v>
      </c>
      <c r="W74" s="159"/>
      <c r="X74" s="159" t="s">
        <v>2849</v>
      </c>
      <c r="Y74" s="159" t="s">
        <v>315</v>
      </c>
      <c r="Z74" s="148"/>
      <c r="AA74" s="148"/>
      <c r="AB74" s="148"/>
      <c r="AC74" s="148"/>
      <c r="AD74" s="148"/>
      <c r="AE74" s="148"/>
      <c r="AF74" s="148"/>
      <c r="AG74" s="148" t="s">
        <v>2850</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78">
        <v>36</v>
      </c>
      <c r="B75" s="179" t="s">
        <v>2853</v>
      </c>
      <c r="C75" s="195" t="s">
        <v>2854</v>
      </c>
      <c r="D75" s="180" t="s">
        <v>381</v>
      </c>
      <c r="E75" s="181">
        <v>14.08</v>
      </c>
      <c r="F75" s="182"/>
      <c r="G75" s="183">
        <f>ROUND(E75*F75,2)</f>
        <v>0</v>
      </c>
      <c r="H75" s="182"/>
      <c r="I75" s="183">
        <f>ROUND(E75*H75,2)</f>
        <v>0</v>
      </c>
      <c r="J75" s="182"/>
      <c r="K75" s="183">
        <f>ROUND(E75*J75,2)</f>
        <v>0</v>
      </c>
      <c r="L75" s="183">
        <v>12</v>
      </c>
      <c r="M75" s="183">
        <f>G75*(1+L75/100)</f>
        <v>0</v>
      </c>
      <c r="N75" s="181">
        <v>0</v>
      </c>
      <c r="O75" s="181">
        <f>ROUND(E75*N75,2)</f>
        <v>0</v>
      </c>
      <c r="P75" s="181">
        <v>0</v>
      </c>
      <c r="Q75" s="181">
        <f>ROUND(E75*P75,2)</f>
        <v>0</v>
      </c>
      <c r="R75" s="183"/>
      <c r="S75" s="183" t="s">
        <v>313</v>
      </c>
      <c r="T75" s="184" t="s">
        <v>313</v>
      </c>
      <c r="U75" s="159">
        <v>0.105</v>
      </c>
      <c r="V75" s="159">
        <f>ROUND(E75*U75,2)</f>
        <v>1.48</v>
      </c>
      <c r="W75" s="159"/>
      <c r="X75" s="159" t="s">
        <v>2849</v>
      </c>
      <c r="Y75" s="159" t="s">
        <v>315</v>
      </c>
      <c r="Z75" s="148"/>
      <c r="AA75" s="148"/>
      <c r="AB75" s="148"/>
      <c r="AC75" s="148"/>
      <c r="AD75" s="148"/>
      <c r="AE75" s="148"/>
      <c r="AF75" s="148"/>
      <c r="AG75" s="148" t="s">
        <v>2850</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x14ac:dyDescent="0.2">
      <c r="A76" s="3"/>
      <c r="B76" s="4"/>
      <c r="C76" s="203"/>
      <c r="D76" s="6"/>
      <c r="E76" s="3"/>
      <c r="F76" s="3"/>
      <c r="G76" s="3"/>
      <c r="H76" s="3"/>
      <c r="I76" s="3"/>
      <c r="J76" s="3"/>
      <c r="K76" s="3"/>
      <c r="L76" s="3"/>
      <c r="M76" s="3"/>
      <c r="N76" s="3"/>
      <c r="O76" s="3"/>
      <c r="P76" s="3"/>
      <c r="Q76" s="3"/>
      <c r="R76" s="3"/>
      <c r="S76" s="3"/>
      <c r="T76" s="3"/>
      <c r="U76" s="3"/>
      <c r="V76" s="3"/>
      <c r="W76" s="3"/>
      <c r="X76" s="3"/>
      <c r="Y76" s="3"/>
      <c r="AE76">
        <v>12</v>
      </c>
      <c r="AF76">
        <v>21</v>
      </c>
      <c r="AG76" t="s">
        <v>294</v>
      </c>
    </row>
    <row r="77" spans="1:60" x14ac:dyDescent="0.2">
      <c r="A77" s="151"/>
      <c r="B77" s="152" t="s">
        <v>31</v>
      </c>
      <c r="C77" s="204"/>
      <c r="D77" s="153"/>
      <c r="E77" s="154"/>
      <c r="F77" s="154"/>
      <c r="G77" s="177">
        <f>G8+G29+G40+G59+G62+G64</f>
        <v>0</v>
      </c>
      <c r="H77" s="3"/>
      <c r="I77" s="3"/>
      <c r="J77" s="3"/>
      <c r="K77" s="3"/>
      <c r="L77" s="3"/>
      <c r="M77" s="3"/>
      <c r="N77" s="3"/>
      <c r="O77" s="3"/>
      <c r="P77" s="3"/>
      <c r="Q77" s="3"/>
      <c r="R77" s="3"/>
      <c r="S77" s="3"/>
      <c r="T77" s="3"/>
      <c r="U77" s="3"/>
      <c r="V77" s="3"/>
      <c r="W77" s="3"/>
      <c r="X77" s="3"/>
      <c r="Y77" s="3"/>
      <c r="AE77">
        <f>SUMIF(L7:L75,AE76,G7:G75)</f>
        <v>0</v>
      </c>
      <c r="AF77">
        <f>SUMIF(L7:L75,AF76,G7:G75)</f>
        <v>0</v>
      </c>
      <c r="AG77" t="s">
        <v>2082</v>
      </c>
    </row>
    <row r="78" spans="1:60" x14ac:dyDescent="0.2">
      <c r="A78" s="3"/>
      <c r="B78" s="4"/>
      <c r="C78" s="203"/>
      <c r="D78" s="6"/>
      <c r="E78" s="3"/>
      <c r="F78" s="3"/>
      <c r="G78" s="3"/>
      <c r="H78" s="3"/>
      <c r="I78" s="3"/>
      <c r="J78" s="3"/>
      <c r="K78" s="3"/>
      <c r="L78" s="3"/>
      <c r="M78" s="3"/>
      <c r="N78" s="3"/>
      <c r="O78" s="3"/>
      <c r="P78" s="3"/>
      <c r="Q78" s="3"/>
      <c r="R78" s="3"/>
      <c r="S78" s="3"/>
      <c r="T78" s="3"/>
      <c r="U78" s="3"/>
      <c r="V78" s="3"/>
      <c r="W78" s="3"/>
      <c r="X78" s="3"/>
      <c r="Y78" s="3"/>
    </row>
    <row r="79" spans="1:60" x14ac:dyDescent="0.2">
      <c r="A79" s="3"/>
      <c r="B79" s="4"/>
      <c r="C79" s="203"/>
      <c r="D79" s="6"/>
      <c r="E79" s="3"/>
      <c r="F79" s="3"/>
      <c r="G79" s="3"/>
      <c r="H79" s="3"/>
      <c r="I79" s="3"/>
      <c r="J79" s="3"/>
      <c r="K79" s="3"/>
      <c r="L79" s="3"/>
      <c r="M79" s="3"/>
      <c r="N79" s="3"/>
      <c r="O79" s="3"/>
      <c r="P79" s="3"/>
      <c r="Q79" s="3"/>
      <c r="R79" s="3"/>
      <c r="S79" s="3"/>
      <c r="T79" s="3"/>
      <c r="U79" s="3"/>
      <c r="V79" s="3"/>
      <c r="W79" s="3"/>
      <c r="X79" s="3"/>
      <c r="Y79" s="3"/>
    </row>
    <row r="80" spans="1:60" x14ac:dyDescent="0.2">
      <c r="A80" s="287" t="s">
        <v>2092</v>
      </c>
      <c r="B80" s="287"/>
      <c r="C80" s="288"/>
      <c r="D80" s="6"/>
      <c r="E80" s="3"/>
      <c r="F80" s="3"/>
      <c r="G80" s="3"/>
      <c r="H80" s="3"/>
      <c r="I80" s="3"/>
      <c r="J80" s="3"/>
      <c r="K80" s="3"/>
      <c r="L80" s="3"/>
      <c r="M80" s="3"/>
      <c r="N80" s="3"/>
      <c r="O80" s="3"/>
      <c r="P80" s="3"/>
      <c r="Q80" s="3"/>
      <c r="R80" s="3"/>
      <c r="S80" s="3"/>
      <c r="T80" s="3"/>
      <c r="U80" s="3"/>
      <c r="V80" s="3"/>
      <c r="W80" s="3"/>
      <c r="X80" s="3"/>
      <c r="Y80" s="3"/>
    </row>
    <row r="81" spans="1:33" x14ac:dyDescent="0.2">
      <c r="A81" s="267"/>
      <c r="B81" s="268"/>
      <c r="C81" s="269"/>
      <c r="D81" s="268"/>
      <c r="E81" s="268"/>
      <c r="F81" s="268"/>
      <c r="G81" s="270"/>
      <c r="H81" s="3"/>
      <c r="I81" s="3"/>
      <c r="J81" s="3"/>
      <c r="K81" s="3"/>
      <c r="L81" s="3"/>
      <c r="M81" s="3"/>
      <c r="N81" s="3"/>
      <c r="O81" s="3"/>
      <c r="P81" s="3"/>
      <c r="Q81" s="3"/>
      <c r="R81" s="3"/>
      <c r="S81" s="3"/>
      <c r="T81" s="3"/>
      <c r="U81" s="3"/>
      <c r="V81" s="3"/>
      <c r="W81" s="3"/>
      <c r="X81" s="3"/>
      <c r="Y81" s="3"/>
      <c r="AG81" t="s">
        <v>2093</v>
      </c>
    </row>
    <row r="82" spans="1:33" x14ac:dyDescent="0.2">
      <c r="A82" s="271"/>
      <c r="B82" s="272"/>
      <c r="C82" s="273"/>
      <c r="D82" s="272"/>
      <c r="E82" s="272"/>
      <c r="F82" s="272"/>
      <c r="G82" s="274"/>
      <c r="H82" s="3"/>
      <c r="I82" s="3"/>
      <c r="J82" s="3"/>
      <c r="K82" s="3"/>
      <c r="L82" s="3"/>
      <c r="M82" s="3"/>
      <c r="N82" s="3"/>
      <c r="O82" s="3"/>
      <c r="P82" s="3"/>
      <c r="Q82" s="3"/>
      <c r="R82" s="3"/>
      <c r="S82" s="3"/>
      <c r="T82" s="3"/>
      <c r="U82" s="3"/>
      <c r="V82" s="3"/>
      <c r="W82" s="3"/>
      <c r="X82" s="3"/>
      <c r="Y82" s="3"/>
    </row>
    <row r="83" spans="1:33" x14ac:dyDescent="0.2">
      <c r="A83" s="271"/>
      <c r="B83" s="272"/>
      <c r="C83" s="273"/>
      <c r="D83" s="272"/>
      <c r="E83" s="272"/>
      <c r="F83" s="272"/>
      <c r="G83" s="274"/>
      <c r="H83" s="3"/>
      <c r="I83" s="3"/>
      <c r="J83" s="3"/>
      <c r="K83" s="3"/>
      <c r="L83" s="3"/>
      <c r="M83" s="3"/>
      <c r="N83" s="3"/>
      <c r="O83" s="3"/>
      <c r="P83" s="3"/>
      <c r="Q83" s="3"/>
      <c r="R83" s="3"/>
      <c r="S83" s="3"/>
      <c r="T83" s="3"/>
      <c r="U83" s="3"/>
      <c r="V83" s="3"/>
      <c r="W83" s="3"/>
      <c r="X83" s="3"/>
      <c r="Y83" s="3"/>
    </row>
    <row r="84" spans="1:33" x14ac:dyDescent="0.2">
      <c r="A84" s="271"/>
      <c r="B84" s="272"/>
      <c r="C84" s="273"/>
      <c r="D84" s="272"/>
      <c r="E84" s="272"/>
      <c r="F84" s="272"/>
      <c r="G84" s="274"/>
      <c r="H84" s="3"/>
      <c r="I84" s="3"/>
      <c r="J84" s="3"/>
      <c r="K84" s="3"/>
      <c r="L84" s="3"/>
      <c r="M84" s="3"/>
      <c r="N84" s="3"/>
      <c r="O84" s="3"/>
      <c r="P84" s="3"/>
      <c r="Q84" s="3"/>
      <c r="R84" s="3"/>
      <c r="S84" s="3"/>
      <c r="T84" s="3"/>
      <c r="U84" s="3"/>
      <c r="V84" s="3"/>
      <c r="W84" s="3"/>
      <c r="X84" s="3"/>
      <c r="Y84" s="3"/>
    </row>
    <row r="85" spans="1:33" x14ac:dyDescent="0.2">
      <c r="A85" s="275"/>
      <c r="B85" s="276"/>
      <c r="C85" s="277"/>
      <c r="D85" s="276"/>
      <c r="E85" s="276"/>
      <c r="F85" s="276"/>
      <c r="G85" s="278"/>
      <c r="H85" s="3"/>
      <c r="I85" s="3"/>
      <c r="J85" s="3"/>
      <c r="K85" s="3"/>
      <c r="L85" s="3"/>
      <c r="M85" s="3"/>
      <c r="N85" s="3"/>
      <c r="O85" s="3"/>
      <c r="P85" s="3"/>
      <c r="Q85" s="3"/>
      <c r="R85" s="3"/>
      <c r="S85" s="3"/>
      <c r="T85" s="3"/>
      <c r="U85" s="3"/>
      <c r="V85" s="3"/>
      <c r="W85" s="3"/>
      <c r="X85" s="3"/>
      <c r="Y85" s="3"/>
    </row>
    <row r="86" spans="1:33" x14ac:dyDescent="0.2">
      <c r="A86" s="3"/>
      <c r="B86" s="4"/>
      <c r="C86" s="203"/>
      <c r="D86" s="6"/>
      <c r="E86" s="3"/>
      <c r="F86" s="3"/>
      <c r="G86" s="3"/>
      <c r="H86" s="3"/>
      <c r="I86" s="3"/>
      <c r="J86" s="3"/>
      <c r="K86" s="3"/>
      <c r="L86" s="3"/>
      <c r="M86" s="3"/>
      <c r="N86" s="3"/>
      <c r="O86" s="3"/>
      <c r="P86" s="3"/>
      <c r="Q86" s="3"/>
      <c r="R86" s="3"/>
      <c r="S86" s="3"/>
      <c r="T86" s="3"/>
      <c r="U86" s="3"/>
      <c r="V86" s="3"/>
      <c r="W86" s="3"/>
      <c r="X86" s="3"/>
      <c r="Y86" s="3"/>
    </row>
    <row r="87" spans="1:33" x14ac:dyDescent="0.2">
      <c r="C87" s="205"/>
      <c r="D87" s="10"/>
      <c r="AG87" t="s">
        <v>2094</v>
      </c>
    </row>
    <row r="88" spans="1:33" x14ac:dyDescent="0.2">
      <c r="D88" s="10"/>
    </row>
    <row r="89" spans="1:33" x14ac:dyDescent="0.2">
      <c r="D89" s="10"/>
    </row>
    <row r="90" spans="1:33" x14ac:dyDescent="0.2">
      <c r="D90" s="10"/>
    </row>
    <row r="91" spans="1:33" x14ac:dyDescent="0.2">
      <c r="D91" s="10"/>
    </row>
    <row r="92" spans="1:33" x14ac:dyDescent="0.2">
      <c r="D92" s="10"/>
    </row>
    <row r="93" spans="1:33" x14ac:dyDescent="0.2">
      <c r="D93" s="10"/>
    </row>
    <row r="94" spans="1:33" x14ac:dyDescent="0.2">
      <c r="D94" s="10"/>
    </row>
    <row r="95" spans="1:33" x14ac:dyDescent="0.2">
      <c r="D95" s="10"/>
    </row>
    <row r="96" spans="1:33"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prhEzqC5CeKHoOfFG7MOrWMGPXocRN/MerVlIdv+PxthnvU2GfkOcthNhkmQAv5lpyFK94lVUhb1Ir21VktJ9g==" saltValue="c0DezRLZNbT5VTlBNmAEwQ==" spinCount="100000" sheet="1" formatRows="0"/>
  <mergeCells count="6">
    <mergeCell ref="A81:G85"/>
    <mergeCell ref="A1:G1"/>
    <mergeCell ref="C2:G2"/>
    <mergeCell ref="C3:G3"/>
    <mergeCell ref="C4:G4"/>
    <mergeCell ref="A80:C8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74</v>
      </c>
      <c r="C3" s="280" t="s">
        <v>75</v>
      </c>
      <c r="D3" s="281"/>
      <c r="E3" s="281"/>
      <c r="F3" s="281"/>
      <c r="G3" s="282"/>
      <c r="AC3" s="121" t="s">
        <v>2768</v>
      </c>
      <c r="AG3" t="s">
        <v>284</v>
      </c>
    </row>
    <row r="4" spans="1:60" ht="24.95" customHeight="1" x14ac:dyDescent="0.2">
      <c r="A4" s="141" t="s">
        <v>10</v>
      </c>
      <c r="B4" s="142" t="s">
        <v>60</v>
      </c>
      <c r="C4" s="283" t="s">
        <v>76</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176</v>
      </c>
      <c r="C8" s="194" t="s">
        <v>177</v>
      </c>
      <c r="D8" s="173"/>
      <c r="E8" s="174"/>
      <c r="F8" s="175"/>
      <c r="G8" s="175">
        <f>SUMIF(AG9:AG65,"&lt;&gt;NOR",G9:G65)</f>
        <v>0</v>
      </c>
      <c r="H8" s="175"/>
      <c r="I8" s="175">
        <f>SUM(I9:I65)</f>
        <v>0</v>
      </c>
      <c r="J8" s="175"/>
      <c r="K8" s="175">
        <f>SUM(K9:K65)</f>
        <v>0</v>
      </c>
      <c r="L8" s="175"/>
      <c r="M8" s="175">
        <f>SUM(M9:M65)</f>
        <v>0</v>
      </c>
      <c r="N8" s="174"/>
      <c r="O8" s="174">
        <f>SUM(O9:O65)</f>
        <v>0.04</v>
      </c>
      <c r="P8" s="174"/>
      <c r="Q8" s="174">
        <f>SUM(Q9:Q65)</f>
        <v>0</v>
      </c>
      <c r="R8" s="175"/>
      <c r="S8" s="175"/>
      <c r="T8" s="176"/>
      <c r="U8" s="170"/>
      <c r="V8" s="170">
        <f>SUM(V9:V65)</f>
        <v>0</v>
      </c>
      <c r="W8" s="170"/>
      <c r="X8" s="170"/>
      <c r="Y8" s="170"/>
      <c r="AG8" t="s">
        <v>309</v>
      </c>
    </row>
    <row r="9" spans="1:60" ht="33.75" outlineLevel="1" x14ac:dyDescent="0.2">
      <c r="A9" s="178">
        <v>1</v>
      </c>
      <c r="B9" s="179" t="s">
        <v>2855</v>
      </c>
      <c r="C9" s="195" t="s">
        <v>2856</v>
      </c>
      <c r="D9" s="180" t="s">
        <v>312</v>
      </c>
      <c r="E9" s="181">
        <v>4.04</v>
      </c>
      <c r="F9" s="182"/>
      <c r="G9" s="183">
        <f>ROUND(E9*F9,2)</f>
        <v>0</v>
      </c>
      <c r="H9" s="182"/>
      <c r="I9" s="183">
        <f>ROUND(E9*H9,2)</f>
        <v>0</v>
      </c>
      <c r="J9" s="182"/>
      <c r="K9" s="183">
        <f>ROUND(E9*J9,2)</f>
        <v>0</v>
      </c>
      <c r="L9" s="183">
        <v>12</v>
      </c>
      <c r="M9" s="183">
        <f>G9*(1+L9/100)</f>
        <v>0</v>
      </c>
      <c r="N9" s="181">
        <v>0</v>
      </c>
      <c r="O9" s="181">
        <f>ROUND(E9*N9,2)</f>
        <v>0</v>
      </c>
      <c r="P9" s="181">
        <v>0</v>
      </c>
      <c r="Q9" s="181">
        <f>ROUND(E9*P9,2)</f>
        <v>0</v>
      </c>
      <c r="R9" s="183"/>
      <c r="S9" s="183" t="s">
        <v>2392</v>
      </c>
      <c r="T9" s="184" t="s">
        <v>2393</v>
      </c>
      <c r="U9" s="159">
        <v>0</v>
      </c>
      <c r="V9" s="159">
        <f>ROUND(E9*U9,2)</f>
        <v>0</v>
      </c>
      <c r="W9" s="159"/>
      <c r="X9" s="159" t="s">
        <v>314</v>
      </c>
      <c r="Y9" s="159" t="s">
        <v>315</v>
      </c>
      <c r="Z9" s="148"/>
      <c r="AA9" s="148"/>
      <c r="AB9" s="148"/>
      <c r="AC9" s="148"/>
      <c r="AD9" s="148"/>
      <c r="AE9" s="148"/>
      <c r="AF9" s="148"/>
      <c r="AG9" s="148" t="s">
        <v>2057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6" t="s">
        <v>2857</v>
      </c>
      <c r="D10" s="161"/>
      <c r="E10" s="162"/>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318</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
      <c r="A11" s="155"/>
      <c r="B11" s="156"/>
      <c r="C11" s="196" t="s">
        <v>2858</v>
      </c>
      <c r="D11" s="161"/>
      <c r="E11" s="162">
        <v>4.04</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318</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45" outlineLevel="1" x14ac:dyDescent="0.2">
      <c r="A12" s="178">
        <v>2</v>
      </c>
      <c r="B12" s="179" t="s">
        <v>2859</v>
      </c>
      <c r="C12" s="195" t="s">
        <v>2860</v>
      </c>
      <c r="D12" s="180" t="s">
        <v>312</v>
      </c>
      <c r="E12" s="181">
        <v>18.600000000000001</v>
      </c>
      <c r="F12" s="182"/>
      <c r="G12" s="183">
        <f>ROUND(E12*F12,2)</f>
        <v>0</v>
      </c>
      <c r="H12" s="182"/>
      <c r="I12" s="183">
        <f>ROUND(E12*H12,2)</f>
        <v>0</v>
      </c>
      <c r="J12" s="182"/>
      <c r="K12" s="183">
        <f>ROUND(E12*J12,2)</f>
        <v>0</v>
      </c>
      <c r="L12" s="183">
        <v>12</v>
      </c>
      <c r="M12" s="183">
        <f>G12*(1+L12/100)</f>
        <v>0</v>
      </c>
      <c r="N12" s="181">
        <v>0</v>
      </c>
      <c r="O12" s="181">
        <f>ROUND(E12*N12,2)</f>
        <v>0</v>
      </c>
      <c r="P12" s="181">
        <v>0</v>
      </c>
      <c r="Q12" s="181">
        <f>ROUND(E12*P12,2)</f>
        <v>0</v>
      </c>
      <c r="R12" s="183"/>
      <c r="S12" s="183" t="s">
        <v>2392</v>
      </c>
      <c r="T12" s="184" t="s">
        <v>2393</v>
      </c>
      <c r="U12" s="159">
        <v>0</v>
      </c>
      <c r="V12" s="159">
        <f>ROUND(E12*U12,2)</f>
        <v>0</v>
      </c>
      <c r="W12" s="159"/>
      <c r="X12" s="159" t="s">
        <v>314</v>
      </c>
      <c r="Y12" s="159" t="s">
        <v>315</v>
      </c>
      <c r="Z12" s="148"/>
      <c r="AA12" s="148"/>
      <c r="AB12" s="148"/>
      <c r="AC12" s="148"/>
      <c r="AD12" s="148"/>
      <c r="AE12" s="148"/>
      <c r="AF12" s="148"/>
      <c r="AG12" s="148" t="s">
        <v>2057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196" t="s">
        <v>2861</v>
      </c>
      <c r="D13" s="161"/>
      <c r="E13" s="162"/>
      <c r="F13" s="159"/>
      <c r="G13" s="159"/>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318</v>
      </c>
      <c r="AH13" s="148">
        <v>0</v>
      </c>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3" x14ac:dyDescent="0.2">
      <c r="A14" s="155"/>
      <c r="B14" s="156"/>
      <c r="C14" s="196" t="s">
        <v>2862</v>
      </c>
      <c r="D14" s="161"/>
      <c r="E14" s="162">
        <v>18.600000000000001</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318</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1" x14ac:dyDescent="0.2">
      <c r="A15" s="178">
        <v>3</v>
      </c>
      <c r="B15" s="179" t="s">
        <v>2863</v>
      </c>
      <c r="C15" s="195" t="s">
        <v>2864</v>
      </c>
      <c r="D15" s="180" t="s">
        <v>312</v>
      </c>
      <c r="E15" s="181">
        <v>1.5</v>
      </c>
      <c r="F15" s="182"/>
      <c r="G15" s="183">
        <f>ROUND(E15*F15,2)</f>
        <v>0</v>
      </c>
      <c r="H15" s="182"/>
      <c r="I15" s="183">
        <f>ROUND(E15*H15,2)</f>
        <v>0</v>
      </c>
      <c r="J15" s="182"/>
      <c r="K15" s="183">
        <f>ROUND(E15*J15,2)</f>
        <v>0</v>
      </c>
      <c r="L15" s="183">
        <v>12</v>
      </c>
      <c r="M15" s="183">
        <f>G15*(1+L15/100)</f>
        <v>0</v>
      </c>
      <c r="N15" s="181">
        <v>0</v>
      </c>
      <c r="O15" s="181">
        <f>ROUND(E15*N15,2)</f>
        <v>0</v>
      </c>
      <c r="P15" s="181">
        <v>0</v>
      </c>
      <c r="Q15" s="181">
        <f>ROUND(E15*P15,2)</f>
        <v>0</v>
      </c>
      <c r="R15" s="183"/>
      <c r="S15" s="183" t="s">
        <v>2392</v>
      </c>
      <c r="T15" s="184" t="s">
        <v>2393</v>
      </c>
      <c r="U15" s="159">
        <v>0</v>
      </c>
      <c r="V15" s="159">
        <f>ROUND(E15*U15,2)</f>
        <v>0</v>
      </c>
      <c r="W15" s="159"/>
      <c r="X15" s="159" t="s">
        <v>314</v>
      </c>
      <c r="Y15" s="159" t="s">
        <v>315</v>
      </c>
      <c r="Z15" s="148"/>
      <c r="AA15" s="148"/>
      <c r="AB15" s="148"/>
      <c r="AC15" s="148"/>
      <c r="AD15" s="148"/>
      <c r="AE15" s="148"/>
      <c r="AF15" s="148"/>
      <c r="AG15" s="148" t="s">
        <v>2057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6" t="s">
        <v>2865</v>
      </c>
      <c r="D16" s="161"/>
      <c r="E16" s="162"/>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318</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6" t="s">
        <v>2866</v>
      </c>
      <c r="D17" s="161"/>
      <c r="E17" s="162">
        <v>1.5</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318</v>
      </c>
      <c r="AH17" s="148">
        <v>0</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33.75" outlineLevel="1" x14ac:dyDescent="0.2">
      <c r="A18" s="178">
        <v>4</v>
      </c>
      <c r="B18" s="179" t="s">
        <v>2526</v>
      </c>
      <c r="C18" s="195" t="s">
        <v>2527</v>
      </c>
      <c r="D18" s="180" t="s">
        <v>374</v>
      </c>
      <c r="E18" s="181">
        <v>13.47</v>
      </c>
      <c r="F18" s="182"/>
      <c r="G18" s="183">
        <f>ROUND(E18*F18,2)</f>
        <v>0</v>
      </c>
      <c r="H18" s="182"/>
      <c r="I18" s="183">
        <f>ROUND(E18*H18,2)</f>
        <v>0</v>
      </c>
      <c r="J18" s="182"/>
      <c r="K18" s="183">
        <f>ROUND(E18*J18,2)</f>
        <v>0</v>
      </c>
      <c r="L18" s="183">
        <v>12</v>
      </c>
      <c r="M18" s="183">
        <f>G18*(1+L18/100)</f>
        <v>0</v>
      </c>
      <c r="N18" s="181">
        <v>8.4000000000000003E-4</v>
      </c>
      <c r="O18" s="181">
        <f>ROUND(E18*N18,2)</f>
        <v>0.01</v>
      </c>
      <c r="P18" s="181">
        <v>0</v>
      </c>
      <c r="Q18" s="181">
        <f>ROUND(E18*P18,2)</f>
        <v>0</v>
      </c>
      <c r="R18" s="183"/>
      <c r="S18" s="183" t="s">
        <v>2392</v>
      </c>
      <c r="T18" s="184" t="s">
        <v>2393</v>
      </c>
      <c r="U18" s="159">
        <v>0</v>
      </c>
      <c r="V18" s="159">
        <f>ROUND(E18*U18,2)</f>
        <v>0</v>
      </c>
      <c r="W18" s="159"/>
      <c r="X18" s="159" t="s">
        <v>314</v>
      </c>
      <c r="Y18" s="159" t="s">
        <v>315</v>
      </c>
      <c r="Z18" s="148"/>
      <c r="AA18" s="148"/>
      <c r="AB18" s="148"/>
      <c r="AC18" s="148"/>
      <c r="AD18" s="148"/>
      <c r="AE18" s="148"/>
      <c r="AF18" s="148"/>
      <c r="AG18" s="148" t="s">
        <v>2057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6" t="s">
        <v>2867</v>
      </c>
      <c r="D19" s="161"/>
      <c r="E19" s="162"/>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318</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3" x14ac:dyDescent="0.2">
      <c r="A20" s="155"/>
      <c r="B20" s="156"/>
      <c r="C20" s="196" t="s">
        <v>2868</v>
      </c>
      <c r="D20" s="161"/>
      <c r="E20" s="162">
        <v>13.47</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318</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33.75" outlineLevel="1" x14ac:dyDescent="0.2">
      <c r="A21" s="178">
        <v>5</v>
      </c>
      <c r="B21" s="179" t="s">
        <v>2869</v>
      </c>
      <c r="C21" s="195" t="s">
        <v>2870</v>
      </c>
      <c r="D21" s="180" t="s">
        <v>374</v>
      </c>
      <c r="E21" s="181">
        <v>39.53</v>
      </c>
      <c r="F21" s="182"/>
      <c r="G21" s="183">
        <f>ROUND(E21*F21,2)</f>
        <v>0</v>
      </c>
      <c r="H21" s="182"/>
      <c r="I21" s="183">
        <f>ROUND(E21*H21,2)</f>
        <v>0</v>
      </c>
      <c r="J21" s="182"/>
      <c r="K21" s="183">
        <f>ROUND(E21*J21,2)</f>
        <v>0</v>
      </c>
      <c r="L21" s="183">
        <v>12</v>
      </c>
      <c r="M21" s="183">
        <f>G21*(1+L21/100)</f>
        <v>0</v>
      </c>
      <c r="N21" s="181">
        <v>8.4999999999999995E-4</v>
      </c>
      <c r="O21" s="181">
        <f>ROUND(E21*N21,2)</f>
        <v>0.03</v>
      </c>
      <c r="P21" s="181">
        <v>0</v>
      </c>
      <c r="Q21" s="181">
        <f>ROUND(E21*P21,2)</f>
        <v>0</v>
      </c>
      <c r="R21" s="183"/>
      <c r="S21" s="183" t="s">
        <v>2392</v>
      </c>
      <c r="T21" s="184" t="s">
        <v>2393</v>
      </c>
      <c r="U21" s="159">
        <v>0</v>
      </c>
      <c r="V21" s="159">
        <f>ROUND(E21*U21,2)</f>
        <v>0</v>
      </c>
      <c r="W21" s="159"/>
      <c r="X21" s="159" t="s">
        <v>314</v>
      </c>
      <c r="Y21" s="159" t="s">
        <v>315</v>
      </c>
      <c r="Z21" s="148"/>
      <c r="AA21" s="148"/>
      <c r="AB21" s="148"/>
      <c r="AC21" s="148"/>
      <c r="AD21" s="148"/>
      <c r="AE21" s="148"/>
      <c r="AF21" s="148"/>
      <c r="AG21" s="148" t="s">
        <v>2057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196" t="s">
        <v>2871</v>
      </c>
      <c r="D22" s="161"/>
      <c r="E22" s="162"/>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318</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
      <c r="A23" s="155"/>
      <c r="B23" s="156"/>
      <c r="C23" s="196" t="s">
        <v>2872</v>
      </c>
      <c r="D23" s="161"/>
      <c r="E23" s="162">
        <v>39.53</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318</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3.75" outlineLevel="1" x14ac:dyDescent="0.2">
      <c r="A24" s="178">
        <v>6</v>
      </c>
      <c r="B24" s="179" t="s">
        <v>2530</v>
      </c>
      <c r="C24" s="195" t="s">
        <v>2531</v>
      </c>
      <c r="D24" s="180" t="s">
        <v>374</v>
      </c>
      <c r="E24" s="181">
        <v>13.47</v>
      </c>
      <c r="F24" s="182"/>
      <c r="G24" s="183">
        <f>ROUND(E24*F24,2)</f>
        <v>0</v>
      </c>
      <c r="H24" s="182"/>
      <c r="I24" s="183">
        <f>ROUND(E24*H24,2)</f>
        <v>0</v>
      </c>
      <c r="J24" s="182"/>
      <c r="K24" s="183">
        <f>ROUND(E24*J24,2)</f>
        <v>0</v>
      </c>
      <c r="L24" s="183">
        <v>12</v>
      </c>
      <c r="M24" s="183">
        <f>G24*(1+L24/100)</f>
        <v>0</v>
      </c>
      <c r="N24" s="181">
        <v>0</v>
      </c>
      <c r="O24" s="181">
        <f>ROUND(E24*N24,2)</f>
        <v>0</v>
      </c>
      <c r="P24" s="181">
        <v>0</v>
      </c>
      <c r="Q24" s="181">
        <f>ROUND(E24*P24,2)</f>
        <v>0</v>
      </c>
      <c r="R24" s="183"/>
      <c r="S24" s="183" t="s">
        <v>2392</v>
      </c>
      <c r="T24" s="184" t="s">
        <v>2393</v>
      </c>
      <c r="U24" s="159">
        <v>0</v>
      </c>
      <c r="V24" s="159">
        <f>ROUND(E24*U24,2)</f>
        <v>0</v>
      </c>
      <c r="W24" s="159"/>
      <c r="X24" s="159" t="s">
        <v>314</v>
      </c>
      <c r="Y24" s="159" t="s">
        <v>315</v>
      </c>
      <c r="Z24" s="148"/>
      <c r="AA24" s="148"/>
      <c r="AB24" s="148"/>
      <c r="AC24" s="148"/>
      <c r="AD24" s="148"/>
      <c r="AE24" s="148"/>
      <c r="AF24" s="148"/>
      <c r="AG24" s="148" t="s">
        <v>2057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196" t="s">
        <v>2532</v>
      </c>
      <c r="D25" s="161"/>
      <c r="E25" s="162"/>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318</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
      <c r="A26" s="155"/>
      <c r="B26" s="156"/>
      <c r="C26" s="196" t="s">
        <v>2868</v>
      </c>
      <c r="D26" s="161"/>
      <c r="E26" s="162">
        <v>13.47</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318</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45" outlineLevel="1" x14ac:dyDescent="0.2">
      <c r="A27" s="178">
        <v>7</v>
      </c>
      <c r="B27" s="179" t="s">
        <v>2873</v>
      </c>
      <c r="C27" s="195" t="s">
        <v>2874</v>
      </c>
      <c r="D27" s="180" t="s">
        <v>374</v>
      </c>
      <c r="E27" s="181">
        <v>39.53</v>
      </c>
      <c r="F27" s="182"/>
      <c r="G27" s="183">
        <f>ROUND(E27*F27,2)</f>
        <v>0</v>
      </c>
      <c r="H27" s="182"/>
      <c r="I27" s="183">
        <f>ROUND(E27*H27,2)</f>
        <v>0</v>
      </c>
      <c r="J27" s="182"/>
      <c r="K27" s="183">
        <f>ROUND(E27*J27,2)</f>
        <v>0</v>
      </c>
      <c r="L27" s="183">
        <v>12</v>
      </c>
      <c r="M27" s="183">
        <f>G27*(1+L27/100)</f>
        <v>0</v>
      </c>
      <c r="N27" s="181">
        <v>0</v>
      </c>
      <c r="O27" s="181">
        <f>ROUND(E27*N27,2)</f>
        <v>0</v>
      </c>
      <c r="P27" s="181">
        <v>0</v>
      </c>
      <c r="Q27" s="181">
        <f>ROUND(E27*P27,2)</f>
        <v>0</v>
      </c>
      <c r="R27" s="183"/>
      <c r="S27" s="183" t="s">
        <v>2392</v>
      </c>
      <c r="T27" s="184" t="s">
        <v>2393</v>
      </c>
      <c r="U27" s="159">
        <v>0</v>
      </c>
      <c r="V27" s="159">
        <f>ROUND(E27*U27,2)</f>
        <v>0</v>
      </c>
      <c r="W27" s="159"/>
      <c r="X27" s="159" t="s">
        <v>314</v>
      </c>
      <c r="Y27" s="159" t="s">
        <v>315</v>
      </c>
      <c r="Z27" s="148"/>
      <c r="AA27" s="148"/>
      <c r="AB27" s="148"/>
      <c r="AC27" s="148"/>
      <c r="AD27" s="148"/>
      <c r="AE27" s="148"/>
      <c r="AF27" s="148"/>
      <c r="AG27" s="148" t="s">
        <v>2057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196" t="s">
        <v>2875</v>
      </c>
      <c r="D28" s="161"/>
      <c r="E28" s="162"/>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318</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3" x14ac:dyDescent="0.2">
      <c r="A29" s="155"/>
      <c r="B29" s="156"/>
      <c r="C29" s="196" t="s">
        <v>2872</v>
      </c>
      <c r="D29" s="161"/>
      <c r="E29" s="162">
        <v>39.53</v>
      </c>
      <c r="F29" s="159"/>
      <c r="G29" s="159"/>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318</v>
      </c>
      <c r="AH29" s="148">
        <v>0</v>
      </c>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56.25" outlineLevel="1" x14ac:dyDescent="0.2">
      <c r="A30" s="178">
        <v>8</v>
      </c>
      <c r="B30" s="179" t="s">
        <v>2533</v>
      </c>
      <c r="C30" s="195" t="s">
        <v>2534</v>
      </c>
      <c r="D30" s="180" t="s">
        <v>312</v>
      </c>
      <c r="E30" s="181">
        <v>34.020000000000003</v>
      </c>
      <c r="F30" s="182"/>
      <c r="G30" s="183">
        <f>ROUND(E30*F30,2)</f>
        <v>0</v>
      </c>
      <c r="H30" s="182"/>
      <c r="I30" s="183">
        <f>ROUND(E30*H30,2)</f>
        <v>0</v>
      </c>
      <c r="J30" s="182"/>
      <c r="K30" s="183">
        <f>ROUND(E30*J30,2)</f>
        <v>0</v>
      </c>
      <c r="L30" s="183">
        <v>12</v>
      </c>
      <c r="M30" s="183">
        <f>G30*(1+L30/100)</f>
        <v>0</v>
      </c>
      <c r="N30" s="181">
        <v>0</v>
      </c>
      <c r="O30" s="181">
        <f>ROUND(E30*N30,2)</f>
        <v>0</v>
      </c>
      <c r="P30" s="181">
        <v>0</v>
      </c>
      <c r="Q30" s="181">
        <f>ROUND(E30*P30,2)</f>
        <v>0</v>
      </c>
      <c r="R30" s="183"/>
      <c r="S30" s="183" t="s">
        <v>2392</v>
      </c>
      <c r="T30" s="184" t="s">
        <v>2393</v>
      </c>
      <c r="U30" s="159">
        <v>0</v>
      </c>
      <c r="V30" s="159">
        <f>ROUND(E30*U30,2)</f>
        <v>0</v>
      </c>
      <c r="W30" s="159"/>
      <c r="X30" s="159" t="s">
        <v>314</v>
      </c>
      <c r="Y30" s="159" t="s">
        <v>315</v>
      </c>
      <c r="Z30" s="148"/>
      <c r="AA30" s="148"/>
      <c r="AB30" s="148"/>
      <c r="AC30" s="148"/>
      <c r="AD30" s="148"/>
      <c r="AE30" s="148"/>
      <c r="AF30" s="148"/>
      <c r="AG30" s="148" t="s">
        <v>2057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265" t="s">
        <v>2535</v>
      </c>
      <c r="D31" s="266"/>
      <c r="E31" s="266"/>
      <c r="F31" s="266"/>
      <c r="G31" s="266"/>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365</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196" t="s">
        <v>2536</v>
      </c>
      <c r="D32" s="161"/>
      <c r="E32" s="162"/>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318</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196" t="s">
        <v>2537</v>
      </c>
      <c r="D33" s="161"/>
      <c r="E33" s="162"/>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318</v>
      </c>
      <c r="AH33" s="148">
        <v>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3" x14ac:dyDescent="0.2">
      <c r="A34" s="155"/>
      <c r="B34" s="156"/>
      <c r="C34" s="196" t="s">
        <v>2538</v>
      </c>
      <c r="D34" s="161"/>
      <c r="E34" s="162"/>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318</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196" t="s">
        <v>2537</v>
      </c>
      <c r="D35" s="161"/>
      <c r="E35" s="162"/>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318</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3" x14ac:dyDescent="0.2">
      <c r="A36" s="155"/>
      <c r="B36" s="156"/>
      <c r="C36" s="196" t="s">
        <v>2876</v>
      </c>
      <c r="D36" s="161"/>
      <c r="E36" s="162">
        <v>34.020000000000003</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318</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ht="56.25" outlineLevel="1" x14ac:dyDescent="0.2">
      <c r="A37" s="178">
        <v>9</v>
      </c>
      <c r="B37" s="179" t="s">
        <v>2540</v>
      </c>
      <c r="C37" s="195" t="s">
        <v>2534</v>
      </c>
      <c r="D37" s="180" t="s">
        <v>312</v>
      </c>
      <c r="E37" s="181">
        <v>7.13</v>
      </c>
      <c r="F37" s="182"/>
      <c r="G37" s="183">
        <f>ROUND(E37*F37,2)</f>
        <v>0</v>
      </c>
      <c r="H37" s="182"/>
      <c r="I37" s="183">
        <f>ROUND(E37*H37,2)</f>
        <v>0</v>
      </c>
      <c r="J37" s="182"/>
      <c r="K37" s="183">
        <f>ROUND(E37*J37,2)</f>
        <v>0</v>
      </c>
      <c r="L37" s="183">
        <v>12</v>
      </c>
      <c r="M37" s="183">
        <f>G37*(1+L37/100)</f>
        <v>0</v>
      </c>
      <c r="N37" s="181">
        <v>0</v>
      </c>
      <c r="O37" s="181">
        <f>ROUND(E37*N37,2)</f>
        <v>0</v>
      </c>
      <c r="P37" s="181">
        <v>0</v>
      </c>
      <c r="Q37" s="181">
        <f>ROUND(E37*P37,2)</f>
        <v>0</v>
      </c>
      <c r="R37" s="183"/>
      <c r="S37" s="183" t="s">
        <v>2392</v>
      </c>
      <c r="T37" s="184" t="s">
        <v>2393</v>
      </c>
      <c r="U37" s="159">
        <v>0</v>
      </c>
      <c r="V37" s="159">
        <f>ROUND(E37*U37,2)</f>
        <v>0</v>
      </c>
      <c r="W37" s="159"/>
      <c r="X37" s="159" t="s">
        <v>314</v>
      </c>
      <c r="Y37" s="159" t="s">
        <v>315</v>
      </c>
      <c r="Z37" s="148"/>
      <c r="AA37" s="148"/>
      <c r="AB37" s="148"/>
      <c r="AC37" s="148"/>
      <c r="AD37" s="148"/>
      <c r="AE37" s="148"/>
      <c r="AF37" s="148"/>
      <c r="AG37" s="148" t="s">
        <v>2057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265" t="s">
        <v>2541</v>
      </c>
      <c r="D38" s="266"/>
      <c r="E38" s="266"/>
      <c r="F38" s="266"/>
      <c r="G38" s="266"/>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365</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196" t="s">
        <v>2542</v>
      </c>
      <c r="D39" s="161"/>
      <c r="E39" s="162"/>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318</v>
      </c>
      <c r="AH39" s="148">
        <v>0</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196" t="s">
        <v>2877</v>
      </c>
      <c r="D40" s="161"/>
      <c r="E40" s="162"/>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318</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6" t="s">
        <v>2878</v>
      </c>
      <c r="D41" s="161"/>
      <c r="E41" s="162">
        <v>7.13</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318</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33.75" outlineLevel="1" x14ac:dyDescent="0.2">
      <c r="A42" s="178">
        <v>10</v>
      </c>
      <c r="B42" s="179" t="s">
        <v>2879</v>
      </c>
      <c r="C42" s="195" t="s">
        <v>2880</v>
      </c>
      <c r="D42" s="180" t="s">
        <v>312</v>
      </c>
      <c r="E42" s="181">
        <v>24.14</v>
      </c>
      <c r="F42" s="182"/>
      <c r="G42" s="183">
        <f>ROUND(E42*F42,2)</f>
        <v>0</v>
      </c>
      <c r="H42" s="182"/>
      <c r="I42" s="183">
        <f>ROUND(E42*H42,2)</f>
        <v>0</v>
      </c>
      <c r="J42" s="182"/>
      <c r="K42" s="183">
        <f>ROUND(E42*J42,2)</f>
        <v>0</v>
      </c>
      <c r="L42" s="183">
        <v>12</v>
      </c>
      <c r="M42" s="183">
        <f>G42*(1+L42/100)</f>
        <v>0</v>
      </c>
      <c r="N42" s="181">
        <v>0</v>
      </c>
      <c r="O42" s="181">
        <f>ROUND(E42*N42,2)</f>
        <v>0</v>
      </c>
      <c r="P42" s="181">
        <v>0</v>
      </c>
      <c r="Q42" s="181">
        <f>ROUND(E42*P42,2)</f>
        <v>0</v>
      </c>
      <c r="R42" s="183"/>
      <c r="S42" s="183" t="s">
        <v>2392</v>
      </c>
      <c r="T42" s="184" t="s">
        <v>2393</v>
      </c>
      <c r="U42" s="159">
        <v>0</v>
      </c>
      <c r="V42" s="159">
        <f>ROUND(E42*U42,2)</f>
        <v>0</v>
      </c>
      <c r="W42" s="159"/>
      <c r="X42" s="159" t="s">
        <v>314</v>
      </c>
      <c r="Y42" s="159" t="s">
        <v>315</v>
      </c>
      <c r="Z42" s="148"/>
      <c r="AA42" s="148"/>
      <c r="AB42" s="148"/>
      <c r="AC42" s="148"/>
      <c r="AD42" s="148"/>
      <c r="AE42" s="148"/>
      <c r="AF42" s="148"/>
      <c r="AG42" s="148" t="s">
        <v>2057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
      <c r="A43" s="155"/>
      <c r="B43" s="156"/>
      <c r="C43" s="196" t="s">
        <v>2538</v>
      </c>
      <c r="D43" s="161"/>
      <c r="E43" s="162"/>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318</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3" x14ac:dyDescent="0.2">
      <c r="A44" s="155"/>
      <c r="B44" s="156"/>
      <c r="C44" s="196" t="s">
        <v>2537</v>
      </c>
      <c r="D44" s="161"/>
      <c r="E44" s="162"/>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318</v>
      </c>
      <c r="AH44" s="148">
        <v>0</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3" x14ac:dyDescent="0.2">
      <c r="A45" s="155"/>
      <c r="B45" s="156"/>
      <c r="C45" s="196" t="s">
        <v>2547</v>
      </c>
      <c r="D45" s="161"/>
      <c r="E45" s="162"/>
      <c r="F45" s="159"/>
      <c r="G45" s="159"/>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318</v>
      </c>
      <c r="AH45" s="148">
        <v>0</v>
      </c>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3" x14ac:dyDescent="0.2">
      <c r="A46" s="155"/>
      <c r="B46" s="156"/>
      <c r="C46" s="196" t="s">
        <v>2548</v>
      </c>
      <c r="D46" s="161"/>
      <c r="E46" s="162"/>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318</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3" x14ac:dyDescent="0.2">
      <c r="A47" s="155"/>
      <c r="B47" s="156"/>
      <c r="C47" s="196" t="s">
        <v>2881</v>
      </c>
      <c r="D47" s="161"/>
      <c r="E47" s="162">
        <v>24.14</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318</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33.75" outlineLevel="1" x14ac:dyDescent="0.2">
      <c r="A48" s="178">
        <v>11</v>
      </c>
      <c r="B48" s="179" t="s">
        <v>2550</v>
      </c>
      <c r="C48" s="195" t="s">
        <v>2551</v>
      </c>
      <c r="D48" s="180" t="s">
        <v>381</v>
      </c>
      <c r="E48" s="181">
        <v>14.26</v>
      </c>
      <c r="F48" s="182"/>
      <c r="G48" s="183">
        <f>ROUND(E48*F48,2)</f>
        <v>0</v>
      </c>
      <c r="H48" s="182"/>
      <c r="I48" s="183">
        <f>ROUND(E48*H48,2)</f>
        <v>0</v>
      </c>
      <c r="J48" s="182"/>
      <c r="K48" s="183">
        <f>ROUND(E48*J48,2)</f>
        <v>0</v>
      </c>
      <c r="L48" s="183">
        <v>12</v>
      </c>
      <c r="M48" s="183">
        <f>G48*(1+L48/100)</f>
        <v>0</v>
      </c>
      <c r="N48" s="181">
        <v>0</v>
      </c>
      <c r="O48" s="181">
        <f>ROUND(E48*N48,2)</f>
        <v>0</v>
      </c>
      <c r="P48" s="181">
        <v>0</v>
      </c>
      <c r="Q48" s="181">
        <f>ROUND(E48*P48,2)</f>
        <v>0</v>
      </c>
      <c r="R48" s="183"/>
      <c r="S48" s="183" t="s">
        <v>2392</v>
      </c>
      <c r="T48" s="184" t="s">
        <v>2393</v>
      </c>
      <c r="U48" s="159">
        <v>0</v>
      </c>
      <c r="V48" s="159">
        <f>ROUND(E48*U48,2)</f>
        <v>0</v>
      </c>
      <c r="W48" s="159"/>
      <c r="X48" s="159" t="s">
        <v>314</v>
      </c>
      <c r="Y48" s="159" t="s">
        <v>315</v>
      </c>
      <c r="Z48" s="148"/>
      <c r="AA48" s="148"/>
      <c r="AB48" s="148"/>
      <c r="AC48" s="148"/>
      <c r="AD48" s="148"/>
      <c r="AE48" s="148"/>
      <c r="AF48" s="148"/>
      <c r="AG48" s="148" t="s">
        <v>2057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196" t="s">
        <v>2548</v>
      </c>
      <c r="D49" s="161"/>
      <c r="E49" s="162"/>
      <c r="F49" s="159"/>
      <c r="G49" s="159"/>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318</v>
      </c>
      <c r="AH49" s="148">
        <v>0</v>
      </c>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3" x14ac:dyDescent="0.2">
      <c r="A50" s="155"/>
      <c r="B50" s="156"/>
      <c r="C50" s="196" t="s">
        <v>2882</v>
      </c>
      <c r="D50" s="161"/>
      <c r="E50" s="162"/>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318</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3" x14ac:dyDescent="0.2">
      <c r="A51" s="155"/>
      <c r="B51" s="156"/>
      <c r="C51" s="196" t="s">
        <v>2883</v>
      </c>
      <c r="D51" s="161"/>
      <c r="E51" s="162">
        <v>14.26</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318</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33.75" outlineLevel="1" x14ac:dyDescent="0.2">
      <c r="A52" s="178">
        <v>12</v>
      </c>
      <c r="B52" s="179" t="s">
        <v>2554</v>
      </c>
      <c r="C52" s="195" t="s">
        <v>2555</v>
      </c>
      <c r="D52" s="180" t="s">
        <v>312</v>
      </c>
      <c r="E52" s="181">
        <v>7.13</v>
      </c>
      <c r="F52" s="182"/>
      <c r="G52" s="183">
        <f>ROUND(E52*F52,2)</f>
        <v>0</v>
      </c>
      <c r="H52" s="182"/>
      <c r="I52" s="183">
        <f>ROUND(E52*H52,2)</f>
        <v>0</v>
      </c>
      <c r="J52" s="182"/>
      <c r="K52" s="183">
        <f>ROUND(E52*J52,2)</f>
        <v>0</v>
      </c>
      <c r="L52" s="183">
        <v>12</v>
      </c>
      <c r="M52" s="183">
        <f>G52*(1+L52/100)</f>
        <v>0</v>
      </c>
      <c r="N52" s="181">
        <v>0</v>
      </c>
      <c r="O52" s="181">
        <f>ROUND(E52*N52,2)</f>
        <v>0</v>
      </c>
      <c r="P52" s="181">
        <v>0</v>
      </c>
      <c r="Q52" s="181">
        <f>ROUND(E52*P52,2)</f>
        <v>0</v>
      </c>
      <c r="R52" s="183"/>
      <c r="S52" s="183" t="s">
        <v>2392</v>
      </c>
      <c r="T52" s="184" t="s">
        <v>2393</v>
      </c>
      <c r="U52" s="159">
        <v>0</v>
      </c>
      <c r="V52" s="159">
        <f>ROUND(E52*U52,2)</f>
        <v>0</v>
      </c>
      <c r="W52" s="159"/>
      <c r="X52" s="159" t="s">
        <v>314</v>
      </c>
      <c r="Y52" s="159" t="s">
        <v>315</v>
      </c>
      <c r="Z52" s="148"/>
      <c r="AA52" s="148"/>
      <c r="AB52" s="148"/>
      <c r="AC52" s="148"/>
      <c r="AD52" s="148"/>
      <c r="AE52" s="148"/>
      <c r="AF52" s="148"/>
      <c r="AG52" s="148" t="s">
        <v>2057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196" t="s">
        <v>2548</v>
      </c>
      <c r="D53" s="161"/>
      <c r="E53" s="162"/>
      <c r="F53" s="159"/>
      <c r="G53" s="159"/>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318</v>
      </c>
      <c r="AH53" s="148">
        <v>0</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3" x14ac:dyDescent="0.2">
      <c r="A54" s="155"/>
      <c r="B54" s="156"/>
      <c r="C54" s="196" t="s">
        <v>2878</v>
      </c>
      <c r="D54" s="161"/>
      <c r="E54" s="162">
        <v>7.13</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318</v>
      </c>
      <c r="AH54" s="148">
        <v>0</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45" outlineLevel="1" x14ac:dyDescent="0.2">
      <c r="A55" s="178">
        <v>13</v>
      </c>
      <c r="B55" s="179" t="s">
        <v>2556</v>
      </c>
      <c r="C55" s="195" t="s">
        <v>2557</v>
      </c>
      <c r="D55" s="180" t="s">
        <v>312</v>
      </c>
      <c r="E55" s="181">
        <v>17.010000000000002</v>
      </c>
      <c r="F55" s="182"/>
      <c r="G55" s="183">
        <f>ROUND(E55*F55,2)</f>
        <v>0</v>
      </c>
      <c r="H55" s="182"/>
      <c r="I55" s="183">
        <f>ROUND(E55*H55,2)</f>
        <v>0</v>
      </c>
      <c r="J55" s="182"/>
      <c r="K55" s="183">
        <f>ROUND(E55*J55,2)</f>
        <v>0</v>
      </c>
      <c r="L55" s="183">
        <v>12</v>
      </c>
      <c r="M55" s="183">
        <f>G55*(1+L55/100)</f>
        <v>0</v>
      </c>
      <c r="N55" s="181">
        <v>0</v>
      </c>
      <c r="O55" s="181">
        <f>ROUND(E55*N55,2)</f>
        <v>0</v>
      </c>
      <c r="P55" s="181">
        <v>0</v>
      </c>
      <c r="Q55" s="181">
        <f>ROUND(E55*P55,2)</f>
        <v>0</v>
      </c>
      <c r="R55" s="183"/>
      <c r="S55" s="183" t="s">
        <v>2392</v>
      </c>
      <c r="T55" s="184" t="s">
        <v>2393</v>
      </c>
      <c r="U55" s="159">
        <v>0</v>
      </c>
      <c r="V55" s="159">
        <f>ROUND(E55*U55,2)</f>
        <v>0</v>
      </c>
      <c r="W55" s="159"/>
      <c r="X55" s="159" t="s">
        <v>314</v>
      </c>
      <c r="Y55" s="159" t="s">
        <v>315</v>
      </c>
      <c r="Z55" s="148"/>
      <c r="AA55" s="148"/>
      <c r="AB55" s="148"/>
      <c r="AC55" s="148"/>
      <c r="AD55" s="148"/>
      <c r="AE55" s="148"/>
      <c r="AF55" s="148"/>
      <c r="AG55" s="148" t="s">
        <v>2057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196" t="s">
        <v>2884</v>
      </c>
      <c r="D56" s="161"/>
      <c r="E56" s="162"/>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318</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3" x14ac:dyDescent="0.2">
      <c r="A57" s="155"/>
      <c r="B57" s="156"/>
      <c r="C57" s="196" t="s">
        <v>2885</v>
      </c>
      <c r="D57" s="161"/>
      <c r="E57" s="162">
        <v>17.010000000000002</v>
      </c>
      <c r="F57" s="159"/>
      <c r="G57" s="159"/>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318</v>
      </c>
      <c r="AH57" s="148">
        <v>0</v>
      </c>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45" outlineLevel="1" x14ac:dyDescent="0.2">
      <c r="A58" s="178">
        <v>14</v>
      </c>
      <c r="B58" s="179" t="s">
        <v>2560</v>
      </c>
      <c r="C58" s="195" t="s">
        <v>2561</v>
      </c>
      <c r="D58" s="180" t="s">
        <v>312</v>
      </c>
      <c r="E58" s="181">
        <v>4.78</v>
      </c>
      <c r="F58" s="182"/>
      <c r="G58" s="183">
        <f>ROUND(E58*F58,2)</f>
        <v>0</v>
      </c>
      <c r="H58" s="182"/>
      <c r="I58" s="183">
        <f>ROUND(E58*H58,2)</f>
        <v>0</v>
      </c>
      <c r="J58" s="182"/>
      <c r="K58" s="183">
        <f>ROUND(E58*J58,2)</f>
        <v>0</v>
      </c>
      <c r="L58" s="183">
        <v>12</v>
      </c>
      <c r="M58" s="183">
        <f>G58*(1+L58/100)</f>
        <v>0</v>
      </c>
      <c r="N58" s="181">
        <v>0</v>
      </c>
      <c r="O58" s="181">
        <f>ROUND(E58*N58,2)</f>
        <v>0</v>
      </c>
      <c r="P58" s="181">
        <v>0</v>
      </c>
      <c r="Q58" s="181">
        <f>ROUND(E58*P58,2)</f>
        <v>0</v>
      </c>
      <c r="R58" s="183"/>
      <c r="S58" s="183" t="s">
        <v>2392</v>
      </c>
      <c r="T58" s="184" t="s">
        <v>2393</v>
      </c>
      <c r="U58" s="159">
        <v>0</v>
      </c>
      <c r="V58" s="159">
        <f>ROUND(E58*U58,2)</f>
        <v>0</v>
      </c>
      <c r="W58" s="159"/>
      <c r="X58" s="159" t="s">
        <v>314</v>
      </c>
      <c r="Y58" s="159" t="s">
        <v>315</v>
      </c>
      <c r="Z58" s="148"/>
      <c r="AA58" s="148"/>
      <c r="AB58" s="148"/>
      <c r="AC58" s="148"/>
      <c r="AD58" s="148"/>
      <c r="AE58" s="148"/>
      <c r="AF58" s="148"/>
      <c r="AG58" s="148" t="s">
        <v>2057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265" t="s">
        <v>2562</v>
      </c>
      <c r="D59" s="266"/>
      <c r="E59" s="266"/>
      <c r="F59" s="266"/>
      <c r="G59" s="266"/>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365</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196" t="s">
        <v>2886</v>
      </c>
      <c r="D60" s="161"/>
      <c r="E60" s="162"/>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318</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
      <c r="A61" s="155"/>
      <c r="B61" s="156"/>
      <c r="C61" s="196" t="s">
        <v>2887</v>
      </c>
      <c r="D61" s="161"/>
      <c r="E61" s="162">
        <v>4.78</v>
      </c>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318</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78">
        <v>15</v>
      </c>
      <c r="B62" s="179" t="s">
        <v>2565</v>
      </c>
      <c r="C62" s="195" t="s">
        <v>2566</v>
      </c>
      <c r="D62" s="180" t="s">
        <v>381</v>
      </c>
      <c r="E62" s="181">
        <v>9.56</v>
      </c>
      <c r="F62" s="182"/>
      <c r="G62" s="183">
        <f>ROUND(E62*F62,2)</f>
        <v>0</v>
      </c>
      <c r="H62" s="182"/>
      <c r="I62" s="183">
        <f>ROUND(E62*H62,2)</f>
        <v>0</v>
      </c>
      <c r="J62" s="182"/>
      <c r="K62" s="183">
        <f>ROUND(E62*J62,2)</f>
        <v>0</v>
      </c>
      <c r="L62" s="183">
        <v>12</v>
      </c>
      <c r="M62" s="183">
        <f>G62*(1+L62/100)</f>
        <v>0</v>
      </c>
      <c r="N62" s="181">
        <v>0</v>
      </c>
      <c r="O62" s="181">
        <f>ROUND(E62*N62,2)</f>
        <v>0</v>
      </c>
      <c r="P62" s="181">
        <v>0</v>
      </c>
      <c r="Q62" s="181">
        <f>ROUND(E62*P62,2)</f>
        <v>0</v>
      </c>
      <c r="R62" s="183"/>
      <c r="S62" s="183" t="s">
        <v>2392</v>
      </c>
      <c r="T62" s="184" t="s">
        <v>2393</v>
      </c>
      <c r="U62" s="159">
        <v>0</v>
      </c>
      <c r="V62" s="159">
        <f>ROUND(E62*U62,2)</f>
        <v>0</v>
      </c>
      <c r="W62" s="159"/>
      <c r="X62" s="159" t="s">
        <v>384</v>
      </c>
      <c r="Y62" s="159" t="s">
        <v>315</v>
      </c>
      <c r="Z62" s="148"/>
      <c r="AA62" s="148"/>
      <c r="AB62" s="148"/>
      <c r="AC62" s="148"/>
      <c r="AD62" s="148"/>
      <c r="AE62" s="148"/>
      <c r="AF62" s="148"/>
      <c r="AG62" s="148" t="s">
        <v>2379</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
      <c r="A63" s="155"/>
      <c r="B63" s="156"/>
      <c r="C63" s="196" t="s">
        <v>2567</v>
      </c>
      <c r="D63" s="161"/>
      <c r="E63" s="162"/>
      <c r="F63" s="159"/>
      <c r="G63" s="159"/>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318</v>
      </c>
      <c r="AH63" s="148">
        <v>0</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3" x14ac:dyDescent="0.2">
      <c r="A64" s="155"/>
      <c r="B64" s="156"/>
      <c r="C64" s="196" t="s">
        <v>2888</v>
      </c>
      <c r="D64" s="161"/>
      <c r="E64" s="162"/>
      <c r="F64" s="159"/>
      <c r="G64" s="159"/>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318</v>
      </c>
      <c r="AH64" s="148">
        <v>0</v>
      </c>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3" x14ac:dyDescent="0.2">
      <c r="A65" s="155"/>
      <c r="B65" s="156"/>
      <c r="C65" s="196" t="s">
        <v>2889</v>
      </c>
      <c r="D65" s="161"/>
      <c r="E65" s="162">
        <v>9.56</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318</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x14ac:dyDescent="0.2">
      <c r="A66" s="171" t="s">
        <v>308</v>
      </c>
      <c r="B66" s="172" t="s">
        <v>183</v>
      </c>
      <c r="C66" s="194" t="s">
        <v>184</v>
      </c>
      <c r="D66" s="173"/>
      <c r="E66" s="174"/>
      <c r="F66" s="175"/>
      <c r="G66" s="175">
        <f>SUMIF(AG67:AG69,"&lt;&gt;NOR",G67:G69)</f>
        <v>0</v>
      </c>
      <c r="H66" s="175"/>
      <c r="I66" s="175">
        <f>SUM(I67:I69)</f>
        <v>0</v>
      </c>
      <c r="J66" s="175"/>
      <c r="K66" s="175">
        <f>SUM(K67:K69)</f>
        <v>0</v>
      </c>
      <c r="L66" s="175"/>
      <c r="M66" s="175">
        <f>SUM(M67:M69)</f>
        <v>0</v>
      </c>
      <c r="N66" s="174"/>
      <c r="O66" s="174">
        <f>SUM(O67:O69)</f>
        <v>0</v>
      </c>
      <c r="P66" s="174"/>
      <c r="Q66" s="174">
        <f>SUM(Q67:Q69)</f>
        <v>0</v>
      </c>
      <c r="R66" s="175"/>
      <c r="S66" s="175"/>
      <c r="T66" s="176"/>
      <c r="U66" s="170"/>
      <c r="V66" s="170">
        <f>SUM(V67:V69)</f>
        <v>0</v>
      </c>
      <c r="W66" s="170"/>
      <c r="X66" s="170"/>
      <c r="Y66" s="170"/>
      <c r="AG66" t="s">
        <v>309</v>
      </c>
    </row>
    <row r="67" spans="1:60" ht="22.5" outlineLevel="1" x14ac:dyDescent="0.2">
      <c r="A67" s="178">
        <v>16</v>
      </c>
      <c r="B67" s="179" t="s">
        <v>2570</v>
      </c>
      <c r="C67" s="195" t="s">
        <v>2571</v>
      </c>
      <c r="D67" s="180" t="s">
        <v>312</v>
      </c>
      <c r="E67" s="181">
        <v>2.35</v>
      </c>
      <c r="F67" s="182"/>
      <c r="G67" s="183">
        <f>ROUND(E67*F67,2)</f>
        <v>0</v>
      </c>
      <c r="H67" s="182"/>
      <c r="I67" s="183">
        <f>ROUND(E67*H67,2)</f>
        <v>0</v>
      </c>
      <c r="J67" s="182"/>
      <c r="K67" s="183">
        <f>ROUND(E67*J67,2)</f>
        <v>0</v>
      </c>
      <c r="L67" s="183">
        <v>12</v>
      </c>
      <c r="M67" s="183">
        <f>G67*(1+L67/100)</f>
        <v>0</v>
      </c>
      <c r="N67" s="181">
        <v>0</v>
      </c>
      <c r="O67" s="181">
        <f>ROUND(E67*N67,2)</f>
        <v>0</v>
      </c>
      <c r="P67" s="181">
        <v>0</v>
      </c>
      <c r="Q67" s="181">
        <f>ROUND(E67*P67,2)</f>
        <v>0</v>
      </c>
      <c r="R67" s="183"/>
      <c r="S67" s="183" t="s">
        <v>2392</v>
      </c>
      <c r="T67" s="184" t="s">
        <v>2393</v>
      </c>
      <c r="U67" s="159">
        <v>0</v>
      </c>
      <c r="V67" s="159">
        <f>ROUND(E67*U67,2)</f>
        <v>0</v>
      </c>
      <c r="W67" s="159"/>
      <c r="X67" s="159" t="s">
        <v>314</v>
      </c>
      <c r="Y67" s="159" t="s">
        <v>315</v>
      </c>
      <c r="Z67" s="148"/>
      <c r="AA67" s="148"/>
      <c r="AB67" s="148"/>
      <c r="AC67" s="148"/>
      <c r="AD67" s="148"/>
      <c r="AE67" s="148"/>
      <c r="AF67" s="148"/>
      <c r="AG67" s="148" t="s">
        <v>2057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
      <c r="A68" s="155"/>
      <c r="B68" s="156"/>
      <c r="C68" s="196" t="s">
        <v>2890</v>
      </c>
      <c r="D68" s="161"/>
      <c r="E68" s="162"/>
      <c r="F68" s="159"/>
      <c r="G68" s="159"/>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318</v>
      </c>
      <c r="AH68" s="148">
        <v>0</v>
      </c>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3" x14ac:dyDescent="0.2">
      <c r="A69" s="155"/>
      <c r="B69" s="156"/>
      <c r="C69" s="196" t="s">
        <v>2891</v>
      </c>
      <c r="D69" s="161"/>
      <c r="E69" s="162">
        <v>2.35</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318</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x14ac:dyDescent="0.2">
      <c r="A70" s="171" t="s">
        <v>308</v>
      </c>
      <c r="B70" s="172" t="s">
        <v>197</v>
      </c>
      <c r="C70" s="194" t="s">
        <v>198</v>
      </c>
      <c r="D70" s="173"/>
      <c r="E70" s="174"/>
      <c r="F70" s="175"/>
      <c r="G70" s="175">
        <f>SUMIF(AG71:AG91,"&lt;&gt;NOR",G71:G91)</f>
        <v>0</v>
      </c>
      <c r="H70" s="175"/>
      <c r="I70" s="175">
        <f>SUM(I71:I91)</f>
        <v>0</v>
      </c>
      <c r="J70" s="175"/>
      <c r="K70" s="175">
        <f>SUM(K71:K91)</f>
        <v>0</v>
      </c>
      <c r="L70" s="175"/>
      <c r="M70" s="175">
        <f>SUM(M71:M91)</f>
        <v>0</v>
      </c>
      <c r="N70" s="174"/>
      <c r="O70" s="174">
        <f>SUM(O71:O91)</f>
        <v>0.32999999999999996</v>
      </c>
      <c r="P70" s="174"/>
      <c r="Q70" s="174">
        <f>SUM(Q71:Q91)</f>
        <v>0.2</v>
      </c>
      <c r="R70" s="175"/>
      <c r="S70" s="175"/>
      <c r="T70" s="176"/>
      <c r="U70" s="170"/>
      <c r="V70" s="170">
        <f>SUM(V71:V91)</f>
        <v>0</v>
      </c>
      <c r="W70" s="170"/>
      <c r="X70" s="170"/>
      <c r="Y70" s="170"/>
      <c r="AG70" t="s">
        <v>309</v>
      </c>
    </row>
    <row r="71" spans="1:60" ht="22.5" outlineLevel="1" x14ac:dyDescent="0.2">
      <c r="A71" s="185">
        <v>17</v>
      </c>
      <c r="B71" s="186" t="s">
        <v>2892</v>
      </c>
      <c r="C71" s="197" t="s">
        <v>2893</v>
      </c>
      <c r="D71" s="187" t="s">
        <v>389</v>
      </c>
      <c r="E71" s="188">
        <v>6</v>
      </c>
      <c r="F71" s="189"/>
      <c r="G71" s="190">
        <f t="shared" ref="G71:G91" si="0">ROUND(E71*F71,2)</f>
        <v>0</v>
      </c>
      <c r="H71" s="189"/>
      <c r="I71" s="190">
        <f t="shared" ref="I71:I91" si="1">ROUND(E71*H71,2)</f>
        <v>0</v>
      </c>
      <c r="J71" s="189"/>
      <c r="K71" s="190">
        <f t="shared" ref="K71:K91" si="2">ROUND(E71*J71,2)</f>
        <v>0</v>
      </c>
      <c r="L71" s="190">
        <v>12</v>
      </c>
      <c r="M71" s="190">
        <f t="shared" ref="M71:M91" si="3">G71*(1+L71/100)</f>
        <v>0</v>
      </c>
      <c r="N71" s="188">
        <v>0</v>
      </c>
      <c r="O71" s="188">
        <f t="shared" ref="O71:O91" si="4">ROUND(E71*N71,2)</f>
        <v>0</v>
      </c>
      <c r="P71" s="188">
        <v>2.9000000000000001E-2</v>
      </c>
      <c r="Q71" s="188">
        <f t="shared" ref="Q71:Q91" si="5">ROUND(E71*P71,2)</f>
        <v>0.17</v>
      </c>
      <c r="R71" s="190"/>
      <c r="S71" s="190" t="s">
        <v>2392</v>
      </c>
      <c r="T71" s="191" t="s">
        <v>2393</v>
      </c>
      <c r="U71" s="159">
        <v>0</v>
      </c>
      <c r="V71" s="159">
        <f t="shared" ref="V71:V91" si="6">ROUND(E71*U71,2)</f>
        <v>0</v>
      </c>
      <c r="W71" s="159"/>
      <c r="X71" s="159" t="s">
        <v>314</v>
      </c>
      <c r="Y71" s="159" t="s">
        <v>315</v>
      </c>
      <c r="Z71" s="148"/>
      <c r="AA71" s="148"/>
      <c r="AB71" s="148"/>
      <c r="AC71" s="148"/>
      <c r="AD71" s="148"/>
      <c r="AE71" s="148"/>
      <c r="AF71" s="148"/>
      <c r="AG71" s="148" t="s">
        <v>2057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22.5" outlineLevel="1" x14ac:dyDescent="0.2">
      <c r="A72" s="185">
        <v>18</v>
      </c>
      <c r="B72" s="186" t="s">
        <v>2894</v>
      </c>
      <c r="C72" s="197" t="s">
        <v>2895</v>
      </c>
      <c r="D72" s="187" t="s">
        <v>1426</v>
      </c>
      <c r="E72" s="188">
        <v>1</v>
      </c>
      <c r="F72" s="189"/>
      <c r="G72" s="190">
        <f t="shared" si="0"/>
        <v>0</v>
      </c>
      <c r="H72" s="189"/>
      <c r="I72" s="190">
        <f t="shared" si="1"/>
        <v>0</v>
      </c>
      <c r="J72" s="189"/>
      <c r="K72" s="190">
        <f t="shared" si="2"/>
        <v>0</v>
      </c>
      <c r="L72" s="190">
        <v>12</v>
      </c>
      <c r="M72" s="190">
        <f t="shared" si="3"/>
        <v>0</v>
      </c>
      <c r="N72" s="188">
        <v>0</v>
      </c>
      <c r="O72" s="188">
        <f t="shared" si="4"/>
        <v>0</v>
      </c>
      <c r="P72" s="188">
        <v>2.9000000000000001E-2</v>
      </c>
      <c r="Q72" s="188">
        <f t="shared" si="5"/>
        <v>0.03</v>
      </c>
      <c r="R72" s="190"/>
      <c r="S72" s="190" t="s">
        <v>633</v>
      </c>
      <c r="T72" s="191" t="s">
        <v>634</v>
      </c>
      <c r="U72" s="159">
        <v>0</v>
      </c>
      <c r="V72" s="159">
        <f t="shared" si="6"/>
        <v>0</v>
      </c>
      <c r="W72" s="159"/>
      <c r="X72" s="159" t="s">
        <v>314</v>
      </c>
      <c r="Y72" s="159" t="s">
        <v>315</v>
      </c>
      <c r="Z72" s="148"/>
      <c r="AA72" s="148"/>
      <c r="AB72" s="148"/>
      <c r="AC72" s="148"/>
      <c r="AD72" s="148"/>
      <c r="AE72" s="148"/>
      <c r="AF72" s="148"/>
      <c r="AG72" s="148" t="s">
        <v>2057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33.75" outlineLevel="1" x14ac:dyDescent="0.2">
      <c r="A73" s="185">
        <v>19</v>
      </c>
      <c r="B73" s="186" t="s">
        <v>2896</v>
      </c>
      <c r="C73" s="197" t="s">
        <v>2897</v>
      </c>
      <c r="D73" s="187" t="s">
        <v>389</v>
      </c>
      <c r="E73" s="188">
        <v>5</v>
      </c>
      <c r="F73" s="189"/>
      <c r="G73" s="190">
        <f t="shared" si="0"/>
        <v>0</v>
      </c>
      <c r="H73" s="189"/>
      <c r="I73" s="190">
        <f t="shared" si="1"/>
        <v>0</v>
      </c>
      <c r="J73" s="189"/>
      <c r="K73" s="190">
        <f t="shared" si="2"/>
        <v>0</v>
      </c>
      <c r="L73" s="190">
        <v>12</v>
      </c>
      <c r="M73" s="190">
        <f t="shared" si="3"/>
        <v>0</v>
      </c>
      <c r="N73" s="188">
        <v>0</v>
      </c>
      <c r="O73" s="188">
        <f t="shared" si="4"/>
        <v>0</v>
      </c>
      <c r="P73" s="188">
        <v>0</v>
      </c>
      <c r="Q73" s="188">
        <f t="shared" si="5"/>
        <v>0</v>
      </c>
      <c r="R73" s="190"/>
      <c r="S73" s="190" t="s">
        <v>2392</v>
      </c>
      <c r="T73" s="191" t="s">
        <v>2393</v>
      </c>
      <c r="U73" s="159">
        <v>0</v>
      </c>
      <c r="V73" s="159">
        <f t="shared" si="6"/>
        <v>0</v>
      </c>
      <c r="W73" s="159"/>
      <c r="X73" s="159" t="s">
        <v>314</v>
      </c>
      <c r="Y73" s="159" t="s">
        <v>315</v>
      </c>
      <c r="Z73" s="148"/>
      <c r="AA73" s="148"/>
      <c r="AB73" s="148"/>
      <c r="AC73" s="148"/>
      <c r="AD73" s="148"/>
      <c r="AE73" s="148"/>
      <c r="AF73" s="148"/>
      <c r="AG73" s="148" t="s">
        <v>2057</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2.5" outlineLevel="1" x14ac:dyDescent="0.2">
      <c r="A74" s="185">
        <v>20</v>
      </c>
      <c r="B74" s="186" t="s">
        <v>2898</v>
      </c>
      <c r="C74" s="197" t="s">
        <v>2899</v>
      </c>
      <c r="D74" s="187" t="s">
        <v>389</v>
      </c>
      <c r="E74" s="188">
        <v>4</v>
      </c>
      <c r="F74" s="189"/>
      <c r="G74" s="190">
        <f t="shared" si="0"/>
        <v>0</v>
      </c>
      <c r="H74" s="189"/>
      <c r="I74" s="190">
        <f t="shared" si="1"/>
        <v>0</v>
      </c>
      <c r="J74" s="189"/>
      <c r="K74" s="190">
        <f t="shared" si="2"/>
        <v>0</v>
      </c>
      <c r="L74" s="190">
        <v>12</v>
      </c>
      <c r="M74" s="190">
        <f t="shared" si="3"/>
        <v>0</v>
      </c>
      <c r="N74" s="188">
        <v>0</v>
      </c>
      <c r="O74" s="188">
        <f t="shared" si="4"/>
        <v>0</v>
      </c>
      <c r="P74" s="188">
        <v>6.9999999999999999E-4</v>
      </c>
      <c r="Q74" s="188">
        <f t="shared" si="5"/>
        <v>0</v>
      </c>
      <c r="R74" s="190"/>
      <c r="S74" s="190" t="s">
        <v>2392</v>
      </c>
      <c r="T74" s="191" t="s">
        <v>2393</v>
      </c>
      <c r="U74" s="159">
        <v>0</v>
      </c>
      <c r="V74" s="159">
        <f t="shared" si="6"/>
        <v>0</v>
      </c>
      <c r="W74" s="159"/>
      <c r="X74" s="159" t="s">
        <v>314</v>
      </c>
      <c r="Y74" s="159" t="s">
        <v>315</v>
      </c>
      <c r="Z74" s="148"/>
      <c r="AA74" s="148"/>
      <c r="AB74" s="148"/>
      <c r="AC74" s="148"/>
      <c r="AD74" s="148"/>
      <c r="AE74" s="148"/>
      <c r="AF74" s="148"/>
      <c r="AG74" s="148" t="s">
        <v>2057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2.5" outlineLevel="1" x14ac:dyDescent="0.2">
      <c r="A75" s="185">
        <v>21</v>
      </c>
      <c r="B75" s="186" t="s">
        <v>2900</v>
      </c>
      <c r="C75" s="197" t="s">
        <v>2901</v>
      </c>
      <c r="D75" s="187" t="s">
        <v>1426</v>
      </c>
      <c r="E75" s="188">
        <v>1</v>
      </c>
      <c r="F75" s="189"/>
      <c r="G75" s="190">
        <f t="shared" si="0"/>
        <v>0</v>
      </c>
      <c r="H75" s="189"/>
      <c r="I75" s="190">
        <f t="shared" si="1"/>
        <v>0</v>
      </c>
      <c r="J75" s="189"/>
      <c r="K75" s="190">
        <f t="shared" si="2"/>
        <v>0</v>
      </c>
      <c r="L75" s="190">
        <v>12</v>
      </c>
      <c r="M75" s="190">
        <f t="shared" si="3"/>
        <v>0</v>
      </c>
      <c r="N75" s="188">
        <v>0</v>
      </c>
      <c r="O75" s="188">
        <f t="shared" si="4"/>
        <v>0</v>
      </c>
      <c r="P75" s="188">
        <v>6.9999999999999999E-4</v>
      </c>
      <c r="Q75" s="188">
        <f t="shared" si="5"/>
        <v>0</v>
      </c>
      <c r="R75" s="190"/>
      <c r="S75" s="190" t="s">
        <v>633</v>
      </c>
      <c r="T75" s="191" t="s">
        <v>634</v>
      </c>
      <c r="U75" s="159">
        <v>0</v>
      </c>
      <c r="V75" s="159">
        <f t="shared" si="6"/>
        <v>0</v>
      </c>
      <c r="W75" s="159"/>
      <c r="X75" s="159" t="s">
        <v>314</v>
      </c>
      <c r="Y75" s="159" t="s">
        <v>315</v>
      </c>
      <c r="Z75" s="148"/>
      <c r="AA75" s="148"/>
      <c r="AB75" s="148"/>
      <c r="AC75" s="148"/>
      <c r="AD75" s="148"/>
      <c r="AE75" s="148"/>
      <c r="AF75" s="148"/>
      <c r="AG75" s="148" t="s">
        <v>2057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ht="22.5" outlineLevel="1" x14ac:dyDescent="0.2">
      <c r="A76" s="185">
        <v>22</v>
      </c>
      <c r="B76" s="186" t="s">
        <v>2902</v>
      </c>
      <c r="C76" s="197" t="s">
        <v>2903</v>
      </c>
      <c r="D76" s="187" t="s">
        <v>389</v>
      </c>
      <c r="E76" s="188">
        <v>9</v>
      </c>
      <c r="F76" s="189"/>
      <c r="G76" s="190">
        <f t="shared" si="0"/>
        <v>0</v>
      </c>
      <c r="H76" s="189"/>
      <c r="I76" s="190">
        <f t="shared" si="1"/>
        <v>0</v>
      </c>
      <c r="J76" s="189"/>
      <c r="K76" s="190">
        <f t="shared" si="2"/>
        <v>0</v>
      </c>
      <c r="L76" s="190">
        <v>12</v>
      </c>
      <c r="M76" s="190">
        <f t="shared" si="3"/>
        <v>0</v>
      </c>
      <c r="N76" s="188">
        <v>1.0000000000000001E-5</v>
      </c>
      <c r="O76" s="188">
        <f t="shared" si="4"/>
        <v>0</v>
      </c>
      <c r="P76" s="188">
        <v>0</v>
      </c>
      <c r="Q76" s="188">
        <f t="shared" si="5"/>
        <v>0</v>
      </c>
      <c r="R76" s="190"/>
      <c r="S76" s="190" t="s">
        <v>2392</v>
      </c>
      <c r="T76" s="191" t="s">
        <v>2393</v>
      </c>
      <c r="U76" s="159">
        <v>0</v>
      </c>
      <c r="V76" s="159">
        <f t="shared" si="6"/>
        <v>0</v>
      </c>
      <c r="W76" s="159"/>
      <c r="X76" s="159" t="s">
        <v>314</v>
      </c>
      <c r="Y76" s="159" t="s">
        <v>315</v>
      </c>
      <c r="Z76" s="148"/>
      <c r="AA76" s="148"/>
      <c r="AB76" s="148"/>
      <c r="AC76" s="148"/>
      <c r="AD76" s="148"/>
      <c r="AE76" s="148"/>
      <c r="AF76" s="148"/>
      <c r="AG76" s="148" t="s">
        <v>2057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ht="45" outlineLevel="1" x14ac:dyDescent="0.2">
      <c r="A77" s="185">
        <v>23</v>
      </c>
      <c r="B77" s="186" t="s">
        <v>2904</v>
      </c>
      <c r="C77" s="197" t="s">
        <v>2905</v>
      </c>
      <c r="D77" s="187" t="s">
        <v>443</v>
      </c>
      <c r="E77" s="188">
        <v>1</v>
      </c>
      <c r="F77" s="189"/>
      <c r="G77" s="190">
        <f t="shared" si="0"/>
        <v>0</v>
      </c>
      <c r="H77" s="189"/>
      <c r="I77" s="190">
        <f t="shared" si="1"/>
        <v>0</v>
      </c>
      <c r="J77" s="189"/>
      <c r="K77" s="190">
        <f t="shared" si="2"/>
        <v>0</v>
      </c>
      <c r="L77" s="190">
        <v>12</v>
      </c>
      <c r="M77" s="190">
        <f t="shared" si="3"/>
        <v>0</v>
      </c>
      <c r="N77" s="188">
        <v>0</v>
      </c>
      <c r="O77" s="188">
        <f t="shared" si="4"/>
        <v>0</v>
      </c>
      <c r="P77" s="188">
        <v>0</v>
      </c>
      <c r="Q77" s="188">
        <f t="shared" si="5"/>
        <v>0</v>
      </c>
      <c r="R77" s="190"/>
      <c r="S77" s="190" t="s">
        <v>2392</v>
      </c>
      <c r="T77" s="191" t="s">
        <v>2393</v>
      </c>
      <c r="U77" s="159">
        <v>0</v>
      </c>
      <c r="V77" s="159">
        <f t="shared" si="6"/>
        <v>0</v>
      </c>
      <c r="W77" s="159"/>
      <c r="X77" s="159" t="s">
        <v>314</v>
      </c>
      <c r="Y77" s="159" t="s">
        <v>315</v>
      </c>
      <c r="Z77" s="148"/>
      <c r="AA77" s="148"/>
      <c r="AB77" s="148"/>
      <c r="AC77" s="148"/>
      <c r="AD77" s="148"/>
      <c r="AE77" s="148"/>
      <c r="AF77" s="148"/>
      <c r="AG77" s="148" t="s">
        <v>2057</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45" outlineLevel="1" x14ac:dyDescent="0.2">
      <c r="A78" s="185">
        <v>24</v>
      </c>
      <c r="B78" s="186" t="s">
        <v>2906</v>
      </c>
      <c r="C78" s="197" t="s">
        <v>2907</v>
      </c>
      <c r="D78" s="187" t="s">
        <v>443</v>
      </c>
      <c r="E78" s="188">
        <v>1</v>
      </c>
      <c r="F78" s="189"/>
      <c r="G78" s="190">
        <f t="shared" si="0"/>
        <v>0</v>
      </c>
      <c r="H78" s="189"/>
      <c r="I78" s="190">
        <f t="shared" si="1"/>
        <v>0</v>
      </c>
      <c r="J78" s="189"/>
      <c r="K78" s="190">
        <f t="shared" si="2"/>
        <v>0</v>
      </c>
      <c r="L78" s="190">
        <v>12</v>
      </c>
      <c r="M78" s="190">
        <f t="shared" si="3"/>
        <v>0</v>
      </c>
      <c r="N78" s="188">
        <v>0</v>
      </c>
      <c r="O78" s="188">
        <f t="shared" si="4"/>
        <v>0</v>
      </c>
      <c r="P78" s="188">
        <v>0</v>
      </c>
      <c r="Q78" s="188">
        <f t="shared" si="5"/>
        <v>0</v>
      </c>
      <c r="R78" s="190"/>
      <c r="S78" s="190" t="s">
        <v>2392</v>
      </c>
      <c r="T78" s="191" t="s">
        <v>2393</v>
      </c>
      <c r="U78" s="159">
        <v>0</v>
      </c>
      <c r="V78" s="159">
        <f t="shared" si="6"/>
        <v>0</v>
      </c>
      <c r="W78" s="159"/>
      <c r="X78" s="159" t="s">
        <v>314</v>
      </c>
      <c r="Y78" s="159" t="s">
        <v>315</v>
      </c>
      <c r="Z78" s="148"/>
      <c r="AA78" s="148"/>
      <c r="AB78" s="148"/>
      <c r="AC78" s="148"/>
      <c r="AD78" s="148"/>
      <c r="AE78" s="148"/>
      <c r="AF78" s="148"/>
      <c r="AG78" s="148" t="s">
        <v>2057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ht="33.75" outlineLevel="1" x14ac:dyDescent="0.2">
      <c r="A79" s="185">
        <v>25</v>
      </c>
      <c r="B79" s="186" t="s">
        <v>2908</v>
      </c>
      <c r="C79" s="197" t="s">
        <v>2909</v>
      </c>
      <c r="D79" s="187" t="s">
        <v>443</v>
      </c>
      <c r="E79" s="188">
        <v>1</v>
      </c>
      <c r="F79" s="189"/>
      <c r="G79" s="190">
        <f t="shared" si="0"/>
        <v>0</v>
      </c>
      <c r="H79" s="189"/>
      <c r="I79" s="190">
        <f t="shared" si="1"/>
        <v>0</v>
      </c>
      <c r="J79" s="189"/>
      <c r="K79" s="190">
        <f t="shared" si="2"/>
        <v>0</v>
      </c>
      <c r="L79" s="190">
        <v>12</v>
      </c>
      <c r="M79" s="190">
        <f t="shared" si="3"/>
        <v>0</v>
      </c>
      <c r="N79" s="188">
        <v>6.9470000000000004E-2</v>
      </c>
      <c r="O79" s="188">
        <f t="shared" si="4"/>
        <v>7.0000000000000007E-2</v>
      </c>
      <c r="P79" s="188">
        <v>0</v>
      </c>
      <c r="Q79" s="188">
        <f t="shared" si="5"/>
        <v>0</v>
      </c>
      <c r="R79" s="190"/>
      <c r="S79" s="190" t="s">
        <v>2392</v>
      </c>
      <c r="T79" s="191" t="s">
        <v>2393</v>
      </c>
      <c r="U79" s="159">
        <v>0</v>
      </c>
      <c r="V79" s="159">
        <f t="shared" si="6"/>
        <v>0</v>
      </c>
      <c r="W79" s="159"/>
      <c r="X79" s="159" t="s">
        <v>314</v>
      </c>
      <c r="Y79" s="159" t="s">
        <v>315</v>
      </c>
      <c r="Z79" s="148"/>
      <c r="AA79" s="148"/>
      <c r="AB79" s="148"/>
      <c r="AC79" s="148"/>
      <c r="AD79" s="148"/>
      <c r="AE79" s="148"/>
      <c r="AF79" s="148"/>
      <c r="AG79" s="148" t="s">
        <v>2057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33.75" outlineLevel="1" x14ac:dyDescent="0.2">
      <c r="A80" s="185">
        <v>26</v>
      </c>
      <c r="B80" s="186" t="s">
        <v>2910</v>
      </c>
      <c r="C80" s="197" t="s">
        <v>2911</v>
      </c>
      <c r="D80" s="187" t="s">
        <v>443</v>
      </c>
      <c r="E80" s="188">
        <v>1</v>
      </c>
      <c r="F80" s="189"/>
      <c r="G80" s="190">
        <f t="shared" si="0"/>
        <v>0</v>
      </c>
      <c r="H80" s="189"/>
      <c r="I80" s="190">
        <f t="shared" si="1"/>
        <v>0</v>
      </c>
      <c r="J80" s="189"/>
      <c r="K80" s="190">
        <f t="shared" si="2"/>
        <v>0</v>
      </c>
      <c r="L80" s="190">
        <v>12</v>
      </c>
      <c r="M80" s="190">
        <f t="shared" si="3"/>
        <v>0</v>
      </c>
      <c r="N80" s="188">
        <v>1.515E-2</v>
      </c>
      <c r="O80" s="188">
        <f t="shared" si="4"/>
        <v>0.02</v>
      </c>
      <c r="P80" s="188">
        <v>0</v>
      </c>
      <c r="Q80" s="188">
        <f t="shared" si="5"/>
        <v>0</v>
      </c>
      <c r="R80" s="190"/>
      <c r="S80" s="190" t="s">
        <v>2392</v>
      </c>
      <c r="T80" s="191" t="s">
        <v>2393</v>
      </c>
      <c r="U80" s="159">
        <v>0</v>
      </c>
      <c r="V80" s="159">
        <f t="shared" si="6"/>
        <v>0</v>
      </c>
      <c r="W80" s="159"/>
      <c r="X80" s="159" t="s">
        <v>314</v>
      </c>
      <c r="Y80" s="159" t="s">
        <v>315</v>
      </c>
      <c r="Z80" s="148"/>
      <c r="AA80" s="148"/>
      <c r="AB80" s="148"/>
      <c r="AC80" s="148"/>
      <c r="AD80" s="148"/>
      <c r="AE80" s="148"/>
      <c r="AF80" s="148"/>
      <c r="AG80" s="148" t="s">
        <v>2057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45" outlineLevel="1" x14ac:dyDescent="0.2">
      <c r="A81" s="185">
        <v>27</v>
      </c>
      <c r="B81" s="186" t="s">
        <v>2912</v>
      </c>
      <c r="C81" s="197" t="s">
        <v>2913</v>
      </c>
      <c r="D81" s="187" t="s">
        <v>443</v>
      </c>
      <c r="E81" s="188">
        <v>1</v>
      </c>
      <c r="F81" s="189"/>
      <c r="G81" s="190">
        <f t="shared" si="0"/>
        <v>0</v>
      </c>
      <c r="H81" s="189"/>
      <c r="I81" s="190">
        <f t="shared" si="1"/>
        <v>0</v>
      </c>
      <c r="J81" s="189"/>
      <c r="K81" s="190">
        <f t="shared" si="2"/>
        <v>0</v>
      </c>
      <c r="L81" s="190">
        <v>12</v>
      </c>
      <c r="M81" s="190">
        <f t="shared" si="3"/>
        <v>0</v>
      </c>
      <c r="N81" s="188">
        <v>0</v>
      </c>
      <c r="O81" s="188">
        <f t="shared" si="4"/>
        <v>0</v>
      </c>
      <c r="P81" s="188">
        <v>0</v>
      </c>
      <c r="Q81" s="188">
        <f t="shared" si="5"/>
        <v>0</v>
      </c>
      <c r="R81" s="190"/>
      <c r="S81" s="190" t="s">
        <v>2392</v>
      </c>
      <c r="T81" s="191" t="s">
        <v>2393</v>
      </c>
      <c r="U81" s="159">
        <v>0</v>
      </c>
      <c r="V81" s="159">
        <f t="shared" si="6"/>
        <v>0</v>
      </c>
      <c r="W81" s="159"/>
      <c r="X81" s="159" t="s">
        <v>314</v>
      </c>
      <c r="Y81" s="159" t="s">
        <v>315</v>
      </c>
      <c r="Z81" s="148"/>
      <c r="AA81" s="148"/>
      <c r="AB81" s="148"/>
      <c r="AC81" s="148"/>
      <c r="AD81" s="148"/>
      <c r="AE81" s="148"/>
      <c r="AF81" s="148"/>
      <c r="AG81" s="148" t="s">
        <v>2057</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33.75" outlineLevel="1" x14ac:dyDescent="0.2">
      <c r="A82" s="185">
        <v>28</v>
      </c>
      <c r="B82" s="186" t="s">
        <v>2914</v>
      </c>
      <c r="C82" s="197" t="s">
        <v>2915</v>
      </c>
      <c r="D82" s="187" t="s">
        <v>443</v>
      </c>
      <c r="E82" s="188">
        <v>1</v>
      </c>
      <c r="F82" s="189"/>
      <c r="G82" s="190">
        <f t="shared" si="0"/>
        <v>0</v>
      </c>
      <c r="H82" s="189"/>
      <c r="I82" s="190">
        <f t="shared" si="1"/>
        <v>0</v>
      </c>
      <c r="J82" s="189"/>
      <c r="K82" s="190">
        <f t="shared" si="2"/>
        <v>0</v>
      </c>
      <c r="L82" s="190">
        <v>12</v>
      </c>
      <c r="M82" s="190">
        <f t="shared" si="3"/>
        <v>0</v>
      </c>
      <c r="N82" s="188">
        <v>0.15251000000000001</v>
      </c>
      <c r="O82" s="188">
        <f t="shared" si="4"/>
        <v>0.15</v>
      </c>
      <c r="P82" s="188">
        <v>0</v>
      </c>
      <c r="Q82" s="188">
        <f t="shared" si="5"/>
        <v>0</v>
      </c>
      <c r="R82" s="190"/>
      <c r="S82" s="190" t="s">
        <v>2392</v>
      </c>
      <c r="T82" s="191" t="s">
        <v>2393</v>
      </c>
      <c r="U82" s="159">
        <v>0</v>
      </c>
      <c r="V82" s="159">
        <f t="shared" si="6"/>
        <v>0</v>
      </c>
      <c r="W82" s="159"/>
      <c r="X82" s="159" t="s">
        <v>314</v>
      </c>
      <c r="Y82" s="159" t="s">
        <v>315</v>
      </c>
      <c r="Z82" s="148"/>
      <c r="AA82" s="148"/>
      <c r="AB82" s="148"/>
      <c r="AC82" s="148"/>
      <c r="AD82" s="148"/>
      <c r="AE82" s="148"/>
      <c r="AF82" s="148"/>
      <c r="AG82" s="148" t="s">
        <v>2057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ht="22.5" outlineLevel="1" x14ac:dyDescent="0.2">
      <c r="A83" s="185">
        <v>29</v>
      </c>
      <c r="B83" s="186" t="s">
        <v>2916</v>
      </c>
      <c r="C83" s="197" t="s">
        <v>2917</v>
      </c>
      <c r="D83" s="187" t="s">
        <v>443</v>
      </c>
      <c r="E83" s="188">
        <v>1</v>
      </c>
      <c r="F83" s="189"/>
      <c r="G83" s="190">
        <f t="shared" si="0"/>
        <v>0</v>
      </c>
      <c r="H83" s="189"/>
      <c r="I83" s="190">
        <f t="shared" si="1"/>
        <v>0</v>
      </c>
      <c r="J83" s="189"/>
      <c r="K83" s="190">
        <f t="shared" si="2"/>
        <v>0</v>
      </c>
      <c r="L83" s="190">
        <v>12</v>
      </c>
      <c r="M83" s="190">
        <f t="shared" si="3"/>
        <v>0</v>
      </c>
      <c r="N83" s="188">
        <v>0.04</v>
      </c>
      <c r="O83" s="188">
        <f t="shared" si="4"/>
        <v>0.04</v>
      </c>
      <c r="P83" s="188">
        <v>0</v>
      </c>
      <c r="Q83" s="188">
        <f t="shared" si="5"/>
        <v>0</v>
      </c>
      <c r="R83" s="190"/>
      <c r="S83" s="190" t="s">
        <v>2392</v>
      </c>
      <c r="T83" s="191" t="s">
        <v>2393</v>
      </c>
      <c r="U83" s="159">
        <v>0</v>
      </c>
      <c r="V83" s="159">
        <f t="shared" si="6"/>
        <v>0</v>
      </c>
      <c r="W83" s="159"/>
      <c r="X83" s="159" t="s">
        <v>314</v>
      </c>
      <c r="Y83" s="159" t="s">
        <v>315</v>
      </c>
      <c r="Z83" s="148"/>
      <c r="AA83" s="148"/>
      <c r="AB83" s="148"/>
      <c r="AC83" s="148"/>
      <c r="AD83" s="148"/>
      <c r="AE83" s="148"/>
      <c r="AF83" s="148"/>
      <c r="AG83" s="148" t="s">
        <v>2057</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85">
        <v>30</v>
      </c>
      <c r="B84" s="186" t="s">
        <v>2918</v>
      </c>
      <c r="C84" s="197" t="s">
        <v>2919</v>
      </c>
      <c r="D84" s="187" t="s">
        <v>389</v>
      </c>
      <c r="E84" s="188">
        <v>7</v>
      </c>
      <c r="F84" s="189"/>
      <c r="G84" s="190">
        <f t="shared" si="0"/>
        <v>0</v>
      </c>
      <c r="H84" s="189"/>
      <c r="I84" s="190">
        <f t="shared" si="1"/>
        <v>0</v>
      </c>
      <c r="J84" s="189"/>
      <c r="K84" s="190">
        <f t="shared" si="2"/>
        <v>0</v>
      </c>
      <c r="L84" s="190">
        <v>12</v>
      </c>
      <c r="M84" s="190">
        <f t="shared" si="3"/>
        <v>0</v>
      </c>
      <c r="N84" s="188">
        <v>1.9000000000000001E-4</v>
      </c>
      <c r="O84" s="188">
        <f t="shared" si="4"/>
        <v>0</v>
      </c>
      <c r="P84" s="188">
        <v>0</v>
      </c>
      <c r="Q84" s="188">
        <f t="shared" si="5"/>
        <v>0</v>
      </c>
      <c r="R84" s="190"/>
      <c r="S84" s="190" t="s">
        <v>2392</v>
      </c>
      <c r="T84" s="191" t="s">
        <v>2393</v>
      </c>
      <c r="U84" s="159">
        <v>0</v>
      </c>
      <c r="V84" s="159">
        <f t="shared" si="6"/>
        <v>0</v>
      </c>
      <c r="W84" s="159"/>
      <c r="X84" s="159" t="s">
        <v>314</v>
      </c>
      <c r="Y84" s="159" t="s">
        <v>315</v>
      </c>
      <c r="Z84" s="148"/>
      <c r="AA84" s="148"/>
      <c r="AB84" s="148"/>
      <c r="AC84" s="148"/>
      <c r="AD84" s="148"/>
      <c r="AE84" s="148"/>
      <c r="AF84" s="148"/>
      <c r="AG84" s="148" t="s">
        <v>2057</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2.5" outlineLevel="1" x14ac:dyDescent="0.2">
      <c r="A85" s="185">
        <v>31</v>
      </c>
      <c r="B85" s="186" t="s">
        <v>2920</v>
      </c>
      <c r="C85" s="197" t="s">
        <v>2921</v>
      </c>
      <c r="D85" s="187" t="s">
        <v>389</v>
      </c>
      <c r="E85" s="188">
        <v>14</v>
      </c>
      <c r="F85" s="189"/>
      <c r="G85" s="190">
        <f t="shared" si="0"/>
        <v>0</v>
      </c>
      <c r="H85" s="189"/>
      <c r="I85" s="190">
        <f t="shared" si="1"/>
        <v>0</v>
      </c>
      <c r="J85" s="189"/>
      <c r="K85" s="190">
        <f t="shared" si="2"/>
        <v>0</v>
      </c>
      <c r="L85" s="190">
        <v>12</v>
      </c>
      <c r="M85" s="190">
        <f t="shared" si="3"/>
        <v>0</v>
      </c>
      <c r="N85" s="188">
        <v>9.0000000000000006E-5</v>
      </c>
      <c r="O85" s="188">
        <f t="shared" si="4"/>
        <v>0</v>
      </c>
      <c r="P85" s="188">
        <v>0</v>
      </c>
      <c r="Q85" s="188">
        <f t="shared" si="5"/>
        <v>0</v>
      </c>
      <c r="R85" s="190"/>
      <c r="S85" s="190" t="s">
        <v>2392</v>
      </c>
      <c r="T85" s="191" t="s">
        <v>2393</v>
      </c>
      <c r="U85" s="159">
        <v>0</v>
      </c>
      <c r="V85" s="159">
        <f t="shared" si="6"/>
        <v>0</v>
      </c>
      <c r="W85" s="159"/>
      <c r="X85" s="159" t="s">
        <v>314</v>
      </c>
      <c r="Y85" s="159" t="s">
        <v>315</v>
      </c>
      <c r="Z85" s="148"/>
      <c r="AA85" s="148"/>
      <c r="AB85" s="148"/>
      <c r="AC85" s="148"/>
      <c r="AD85" s="148"/>
      <c r="AE85" s="148"/>
      <c r="AF85" s="148"/>
      <c r="AG85" s="148" t="s">
        <v>2057</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ht="22.5" outlineLevel="1" x14ac:dyDescent="0.2">
      <c r="A86" s="185">
        <v>32</v>
      </c>
      <c r="B86" s="186" t="s">
        <v>2922</v>
      </c>
      <c r="C86" s="197" t="s">
        <v>2923</v>
      </c>
      <c r="D86" s="187" t="s">
        <v>389</v>
      </c>
      <c r="E86" s="188">
        <v>5</v>
      </c>
      <c r="F86" s="189"/>
      <c r="G86" s="190">
        <f t="shared" si="0"/>
        <v>0</v>
      </c>
      <c r="H86" s="189"/>
      <c r="I86" s="190">
        <f t="shared" si="1"/>
        <v>0</v>
      </c>
      <c r="J86" s="189"/>
      <c r="K86" s="190">
        <f t="shared" si="2"/>
        <v>0</v>
      </c>
      <c r="L86" s="190">
        <v>12</v>
      </c>
      <c r="M86" s="190">
        <f t="shared" si="3"/>
        <v>0</v>
      </c>
      <c r="N86" s="188">
        <v>4.2000000000000002E-4</v>
      </c>
      <c r="O86" s="188">
        <f t="shared" si="4"/>
        <v>0</v>
      </c>
      <c r="P86" s="188">
        <v>0</v>
      </c>
      <c r="Q86" s="188">
        <f t="shared" si="5"/>
        <v>0</v>
      </c>
      <c r="R86" s="190"/>
      <c r="S86" s="190" t="s">
        <v>2392</v>
      </c>
      <c r="T86" s="191" t="s">
        <v>2393</v>
      </c>
      <c r="U86" s="159">
        <v>0</v>
      </c>
      <c r="V86" s="159">
        <f t="shared" si="6"/>
        <v>0</v>
      </c>
      <c r="W86" s="159"/>
      <c r="X86" s="159" t="s">
        <v>384</v>
      </c>
      <c r="Y86" s="159" t="s">
        <v>315</v>
      </c>
      <c r="Z86" s="148"/>
      <c r="AA86" s="148"/>
      <c r="AB86" s="148"/>
      <c r="AC86" s="148"/>
      <c r="AD86" s="148"/>
      <c r="AE86" s="148"/>
      <c r="AF86" s="148"/>
      <c r="AG86" s="148" t="s">
        <v>2379</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ht="22.5" outlineLevel="1" x14ac:dyDescent="0.2">
      <c r="A87" s="185">
        <v>33</v>
      </c>
      <c r="B87" s="186" t="s">
        <v>2924</v>
      </c>
      <c r="C87" s="197" t="s">
        <v>2925</v>
      </c>
      <c r="D87" s="187" t="s">
        <v>389</v>
      </c>
      <c r="E87" s="188">
        <v>9</v>
      </c>
      <c r="F87" s="189"/>
      <c r="G87" s="190">
        <f t="shared" si="0"/>
        <v>0</v>
      </c>
      <c r="H87" s="189"/>
      <c r="I87" s="190">
        <f t="shared" si="1"/>
        <v>0</v>
      </c>
      <c r="J87" s="189"/>
      <c r="K87" s="190">
        <f t="shared" si="2"/>
        <v>0</v>
      </c>
      <c r="L87" s="190">
        <v>12</v>
      </c>
      <c r="M87" s="190">
        <f t="shared" si="3"/>
        <v>0</v>
      </c>
      <c r="N87" s="188">
        <v>2.8999999999999998E-3</v>
      </c>
      <c r="O87" s="188">
        <f t="shared" si="4"/>
        <v>0.03</v>
      </c>
      <c r="P87" s="188">
        <v>0</v>
      </c>
      <c r="Q87" s="188">
        <f t="shared" si="5"/>
        <v>0</v>
      </c>
      <c r="R87" s="190"/>
      <c r="S87" s="190" t="s">
        <v>633</v>
      </c>
      <c r="T87" s="191" t="s">
        <v>634</v>
      </c>
      <c r="U87" s="159">
        <v>0</v>
      </c>
      <c r="V87" s="159">
        <f t="shared" si="6"/>
        <v>0</v>
      </c>
      <c r="W87" s="159"/>
      <c r="X87" s="159" t="s">
        <v>384</v>
      </c>
      <c r="Y87" s="159" t="s">
        <v>315</v>
      </c>
      <c r="Z87" s="148"/>
      <c r="AA87" s="148"/>
      <c r="AB87" s="148"/>
      <c r="AC87" s="148"/>
      <c r="AD87" s="148"/>
      <c r="AE87" s="148"/>
      <c r="AF87" s="148"/>
      <c r="AG87" s="148" t="s">
        <v>2379</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2.5" outlineLevel="1" x14ac:dyDescent="0.2">
      <c r="A88" s="185">
        <v>34</v>
      </c>
      <c r="B88" s="186" t="s">
        <v>2926</v>
      </c>
      <c r="C88" s="197" t="s">
        <v>2927</v>
      </c>
      <c r="D88" s="187" t="s">
        <v>443</v>
      </c>
      <c r="E88" s="188">
        <v>1</v>
      </c>
      <c r="F88" s="189"/>
      <c r="G88" s="190">
        <f t="shared" si="0"/>
        <v>0</v>
      </c>
      <c r="H88" s="189"/>
      <c r="I88" s="190">
        <f t="shared" si="1"/>
        <v>0</v>
      </c>
      <c r="J88" s="189"/>
      <c r="K88" s="190">
        <f t="shared" si="2"/>
        <v>0</v>
      </c>
      <c r="L88" s="190">
        <v>12</v>
      </c>
      <c r="M88" s="190">
        <f t="shared" si="3"/>
        <v>0</v>
      </c>
      <c r="N88" s="188">
        <v>5.0000000000000001E-3</v>
      </c>
      <c r="O88" s="188">
        <f t="shared" si="4"/>
        <v>0.01</v>
      </c>
      <c r="P88" s="188">
        <v>0</v>
      </c>
      <c r="Q88" s="188">
        <f t="shared" si="5"/>
        <v>0</v>
      </c>
      <c r="R88" s="190"/>
      <c r="S88" s="190" t="s">
        <v>2392</v>
      </c>
      <c r="T88" s="191" t="s">
        <v>2393</v>
      </c>
      <c r="U88" s="159">
        <v>0</v>
      </c>
      <c r="V88" s="159">
        <f t="shared" si="6"/>
        <v>0</v>
      </c>
      <c r="W88" s="159"/>
      <c r="X88" s="159" t="s">
        <v>384</v>
      </c>
      <c r="Y88" s="159" t="s">
        <v>315</v>
      </c>
      <c r="Z88" s="148"/>
      <c r="AA88" s="148"/>
      <c r="AB88" s="148"/>
      <c r="AC88" s="148"/>
      <c r="AD88" s="148"/>
      <c r="AE88" s="148"/>
      <c r="AF88" s="148"/>
      <c r="AG88" s="148" t="s">
        <v>2379</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ht="33.75" outlineLevel="1" x14ac:dyDescent="0.2">
      <c r="A89" s="185">
        <v>35</v>
      </c>
      <c r="B89" s="186" t="s">
        <v>2928</v>
      </c>
      <c r="C89" s="197" t="s">
        <v>2929</v>
      </c>
      <c r="D89" s="187" t="s">
        <v>443</v>
      </c>
      <c r="E89" s="188">
        <v>1</v>
      </c>
      <c r="F89" s="189"/>
      <c r="G89" s="190">
        <f t="shared" si="0"/>
        <v>0</v>
      </c>
      <c r="H89" s="189"/>
      <c r="I89" s="190">
        <f t="shared" si="1"/>
        <v>0</v>
      </c>
      <c r="J89" s="189"/>
      <c r="K89" s="190">
        <f t="shared" si="2"/>
        <v>0</v>
      </c>
      <c r="L89" s="190">
        <v>12</v>
      </c>
      <c r="M89" s="190">
        <f t="shared" si="3"/>
        <v>0</v>
      </c>
      <c r="N89" s="188">
        <v>2.0999999999999999E-3</v>
      </c>
      <c r="O89" s="188">
        <f t="shared" si="4"/>
        <v>0</v>
      </c>
      <c r="P89" s="188">
        <v>0</v>
      </c>
      <c r="Q89" s="188">
        <f t="shared" si="5"/>
        <v>0</v>
      </c>
      <c r="R89" s="190"/>
      <c r="S89" s="190" t="s">
        <v>2392</v>
      </c>
      <c r="T89" s="191" t="s">
        <v>2393</v>
      </c>
      <c r="U89" s="159">
        <v>0</v>
      </c>
      <c r="V89" s="159">
        <f t="shared" si="6"/>
        <v>0</v>
      </c>
      <c r="W89" s="159"/>
      <c r="X89" s="159" t="s">
        <v>384</v>
      </c>
      <c r="Y89" s="159" t="s">
        <v>315</v>
      </c>
      <c r="Z89" s="148"/>
      <c r="AA89" s="148"/>
      <c r="AB89" s="148"/>
      <c r="AC89" s="148"/>
      <c r="AD89" s="148"/>
      <c r="AE89" s="148"/>
      <c r="AF89" s="148"/>
      <c r="AG89" s="148" t="s">
        <v>2379</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22.5" outlineLevel="1" x14ac:dyDescent="0.2">
      <c r="A90" s="185">
        <v>36</v>
      </c>
      <c r="B90" s="186" t="s">
        <v>2930</v>
      </c>
      <c r="C90" s="197" t="s">
        <v>2931</v>
      </c>
      <c r="D90" s="187" t="s">
        <v>443</v>
      </c>
      <c r="E90" s="188">
        <v>1</v>
      </c>
      <c r="F90" s="189"/>
      <c r="G90" s="190">
        <f t="shared" si="0"/>
        <v>0</v>
      </c>
      <c r="H90" s="189"/>
      <c r="I90" s="190">
        <f t="shared" si="1"/>
        <v>0</v>
      </c>
      <c r="J90" s="189"/>
      <c r="K90" s="190">
        <f t="shared" si="2"/>
        <v>0</v>
      </c>
      <c r="L90" s="190">
        <v>12</v>
      </c>
      <c r="M90" s="190">
        <f t="shared" si="3"/>
        <v>0</v>
      </c>
      <c r="N90" s="188">
        <v>3.5000000000000001E-3</v>
      </c>
      <c r="O90" s="188">
        <f t="shared" si="4"/>
        <v>0</v>
      </c>
      <c r="P90" s="188">
        <v>0</v>
      </c>
      <c r="Q90" s="188">
        <f t="shared" si="5"/>
        <v>0</v>
      </c>
      <c r="R90" s="190"/>
      <c r="S90" s="190" t="s">
        <v>2392</v>
      </c>
      <c r="T90" s="191" t="s">
        <v>2393</v>
      </c>
      <c r="U90" s="159">
        <v>0</v>
      </c>
      <c r="V90" s="159">
        <f t="shared" si="6"/>
        <v>0</v>
      </c>
      <c r="W90" s="159"/>
      <c r="X90" s="159" t="s">
        <v>384</v>
      </c>
      <c r="Y90" s="159" t="s">
        <v>315</v>
      </c>
      <c r="Z90" s="148"/>
      <c r="AA90" s="148"/>
      <c r="AB90" s="148"/>
      <c r="AC90" s="148"/>
      <c r="AD90" s="148"/>
      <c r="AE90" s="148"/>
      <c r="AF90" s="148"/>
      <c r="AG90" s="148" t="s">
        <v>2379</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2.5" outlineLevel="1" x14ac:dyDescent="0.2">
      <c r="A91" s="185">
        <v>37</v>
      </c>
      <c r="B91" s="186" t="s">
        <v>2932</v>
      </c>
      <c r="C91" s="197" t="s">
        <v>2933</v>
      </c>
      <c r="D91" s="187" t="s">
        <v>443</v>
      </c>
      <c r="E91" s="188">
        <v>1</v>
      </c>
      <c r="F91" s="189"/>
      <c r="G91" s="190">
        <f t="shared" si="0"/>
        <v>0</v>
      </c>
      <c r="H91" s="189"/>
      <c r="I91" s="190">
        <f t="shared" si="1"/>
        <v>0</v>
      </c>
      <c r="J91" s="189"/>
      <c r="K91" s="190">
        <f t="shared" si="2"/>
        <v>0</v>
      </c>
      <c r="L91" s="190">
        <v>12</v>
      </c>
      <c r="M91" s="190">
        <f t="shared" si="3"/>
        <v>0</v>
      </c>
      <c r="N91" s="188">
        <v>1.3299999999999999E-2</v>
      </c>
      <c r="O91" s="188">
        <f t="shared" si="4"/>
        <v>0.01</v>
      </c>
      <c r="P91" s="188">
        <v>0</v>
      </c>
      <c r="Q91" s="188">
        <f t="shared" si="5"/>
        <v>0</v>
      </c>
      <c r="R91" s="190"/>
      <c r="S91" s="190" t="s">
        <v>2392</v>
      </c>
      <c r="T91" s="191" t="s">
        <v>2393</v>
      </c>
      <c r="U91" s="159">
        <v>0</v>
      </c>
      <c r="V91" s="159">
        <f t="shared" si="6"/>
        <v>0</v>
      </c>
      <c r="W91" s="159"/>
      <c r="X91" s="159" t="s">
        <v>384</v>
      </c>
      <c r="Y91" s="159" t="s">
        <v>315</v>
      </c>
      <c r="Z91" s="148"/>
      <c r="AA91" s="148"/>
      <c r="AB91" s="148"/>
      <c r="AC91" s="148"/>
      <c r="AD91" s="148"/>
      <c r="AE91" s="148"/>
      <c r="AF91" s="148"/>
      <c r="AG91" s="148" t="s">
        <v>2379</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x14ac:dyDescent="0.2">
      <c r="A92" s="171" t="s">
        <v>308</v>
      </c>
      <c r="B92" s="172" t="s">
        <v>199</v>
      </c>
      <c r="C92" s="194" t="s">
        <v>200</v>
      </c>
      <c r="D92" s="173"/>
      <c r="E92" s="174"/>
      <c r="F92" s="175"/>
      <c r="G92" s="175">
        <f>SUMIF(AG93:AG97,"&lt;&gt;NOR",G93:G97)</f>
        <v>0</v>
      </c>
      <c r="H92" s="175"/>
      <c r="I92" s="175">
        <f>SUM(I93:I97)</f>
        <v>0</v>
      </c>
      <c r="J92" s="175"/>
      <c r="K92" s="175">
        <f>SUM(K93:K97)</f>
        <v>0</v>
      </c>
      <c r="L92" s="175"/>
      <c r="M92" s="175">
        <f>SUM(M93:M97)</f>
        <v>0</v>
      </c>
      <c r="N92" s="174"/>
      <c r="O92" s="174">
        <f>SUM(O93:O97)</f>
        <v>0</v>
      </c>
      <c r="P92" s="174"/>
      <c r="Q92" s="174">
        <f>SUM(Q93:Q97)</f>
        <v>0.06</v>
      </c>
      <c r="R92" s="175"/>
      <c r="S92" s="175"/>
      <c r="T92" s="176"/>
      <c r="U92" s="170"/>
      <c r="V92" s="170">
        <f>SUM(V93:V97)</f>
        <v>0</v>
      </c>
      <c r="W92" s="170"/>
      <c r="X92" s="170"/>
      <c r="Y92" s="170"/>
      <c r="AG92" t="s">
        <v>309</v>
      </c>
    </row>
    <row r="93" spans="1:60" ht="33.75" outlineLevel="1" x14ac:dyDescent="0.2">
      <c r="A93" s="185">
        <v>38</v>
      </c>
      <c r="B93" s="186" t="s">
        <v>2934</v>
      </c>
      <c r="C93" s="197" t="s">
        <v>2935</v>
      </c>
      <c r="D93" s="187" t="s">
        <v>443</v>
      </c>
      <c r="E93" s="188">
        <v>1</v>
      </c>
      <c r="F93" s="189"/>
      <c r="G93" s="190">
        <f>ROUND(E93*F93,2)</f>
        <v>0</v>
      </c>
      <c r="H93" s="189"/>
      <c r="I93" s="190">
        <f>ROUND(E93*H93,2)</f>
        <v>0</v>
      </c>
      <c r="J93" s="189"/>
      <c r="K93" s="190">
        <f>ROUND(E93*J93,2)</f>
        <v>0</v>
      </c>
      <c r="L93" s="190">
        <v>12</v>
      </c>
      <c r="M93" s="190">
        <f>G93*(1+L93/100)</f>
        <v>0</v>
      </c>
      <c r="N93" s="188">
        <v>3.0000000000000001E-5</v>
      </c>
      <c r="O93" s="188">
        <f>ROUND(E93*N93,2)</f>
        <v>0</v>
      </c>
      <c r="P93" s="188">
        <v>0</v>
      </c>
      <c r="Q93" s="188">
        <f>ROUND(E93*P93,2)</f>
        <v>0</v>
      </c>
      <c r="R93" s="190"/>
      <c r="S93" s="190" t="s">
        <v>2392</v>
      </c>
      <c r="T93" s="191" t="s">
        <v>2393</v>
      </c>
      <c r="U93" s="159">
        <v>0</v>
      </c>
      <c r="V93" s="159">
        <f>ROUND(E93*U93,2)</f>
        <v>0</v>
      </c>
      <c r="W93" s="159"/>
      <c r="X93" s="159" t="s">
        <v>314</v>
      </c>
      <c r="Y93" s="159" t="s">
        <v>315</v>
      </c>
      <c r="Z93" s="148"/>
      <c r="AA93" s="148"/>
      <c r="AB93" s="148"/>
      <c r="AC93" s="148"/>
      <c r="AD93" s="148"/>
      <c r="AE93" s="148"/>
      <c r="AF93" s="148"/>
      <c r="AG93" s="148" t="s">
        <v>2057</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33.75" outlineLevel="1" x14ac:dyDescent="0.2">
      <c r="A94" s="178">
        <v>39</v>
      </c>
      <c r="B94" s="179" t="s">
        <v>2936</v>
      </c>
      <c r="C94" s="195" t="s">
        <v>2937</v>
      </c>
      <c r="D94" s="180" t="s">
        <v>1426</v>
      </c>
      <c r="E94" s="181">
        <v>1</v>
      </c>
      <c r="F94" s="182"/>
      <c r="G94" s="183">
        <f>ROUND(E94*F94,2)</f>
        <v>0</v>
      </c>
      <c r="H94" s="182"/>
      <c r="I94" s="183">
        <f>ROUND(E94*H94,2)</f>
        <v>0</v>
      </c>
      <c r="J94" s="182"/>
      <c r="K94" s="183">
        <f>ROUND(E94*J94,2)</f>
        <v>0</v>
      </c>
      <c r="L94" s="183">
        <v>12</v>
      </c>
      <c r="M94" s="183">
        <f>G94*(1+L94/100)</f>
        <v>0</v>
      </c>
      <c r="N94" s="181">
        <v>2.4399999999999999E-3</v>
      </c>
      <c r="O94" s="181">
        <f>ROUND(E94*N94,2)</f>
        <v>0</v>
      </c>
      <c r="P94" s="181">
        <v>5.6000000000000001E-2</v>
      </c>
      <c r="Q94" s="181">
        <f>ROUND(E94*P94,2)</f>
        <v>0.06</v>
      </c>
      <c r="R94" s="183"/>
      <c r="S94" s="183" t="s">
        <v>2392</v>
      </c>
      <c r="T94" s="184" t="s">
        <v>2393</v>
      </c>
      <c r="U94" s="159">
        <v>0</v>
      </c>
      <c r="V94" s="159">
        <f>ROUND(E94*U94,2)</f>
        <v>0</v>
      </c>
      <c r="W94" s="159"/>
      <c r="X94" s="159" t="s">
        <v>314</v>
      </c>
      <c r="Y94" s="159" t="s">
        <v>315</v>
      </c>
      <c r="Z94" s="148"/>
      <c r="AA94" s="148"/>
      <c r="AB94" s="148"/>
      <c r="AC94" s="148"/>
      <c r="AD94" s="148"/>
      <c r="AE94" s="148"/>
      <c r="AF94" s="148"/>
      <c r="AG94" s="148" t="s">
        <v>2057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265" t="s">
        <v>2938</v>
      </c>
      <c r="D95" s="266"/>
      <c r="E95" s="266"/>
      <c r="F95" s="266"/>
      <c r="G95" s="266"/>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365</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3" x14ac:dyDescent="0.2">
      <c r="A96" s="155"/>
      <c r="B96" s="156"/>
      <c r="C96" s="263" t="s">
        <v>2939</v>
      </c>
      <c r="D96" s="264"/>
      <c r="E96" s="264"/>
      <c r="F96" s="264"/>
      <c r="G96" s="264"/>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365</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
      <c r="A97" s="185">
        <v>40</v>
      </c>
      <c r="B97" s="186" t="s">
        <v>2940</v>
      </c>
      <c r="C97" s="197" t="s">
        <v>2941</v>
      </c>
      <c r="D97" s="187" t="s">
        <v>443</v>
      </c>
      <c r="E97" s="188">
        <v>1</v>
      </c>
      <c r="F97" s="189"/>
      <c r="G97" s="190">
        <f>ROUND(E97*F97,2)</f>
        <v>0</v>
      </c>
      <c r="H97" s="189"/>
      <c r="I97" s="190">
        <f>ROUND(E97*H97,2)</f>
        <v>0</v>
      </c>
      <c r="J97" s="189"/>
      <c r="K97" s="190">
        <f>ROUND(E97*J97,2)</f>
        <v>0</v>
      </c>
      <c r="L97" s="190">
        <v>12</v>
      </c>
      <c r="M97" s="190">
        <f>G97*(1+L97/100)</f>
        <v>0</v>
      </c>
      <c r="N97" s="188">
        <v>8.9999999999999998E-4</v>
      </c>
      <c r="O97" s="188">
        <f>ROUND(E97*N97,2)</f>
        <v>0</v>
      </c>
      <c r="P97" s="188">
        <v>0</v>
      </c>
      <c r="Q97" s="188">
        <f>ROUND(E97*P97,2)</f>
        <v>0</v>
      </c>
      <c r="R97" s="190"/>
      <c r="S97" s="190" t="s">
        <v>2392</v>
      </c>
      <c r="T97" s="191" t="s">
        <v>2393</v>
      </c>
      <c r="U97" s="159">
        <v>0</v>
      </c>
      <c r="V97" s="159">
        <f>ROUND(E97*U97,2)</f>
        <v>0</v>
      </c>
      <c r="W97" s="159"/>
      <c r="X97" s="159" t="s">
        <v>384</v>
      </c>
      <c r="Y97" s="159" t="s">
        <v>315</v>
      </c>
      <c r="Z97" s="148"/>
      <c r="AA97" s="148"/>
      <c r="AB97" s="148"/>
      <c r="AC97" s="148"/>
      <c r="AD97" s="148"/>
      <c r="AE97" s="148"/>
      <c r="AF97" s="148"/>
      <c r="AG97" s="148" t="s">
        <v>2379</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5.5" x14ac:dyDescent="0.2">
      <c r="A98" s="171" t="s">
        <v>308</v>
      </c>
      <c r="B98" s="172" t="s">
        <v>218</v>
      </c>
      <c r="C98" s="194" t="s">
        <v>219</v>
      </c>
      <c r="D98" s="173"/>
      <c r="E98" s="174"/>
      <c r="F98" s="175"/>
      <c r="G98" s="175">
        <f>SUMIF(AG99:AG101,"&lt;&gt;NOR",G99:G101)</f>
        <v>0</v>
      </c>
      <c r="H98" s="175"/>
      <c r="I98" s="175">
        <f>SUM(I99:I101)</f>
        <v>0</v>
      </c>
      <c r="J98" s="175"/>
      <c r="K98" s="175">
        <f>SUM(K99:K101)</f>
        <v>0</v>
      </c>
      <c r="L98" s="175"/>
      <c r="M98" s="175">
        <f>SUM(M99:M101)</f>
        <v>0</v>
      </c>
      <c r="N98" s="174"/>
      <c r="O98" s="174">
        <f>SUM(O99:O101)</f>
        <v>0</v>
      </c>
      <c r="P98" s="174"/>
      <c r="Q98" s="174">
        <f>SUM(Q99:Q101)</f>
        <v>0</v>
      </c>
      <c r="R98" s="175"/>
      <c r="S98" s="175"/>
      <c r="T98" s="176"/>
      <c r="U98" s="170"/>
      <c r="V98" s="170">
        <f>SUM(V99:V101)</f>
        <v>0</v>
      </c>
      <c r="W98" s="170"/>
      <c r="X98" s="170"/>
      <c r="Y98" s="170"/>
      <c r="AG98" t="s">
        <v>309</v>
      </c>
    </row>
    <row r="99" spans="1:60" outlineLevel="1" x14ac:dyDescent="0.2">
      <c r="A99" s="185">
        <v>41</v>
      </c>
      <c r="B99" s="186" t="s">
        <v>2578</v>
      </c>
      <c r="C99" s="197" t="s">
        <v>2579</v>
      </c>
      <c r="D99" s="187" t="s">
        <v>1426</v>
      </c>
      <c r="E99" s="188">
        <v>1</v>
      </c>
      <c r="F99" s="189"/>
      <c r="G99" s="190">
        <f>ROUND(E99*F99,2)</f>
        <v>0</v>
      </c>
      <c r="H99" s="189"/>
      <c r="I99" s="190">
        <f>ROUND(E99*H99,2)</f>
        <v>0</v>
      </c>
      <c r="J99" s="189"/>
      <c r="K99" s="190">
        <f>ROUND(E99*J99,2)</f>
        <v>0</v>
      </c>
      <c r="L99" s="190">
        <v>12</v>
      </c>
      <c r="M99" s="190">
        <f>G99*(1+L99/100)</f>
        <v>0</v>
      </c>
      <c r="N99" s="188">
        <v>0</v>
      </c>
      <c r="O99" s="188">
        <f>ROUND(E99*N99,2)</f>
        <v>0</v>
      </c>
      <c r="P99" s="188">
        <v>0</v>
      </c>
      <c r="Q99" s="188">
        <f>ROUND(E99*P99,2)</f>
        <v>0</v>
      </c>
      <c r="R99" s="190"/>
      <c r="S99" s="190" t="s">
        <v>2392</v>
      </c>
      <c r="T99" s="191" t="s">
        <v>2393</v>
      </c>
      <c r="U99" s="159">
        <v>0</v>
      </c>
      <c r="V99" s="159">
        <f>ROUND(E99*U99,2)</f>
        <v>0</v>
      </c>
      <c r="W99" s="159"/>
      <c r="X99" s="159" t="s">
        <v>314</v>
      </c>
      <c r="Y99" s="159" t="s">
        <v>315</v>
      </c>
      <c r="Z99" s="148"/>
      <c r="AA99" s="148"/>
      <c r="AB99" s="148"/>
      <c r="AC99" s="148"/>
      <c r="AD99" s="148"/>
      <c r="AE99" s="148"/>
      <c r="AF99" s="148"/>
      <c r="AG99" s="148" t="s">
        <v>2057</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
      <c r="A100" s="185">
        <v>42</v>
      </c>
      <c r="B100" s="186" t="s">
        <v>2942</v>
      </c>
      <c r="C100" s="197" t="s">
        <v>2943</v>
      </c>
      <c r="D100" s="187" t="s">
        <v>1426</v>
      </c>
      <c r="E100" s="188">
        <v>1</v>
      </c>
      <c r="F100" s="189"/>
      <c r="G100" s="190">
        <f>ROUND(E100*F100,2)</f>
        <v>0</v>
      </c>
      <c r="H100" s="189"/>
      <c r="I100" s="190">
        <f>ROUND(E100*H100,2)</f>
        <v>0</v>
      </c>
      <c r="J100" s="189"/>
      <c r="K100" s="190">
        <f>ROUND(E100*J100,2)</f>
        <v>0</v>
      </c>
      <c r="L100" s="190">
        <v>12</v>
      </c>
      <c r="M100" s="190">
        <f>G100*(1+L100/100)</f>
        <v>0</v>
      </c>
      <c r="N100" s="188">
        <v>0</v>
      </c>
      <c r="O100" s="188">
        <f>ROUND(E100*N100,2)</f>
        <v>0</v>
      </c>
      <c r="P100" s="188">
        <v>0</v>
      </c>
      <c r="Q100" s="188">
        <f>ROUND(E100*P100,2)</f>
        <v>0</v>
      </c>
      <c r="R100" s="190"/>
      <c r="S100" s="190" t="s">
        <v>2392</v>
      </c>
      <c r="T100" s="191" t="s">
        <v>2393</v>
      </c>
      <c r="U100" s="159">
        <v>0</v>
      </c>
      <c r="V100" s="159">
        <f>ROUND(E100*U100,2)</f>
        <v>0</v>
      </c>
      <c r="W100" s="159"/>
      <c r="X100" s="159" t="s">
        <v>314</v>
      </c>
      <c r="Y100" s="159" t="s">
        <v>315</v>
      </c>
      <c r="Z100" s="148"/>
      <c r="AA100" s="148"/>
      <c r="AB100" s="148"/>
      <c r="AC100" s="148"/>
      <c r="AD100" s="148"/>
      <c r="AE100" s="148"/>
      <c r="AF100" s="148"/>
      <c r="AG100" s="148" t="s">
        <v>2057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
      <c r="A101" s="185">
        <v>43</v>
      </c>
      <c r="B101" s="186" t="s">
        <v>2394</v>
      </c>
      <c r="C101" s="197" t="s">
        <v>2395</v>
      </c>
      <c r="D101" s="187" t="s">
        <v>1426</v>
      </c>
      <c r="E101" s="188">
        <v>1</v>
      </c>
      <c r="F101" s="189"/>
      <c r="G101" s="190">
        <f>ROUND(E101*F101,2)</f>
        <v>0</v>
      </c>
      <c r="H101" s="189"/>
      <c r="I101" s="190">
        <f>ROUND(E101*H101,2)</f>
        <v>0</v>
      </c>
      <c r="J101" s="189"/>
      <c r="K101" s="190">
        <f>ROUND(E101*J101,2)</f>
        <v>0</v>
      </c>
      <c r="L101" s="190">
        <v>12</v>
      </c>
      <c r="M101" s="190">
        <f>G101*(1+L101/100)</f>
        <v>0</v>
      </c>
      <c r="N101" s="188">
        <v>0</v>
      </c>
      <c r="O101" s="188">
        <f>ROUND(E101*N101,2)</f>
        <v>0</v>
      </c>
      <c r="P101" s="188">
        <v>0</v>
      </c>
      <c r="Q101" s="188">
        <f>ROUND(E101*P101,2)</f>
        <v>0</v>
      </c>
      <c r="R101" s="190"/>
      <c r="S101" s="190" t="s">
        <v>2392</v>
      </c>
      <c r="T101" s="191" t="s">
        <v>2393</v>
      </c>
      <c r="U101" s="159">
        <v>0</v>
      </c>
      <c r="V101" s="159">
        <f>ROUND(E101*U101,2)</f>
        <v>0</v>
      </c>
      <c r="W101" s="159"/>
      <c r="X101" s="159" t="s">
        <v>314</v>
      </c>
      <c r="Y101" s="159" t="s">
        <v>315</v>
      </c>
      <c r="Z101" s="148"/>
      <c r="AA101" s="148"/>
      <c r="AB101" s="148"/>
      <c r="AC101" s="148"/>
      <c r="AD101" s="148"/>
      <c r="AE101" s="148"/>
      <c r="AF101" s="148"/>
      <c r="AG101" s="148" t="s">
        <v>2057</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x14ac:dyDescent="0.2">
      <c r="A102" s="171" t="s">
        <v>308</v>
      </c>
      <c r="B102" s="172" t="s">
        <v>220</v>
      </c>
      <c r="C102" s="194" t="s">
        <v>221</v>
      </c>
      <c r="D102" s="173"/>
      <c r="E102" s="174"/>
      <c r="F102" s="175"/>
      <c r="G102" s="175">
        <f>SUMIF(AG103:AG103,"&lt;&gt;NOR",G103:G103)</f>
        <v>0</v>
      </c>
      <c r="H102" s="175"/>
      <c r="I102" s="175">
        <f>SUM(I103:I103)</f>
        <v>0</v>
      </c>
      <c r="J102" s="175"/>
      <c r="K102" s="175">
        <f>SUM(K103:K103)</f>
        <v>0</v>
      </c>
      <c r="L102" s="175"/>
      <c r="M102" s="175">
        <f>SUM(M103:M103)</f>
        <v>0</v>
      </c>
      <c r="N102" s="174"/>
      <c r="O102" s="174">
        <f>SUM(O103:O103)</f>
        <v>0</v>
      </c>
      <c r="P102" s="174"/>
      <c r="Q102" s="174">
        <f>SUM(Q103:Q103)</f>
        <v>0</v>
      </c>
      <c r="R102" s="175"/>
      <c r="S102" s="175"/>
      <c r="T102" s="176"/>
      <c r="U102" s="170"/>
      <c r="V102" s="170">
        <f>SUM(V103:V103)</f>
        <v>0</v>
      </c>
      <c r="W102" s="170"/>
      <c r="X102" s="170"/>
      <c r="Y102" s="170"/>
      <c r="AG102" t="s">
        <v>309</v>
      </c>
    </row>
    <row r="103" spans="1:60" ht="22.5" outlineLevel="1" x14ac:dyDescent="0.2">
      <c r="A103" s="185">
        <v>44</v>
      </c>
      <c r="B103" s="186" t="s">
        <v>2944</v>
      </c>
      <c r="C103" s="197" t="s">
        <v>2945</v>
      </c>
      <c r="D103" s="187" t="s">
        <v>1426</v>
      </c>
      <c r="E103" s="188">
        <v>1</v>
      </c>
      <c r="F103" s="189"/>
      <c r="G103" s="190">
        <f>ROUND(E103*F103,2)</f>
        <v>0</v>
      </c>
      <c r="H103" s="189"/>
      <c r="I103" s="190">
        <f>ROUND(E103*H103,2)</f>
        <v>0</v>
      </c>
      <c r="J103" s="189"/>
      <c r="K103" s="190">
        <f>ROUND(E103*J103,2)</f>
        <v>0</v>
      </c>
      <c r="L103" s="190">
        <v>12</v>
      </c>
      <c r="M103" s="190">
        <f>G103*(1+L103/100)</f>
        <v>0</v>
      </c>
      <c r="N103" s="188">
        <v>0</v>
      </c>
      <c r="O103" s="188">
        <f>ROUND(E103*N103,2)</f>
        <v>0</v>
      </c>
      <c r="P103" s="188">
        <v>0</v>
      </c>
      <c r="Q103" s="188">
        <f>ROUND(E103*P103,2)</f>
        <v>0</v>
      </c>
      <c r="R103" s="190"/>
      <c r="S103" s="190" t="s">
        <v>633</v>
      </c>
      <c r="T103" s="191" t="s">
        <v>634</v>
      </c>
      <c r="U103" s="159">
        <v>0</v>
      </c>
      <c r="V103" s="159">
        <f>ROUND(E103*U103,2)</f>
        <v>0</v>
      </c>
      <c r="W103" s="159"/>
      <c r="X103" s="159" t="s">
        <v>314</v>
      </c>
      <c r="Y103" s="159" t="s">
        <v>315</v>
      </c>
      <c r="Z103" s="148"/>
      <c r="AA103" s="148"/>
      <c r="AB103" s="148"/>
      <c r="AC103" s="148"/>
      <c r="AD103" s="148"/>
      <c r="AE103" s="148"/>
      <c r="AF103" s="148"/>
      <c r="AG103" s="148" t="s">
        <v>2057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x14ac:dyDescent="0.2">
      <c r="A104" s="171" t="s">
        <v>308</v>
      </c>
      <c r="B104" s="172" t="s">
        <v>222</v>
      </c>
      <c r="C104" s="194" t="s">
        <v>223</v>
      </c>
      <c r="D104" s="173"/>
      <c r="E104" s="174"/>
      <c r="F104" s="175"/>
      <c r="G104" s="175">
        <f>SUMIF(AG105:AG106,"&lt;&gt;NOR",G105:G106)</f>
        <v>0</v>
      </c>
      <c r="H104" s="175"/>
      <c r="I104" s="175">
        <f>SUM(I105:I106)</f>
        <v>0</v>
      </c>
      <c r="J104" s="175"/>
      <c r="K104" s="175">
        <f>SUM(K105:K106)</f>
        <v>0</v>
      </c>
      <c r="L104" s="175"/>
      <c r="M104" s="175">
        <f>SUM(M105:M106)</f>
        <v>0</v>
      </c>
      <c r="N104" s="174"/>
      <c r="O104" s="174">
        <f>SUM(O105:O106)</f>
        <v>0</v>
      </c>
      <c r="P104" s="174"/>
      <c r="Q104" s="174">
        <f>SUM(Q105:Q106)</f>
        <v>0</v>
      </c>
      <c r="R104" s="175"/>
      <c r="S104" s="175"/>
      <c r="T104" s="176"/>
      <c r="U104" s="170"/>
      <c r="V104" s="170">
        <f>SUM(V105:V106)</f>
        <v>0</v>
      </c>
      <c r="W104" s="170"/>
      <c r="X104" s="170"/>
      <c r="Y104" s="170"/>
      <c r="AG104" t="s">
        <v>309</v>
      </c>
    </row>
    <row r="105" spans="1:60" ht="22.5" outlineLevel="1" x14ac:dyDescent="0.2">
      <c r="A105" s="185">
        <v>45</v>
      </c>
      <c r="B105" s="186" t="s">
        <v>2946</v>
      </c>
      <c r="C105" s="197" t="s">
        <v>2947</v>
      </c>
      <c r="D105" s="187" t="s">
        <v>1426</v>
      </c>
      <c r="E105" s="188">
        <v>1</v>
      </c>
      <c r="F105" s="189"/>
      <c r="G105" s="190">
        <f>ROUND(E105*F105,2)</f>
        <v>0</v>
      </c>
      <c r="H105" s="189"/>
      <c r="I105" s="190">
        <f>ROUND(E105*H105,2)</f>
        <v>0</v>
      </c>
      <c r="J105" s="189"/>
      <c r="K105" s="190">
        <f>ROUND(E105*J105,2)</f>
        <v>0</v>
      </c>
      <c r="L105" s="190">
        <v>12</v>
      </c>
      <c r="M105" s="190">
        <f>G105*(1+L105/100)</f>
        <v>0</v>
      </c>
      <c r="N105" s="188">
        <v>0</v>
      </c>
      <c r="O105" s="188">
        <f>ROUND(E105*N105,2)</f>
        <v>0</v>
      </c>
      <c r="P105" s="188">
        <v>0</v>
      </c>
      <c r="Q105" s="188">
        <f>ROUND(E105*P105,2)</f>
        <v>0</v>
      </c>
      <c r="R105" s="190"/>
      <c r="S105" s="190" t="s">
        <v>633</v>
      </c>
      <c r="T105" s="191" t="s">
        <v>634</v>
      </c>
      <c r="U105" s="159">
        <v>0</v>
      </c>
      <c r="V105" s="159">
        <f>ROUND(E105*U105,2)</f>
        <v>0</v>
      </c>
      <c r="W105" s="159"/>
      <c r="X105" s="159" t="s">
        <v>314</v>
      </c>
      <c r="Y105" s="159" t="s">
        <v>315</v>
      </c>
      <c r="Z105" s="148"/>
      <c r="AA105" s="148"/>
      <c r="AB105" s="148"/>
      <c r="AC105" s="148"/>
      <c r="AD105" s="148"/>
      <c r="AE105" s="148"/>
      <c r="AF105" s="148"/>
      <c r="AG105" s="148" t="s">
        <v>2057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
      <c r="A106" s="185">
        <v>46</v>
      </c>
      <c r="B106" s="186" t="s">
        <v>2948</v>
      </c>
      <c r="C106" s="197" t="s">
        <v>2949</v>
      </c>
      <c r="D106" s="187" t="s">
        <v>1426</v>
      </c>
      <c r="E106" s="188">
        <v>1</v>
      </c>
      <c r="F106" s="189"/>
      <c r="G106" s="190">
        <f>ROUND(E106*F106,2)</f>
        <v>0</v>
      </c>
      <c r="H106" s="189"/>
      <c r="I106" s="190">
        <f>ROUND(E106*H106,2)</f>
        <v>0</v>
      </c>
      <c r="J106" s="189"/>
      <c r="K106" s="190">
        <f>ROUND(E106*J106,2)</f>
        <v>0</v>
      </c>
      <c r="L106" s="190">
        <v>12</v>
      </c>
      <c r="M106" s="190">
        <f>G106*(1+L106/100)</f>
        <v>0</v>
      </c>
      <c r="N106" s="188">
        <v>0</v>
      </c>
      <c r="O106" s="188">
        <f>ROUND(E106*N106,2)</f>
        <v>0</v>
      </c>
      <c r="P106" s="188">
        <v>0</v>
      </c>
      <c r="Q106" s="188">
        <f>ROUND(E106*P106,2)</f>
        <v>0</v>
      </c>
      <c r="R106" s="190"/>
      <c r="S106" s="190" t="s">
        <v>633</v>
      </c>
      <c r="T106" s="191" t="s">
        <v>634</v>
      </c>
      <c r="U106" s="159">
        <v>0</v>
      </c>
      <c r="V106" s="159">
        <f>ROUND(E106*U106,2)</f>
        <v>0</v>
      </c>
      <c r="W106" s="159"/>
      <c r="X106" s="159" t="s">
        <v>314</v>
      </c>
      <c r="Y106" s="159" t="s">
        <v>315</v>
      </c>
      <c r="Z106" s="148"/>
      <c r="AA106" s="148"/>
      <c r="AB106" s="148"/>
      <c r="AC106" s="148"/>
      <c r="AD106" s="148"/>
      <c r="AE106" s="148"/>
      <c r="AF106" s="148"/>
      <c r="AG106" s="148" t="s">
        <v>2057</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x14ac:dyDescent="0.2">
      <c r="A107" s="171" t="s">
        <v>308</v>
      </c>
      <c r="B107" s="172" t="s">
        <v>224</v>
      </c>
      <c r="C107" s="194" t="s">
        <v>30</v>
      </c>
      <c r="D107" s="173"/>
      <c r="E107" s="174"/>
      <c r="F107" s="175"/>
      <c r="G107" s="175">
        <f>SUMIF(AG108:AG108,"&lt;&gt;NOR",G108:G108)</f>
        <v>0</v>
      </c>
      <c r="H107" s="175"/>
      <c r="I107" s="175">
        <f>SUM(I108:I108)</f>
        <v>0</v>
      </c>
      <c r="J107" s="175"/>
      <c r="K107" s="175">
        <f>SUM(K108:K108)</f>
        <v>0</v>
      </c>
      <c r="L107" s="175"/>
      <c r="M107" s="175">
        <f>SUM(M108:M108)</f>
        <v>0</v>
      </c>
      <c r="N107" s="174"/>
      <c r="O107" s="174">
        <f>SUM(O108:O108)</f>
        <v>0</v>
      </c>
      <c r="P107" s="174"/>
      <c r="Q107" s="174">
        <f>SUM(Q108:Q108)</f>
        <v>0</v>
      </c>
      <c r="R107" s="175"/>
      <c r="S107" s="175"/>
      <c r="T107" s="176"/>
      <c r="U107" s="170"/>
      <c r="V107" s="170">
        <f>SUM(V108:V108)</f>
        <v>0</v>
      </c>
      <c r="W107" s="170"/>
      <c r="X107" s="170"/>
      <c r="Y107" s="170"/>
      <c r="AG107" t="s">
        <v>309</v>
      </c>
    </row>
    <row r="108" spans="1:60" ht="22.5" outlineLevel="1" x14ac:dyDescent="0.2">
      <c r="A108" s="178">
        <v>47</v>
      </c>
      <c r="B108" s="179" t="s">
        <v>2950</v>
      </c>
      <c r="C108" s="195" t="s">
        <v>2951</v>
      </c>
      <c r="D108" s="180" t="s">
        <v>1426</v>
      </c>
      <c r="E108" s="181">
        <v>1</v>
      </c>
      <c r="F108" s="182"/>
      <c r="G108" s="183">
        <f>ROUND(E108*F108,2)</f>
        <v>0</v>
      </c>
      <c r="H108" s="182"/>
      <c r="I108" s="183">
        <f>ROUND(E108*H108,2)</f>
        <v>0</v>
      </c>
      <c r="J108" s="182"/>
      <c r="K108" s="183">
        <f>ROUND(E108*J108,2)</f>
        <v>0</v>
      </c>
      <c r="L108" s="183">
        <v>12</v>
      </c>
      <c r="M108" s="183">
        <f>G108*(1+L108/100)</f>
        <v>0</v>
      </c>
      <c r="N108" s="181">
        <v>0</v>
      </c>
      <c r="O108" s="181">
        <f>ROUND(E108*N108,2)</f>
        <v>0</v>
      </c>
      <c r="P108" s="181">
        <v>0</v>
      </c>
      <c r="Q108" s="181">
        <f>ROUND(E108*P108,2)</f>
        <v>0</v>
      </c>
      <c r="R108" s="183"/>
      <c r="S108" s="183" t="s">
        <v>633</v>
      </c>
      <c r="T108" s="184" t="s">
        <v>634</v>
      </c>
      <c r="U108" s="159">
        <v>0</v>
      </c>
      <c r="V108" s="159">
        <f>ROUND(E108*U108,2)</f>
        <v>0</v>
      </c>
      <c r="W108" s="159"/>
      <c r="X108" s="159" t="s">
        <v>314</v>
      </c>
      <c r="Y108" s="159" t="s">
        <v>315</v>
      </c>
      <c r="Z108" s="148"/>
      <c r="AA108" s="148"/>
      <c r="AB108" s="148"/>
      <c r="AC108" s="148"/>
      <c r="AD108" s="148"/>
      <c r="AE108" s="148"/>
      <c r="AF108" s="148"/>
      <c r="AG108" s="148" t="s">
        <v>2057</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x14ac:dyDescent="0.2">
      <c r="A109" s="3"/>
      <c r="B109" s="4"/>
      <c r="C109" s="203"/>
      <c r="D109" s="6"/>
      <c r="E109" s="3"/>
      <c r="F109" s="3"/>
      <c r="G109" s="3"/>
      <c r="H109" s="3"/>
      <c r="I109" s="3"/>
      <c r="J109" s="3"/>
      <c r="K109" s="3"/>
      <c r="L109" s="3"/>
      <c r="M109" s="3"/>
      <c r="N109" s="3"/>
      <c r="O109" s="3"/>
      <c r="P109" s="3"/>
      <c r="Q109" s="3"/>
      <c r="R109" s="3"/>
      <c r="S109" s="3"/>
      <c r="T109" s="3"/>
      <c r="U109" s="3"/>
      <c r="V109" s="3"/>
      <c r="W109" s="3"/>
      <c r="X109" s="3"/>
      <c r="Y109" s="3"/>
      <c r="AE109">
        <v>12</v>
      </c>
      <c r="AF109">
        <v>21</v>
      </c>
      <c r="AG109" t="s">
        <v>294</v>
      </c>
    </row>
    <row r="110" spans="1:60" x14ac:dyDescent="0.2">
      <c r="A110" s="151"/>
      <c r="B110" s="152" t="s">
        <v>31</v>
      </c>
      <c r="C110" s="204"/>
      <c r="D110" s="153"/>
      <c r="E110" s="154"/>
      <c r="F110" s="154"/>
      <c r="G110" s="177">
        <f>G8+G66+G70+G92+G98+G102+G104+G107</f>
        <v>0</v>
      </c>
      <c r="H110" s="3"/>
      <c r="I110" s="3"/>
      <c r="J110" s="3"/>
      <c r="K110" s="3"/>
      <c r="L110" s="3"/>
      <c r="M110" s="3"/>
      <c r="N110" s="3"/>
      <c r="O110" s="3"/>
      <c r="P110" s="3"/>
      <c r="Q110" s="3"/>
      <c r="R110" s="3"/>
      <c r="S110" s="3"/>
      <c r="T110" s="3"/>
      <c r="U110" s="3"/>
      <c r="V110" s="3"/>
      <c r="W110" s="3"/>
      <c r="X110" s="3"/>
      <c r="Y110" s="3"/>
      <c r="AE110">
        <f>SUMIF(L7:L108,AE109,G7:G108)</f>
        <v>0</v>
      </c>
      <c r="AF110">
        <f>SUMIF(L7:L108,AF109,G7:G108)</f>
        <v>0</v>
      </c>
      <c r="AG110" t="s">
        <v>2082</v>
      </c>
    </row>
    <row r="111" spans="1:60" x14ac:dyDescent="0.2">
      <c r="A111" s="3"/>
      <c r="B111" s="4"/>
      <c r="C111" s="203"/>
      <c r="D111" s="6"/>
      <c r="E111" s="3"/>
      <c r="F111" s="3"/>
      <c r="G111" s="3"/>
      <c r="H111" s="3"/>
      <c r="I111" s="3"/>
      <c r="J111" s="3"/>
      <c r="K111" s="3"/>
      <c r="L111" s="3"/>
      <c r="M111" s="3"/>
      <c r="N111" s="3"/>
      <c r="O111" s="3"/>
      <c r="P111" s="3"/>
      <c r="Q111" s="3"/>
      <c r="R111" s="3"/>
      <c r="S111" s="3"/>
      <c r="T111" s="3"/>
      <c r="U111" s="3"/>
      <c r="V111" s="3"/>
      <c r="W111" s="3"/>
      <c r="X111" s="3"/>
      <c r="Y111" s="3"/>
    </row>
    <row r="112" spans="1:60" x14ac:dyDescent="0.2">
      <c r="A112" s="3"/>
      <c r="B112" s="4"/>
      <c r="C112" s="203"/>
      <c r="D112" s="6"/>
      <c r="E112" s="3"/>
      <c r="F112" s="3"/>
      <c r="G112" s="3"/>
      <c r="H112" s="3"/>
      <c r="I112" s="3"/>
      <c r="J112" s="3"/>
      <c r="K112" s="3"/>
      <c r="L112" s="3"/>
      <c r="M112" s="3"/>
      <c r="N112" s="3"/>
      <c r="O112" s="3"/>
      <c r="P112" s="3"/>
      <c r="Q112" s="3"/>
      <c r="R112" s="3"/>
      <c r="S112" s="3"/>
      <c r="T112" s="3"/>
      <c r="U112" s="3"/>
      <c r="V112" s="3"/>
      <c r="W112" s="3"/>
      <c r="X112" s="3"/>
      <c r="Y112" s="3"/>
    </row>
    <row r="113" spans="1:33" x14ac:dyDescent="0.2">
      <c r="A113" s="287" t="s">
        <v>2092</v>
      </c>
      <c r="B113" s="287"/>
      <c r="C113" s="288"/>
      <c r="D113" s="6"/>
      <c r="E113" s="3"/>
      <c r="F113" s="3"/>
      <c r="G113" s="3"/>
      <c r="H113" s="3"/>
      <c r="I113" s="3"/>
      <c r="J113" s="3"/>
      <c r="K113" s="3"/>
      <c r="L113" s="3"/>
      <c r="M113" s="3"/>
      <c r="N113" s="3"/>
      <c r="O113" s="3"/>
      <c r="P113" s="3"/>
      <c r="Q113" s="3"/>
      <c r="R113" s="3"/>
      <c r="S113" s="3"/>
      <c r="T113" s="3"/>
      <c r="U113" s="3"/>
      <c r="V113" s="3"/>
      <c r="W113" s="3"/>
      <c r="X113" s="3"/>
      <c r="Y113" s="3"/>
    </row>
    <row r="114" spans="1:33" x14ac:dyDescent="0.2">
      <c r="A114" s="267"/>
      <c r="B114" s="268"/>
      <c r="C114" s="269"/>
      <c r="D114" s="268"/>
      <c r="E114" s="268"/>
      <c r="F114" s="268"/>
      <c r="G114" s="270"/>
      <c r="H114" s="3"/>
      <c r="I114" s="3"/>
      <c r="J114" s="3"/>
      <c r="K114" s="3"/>
      <c r="L114" s="3"/>
      <c r="M114" s="3"/>
      <c r="N114" s="3"/>
      <c r="O114" s="3"/>
      <c r="P114" s="3"/>
      <c r="Q114" s="3"/>
      <c r="R114" s="3"/>
      <c r="S114" s="3"/>
      <c r="T114" s="3"/>
      <c r="U114" s="3"/>
      <c r="V114" s="3"/>
      <c r="W114" s="3"/>
      <c r="X114" s="3"/>
      <c r="Y114" s="3"/>
      <c r="AG114" t="s">
        <v>2093</v>
      </c>
    </row>
    <row r="115" spans="1:33" x14ac:dyDescent="0.2">
      <c r="A115" s="271"/>
      <c r="B115" s="272"/>
      <c r="C115" s="273"/>
      <c r="D115" s="272"/>
      <c r="E115" s="272"/>
      <c r="F115" s="272"/>
      <c r="G115" s="274"/>
      <c r="H115" s="3"/>
      <c r="I115" s="3"/>
      <c r="J115" s="3"/>
      <c r="K115" s="3"/>
      <c r="L115" s="3"/>
      <c r="M115" s="3"/>
      <c r="N115" s="3"/>
      <c r="O115" s="3"/>
      <c r="P115" s="3"/>
      <c r="Q115" s="3"/>
      <c r="R115" s="3"/>
      <c r="S115" s="3"/>
      <c r="T115" s="3"/>
      <c r="U115" s="3"/>
      <c r="V115" s="3"/>
      <c r="W115" s="3"/>
      <c r="X115" s="3"/>
      <c r="Y115" s="3"/>
    </row>
    <row r="116" spans="1:33" x14ac:dyDescent="0.2">
      <c r="A116" s="271"/>
      <c r="B116" s="272"/>
      <c r="C116" s="273"/>
      <c r="D116" s="272"/>
      <c r="E116" s="272"/>
      <c r="F116" s="272"/>
      <c r="G116" s="274"/>
      <c r="H116" s="3"/>
      <c r="I116" s="3"/>
      <c r="J116" s="3"/>
      <c r="K116" s="3"/>
      <c r="L116" s="3"/>
      <c r="M116" s="3"/>
      <c r="N116" s="3"/>
      <c r="O116" s="3"/>
      <c r="P116" s="3"/>
      <c r="Q116" s="3"/>
      <c r="R116" s="3"/>
      <c r="S116" s="3"/>
      <c r="T116" s="3"/>
      <c r="U116" s="3"/>
      <c r="V116" s="3"/>
      <c r="W116" s="3"/>
      <c r="X116" s="3"/>
      <c r="Y116" s="3"/>
    </row>
    <row r="117" spans="1:33" x14ac:dyDescent="0.2">
      <c r="A117" s="271"/>
      <c r="B117" s="272"/>
      <c r="C117" s="273"/>
      <c r="D117" s="272"/>
      <c r="E117" s="272"/>
      <c r="F117" s="272"/>
      <c r="G117" s="274"/>
      <c r="H117" s="3"/>
      <c r="I117" s="3"/>
      <c r="J117" s="3"/>
      <c r="K117" s="3"/>
      <c r="L117" s="3"/>
      <c r="M117" s="3"/>
      <c r="N117" s="3"/>
      <c r="O117" s="3"/>
      <c r="P117" s="3"/>
      <c r="Q117" s="3"/>
      <c r="R117" s="3"/>
      <c r="S117" s="3"/>
      <c r="T117" s="3"/>
      <c r="U117" s="3"/>
      <c r="V117" s="3"/>
      <c r="W117" s="3"/>
      <c r="X117" s="3"/>
      <c r="Y117" s="3"/>
    </row>
    <row r="118" spans="1:33" x14ac:dyDescent="0.2">
      <c r="A118" s="275"/>
      <c r="B118" s="276"/>
      <c r="C118" s="277"/>
      <c r="D118" s="276"/>
      <c r="E118" s="276"/>
      <c r="F118" s="276"/>
      <c r="G118" s="278"/>
      <c r="H118" s="3"/>
      <c r="I118" s="3"/>
      <c r="J118" s="3"/>
      <c r="K118" s="3"/>
      <c r="L118" s="3"/>
      <c r="M118" s="3"/>
      <c r="N118" s="3"/>
      <c r="O118" s="3"/>
      <c r="P118" s="3"/>
      <c r="Q118" s="3"/>
      <c r="R118" s="3"/>
      <c r="S118" s="3"/>
      <c r="T118" s="3"/>
      <c r="U118" s="3"/>
      <c r="V118" s="3"/>
      <c r="W118" s="3"/>
      <c r="X118" s="3"/>
      <c r="Y118" s="3"/>
    </row>
    <row r="119" spans="1:33" x14ac:dyDescent="0.2">
      <c r="A119" s="3"/>
      <c r="B119" s="4"/>
      <c r="C119" s="203"/>
      <c r="D119" s="6"/>
      <c r="E119" s="3"/>
      <c r="F119" s="3"/>
      <c r="G119" s="3"/>
      <c r="H119" s="3"/>
      <c r="I119" s="3"/>
      <c r="J119" s="3"/>
      <c r="K119" s="3"/>
      <c r="L119" s="3"/>
      <c r="M119" s="3"/>
      <c r="N119" s="3"/>
      <c r="O119" s="3"/>
      <c r="P119" s="3"/>
      <c r="Q119" s="3"/>
      <c r="R119" s="3"/>
      <c r="S119" s="3"/>
      <c r="T119" s="3"/>
      <c r="U119" s="3"/>
      <c r="V119" s="3"/>
      <c r="W119" s="3"/>
      <c r="X119" s="3"/>
      <c r="Y119" s="3"/>
    </row>
    <row r="120" spans="1:33" x14ac:dyDescent="0.2">
      <c r="C120" s="205"/>
      <c r="D120" s="10"/>
      <c r="AG120" t="s">
        <v>2094</v>
      </c>
    </row>
    <row r="121" spans="1:33" x14ac:dyDescent="0.2">
      <c r="D121" s="10"/>
    </row>
    <row r="122" spans="1:33" x14ac:dyDescent="0.2">
      <c r="D122" s="10"/>
    </row>
    <row r="123" spans="1:33" x14ac:dyDescent="0.2">
      <c r="D123" s="10"/>
    </row>
    <row r="124" spans="1:33" x14ac:dyDescent="0.2">
      <c r="D124" s="10"/>
    </row>
    <row r="125" spans="1:33" x14ac:dyDescent="0.2">
      <c r="D125" s="10"/>
    </row>
    <row r="126" spans="1:33" x14ac:dyDescent="0.2">
      <c r="D126" s="10"/>
    </row>
    <row r="127" spans="1:33" x14ac:dyDescent="0.2">
      <c r="D127" s="10"/>
    </row>
    <row r="128" spans="1:33"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8+WL71kpFmU6hmX+UOmeWJm+13wfyF5ToyEnQic+Cpmg+SsRZj1xTrkezgOcArAHpsDPkCTR1rIRZjhjPnwew==" saltValue="ZdsUm1s/PcdOAu+dlW6vOw==" spinCount="100000" sheet="1" formatRows="0"/>
  <mergeCells count="11">
    <mergeCell ref="A113:C113"/>
    <mergeCell ref="A114:G118"/>
    <mergeCell ref="C31:G31"/>
    <mergeCell ref="C38:G38"/>
    <mergeCell ref="C59:G59"/>
    <mergeCell ref="C95:G95"/>
    <mergeCell ref="C96:G96"/>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77</v>
      </c>
      <c r="C3" s="280" t="s">
        <v>78</v>
      </c>
      <c r="D3" s="281"/>
      <c r="E3" s="281"/>
      <c r="F3" s="281"/>
      <c r="G3" s="282"/>
      <c r="AC3" s="121" t="s">
        <v>2768</v>
      </c>
      <c r="AG3" t="s">
        <v>284</v>
      </c>
    </row>
    <row r="4" spans="1:60" ht="24.95" customHeight="1" x14ac:dyDescent="0.2">
      <c r="A4" s="141" t="s">
        <v>10</v>
      </c>
      <c r="B4" s="142" t="s">
        <v>60</v>
      </c>
      <c r="C4" s="283" t="s">
        <v>79</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176</v>
      </c>
      <c r="C8" s="194" t="s">
        <v>177</v>
      </c>
      <c r="D8" s="173"/>
      <c r="E8" s="174"/>
      <c r="F8" s="175"/>
      <c r="G8" s="175">
        <f>SUMIF(AG9:AG52,"&lt;&gt;NOR",G9:G52)</f>
        <v>0</v>
      </c>
      <c r="H8" s="175"/>
      <c r="I8" s="175">
        <f>SUM(I9:I52)</f>
        <v>0</v>
      </c>
      <c r="J8" s="175"/>
      <c r="K8" s="175">
        <f>SUM(K9:K52)</f>
        <v>0</v>
      </c>
      <c r="L8" s="175"/>
      <c r="M8" s="175">
        <f>SUM(M9:M52)</f>
        <v>0</v>
      </c>
      <c r="N8" s="174"/>
      <c r="O8" s="174">
        <f>SUM(O9:O52)</f>
        <v>194.6</v>
      </c>
      <c r="P8" s="174"/>
      <c r="Q8" s="174">
        <f>SUM(Q9:Q52)</f>
        <v>0</v>
      </c>
      <c r="R8" s="175"/>
      <c r="S8" s="175"/>
      <c r="T8" s="176"/>
      <c r="U8" s="170"/>
      <c r="V8" s="170">
        <f>SUM(V9:V52)</f>
        <v>388.87</v>
      </c>
      <c r="W8" s="170"/>
      <c r="X8" s="170"/>
      <c r="Y8" s="170"/>
      <c r="AG8" t="s">
        <v>309</v>
      </c>
    </row>
    <row r="9" spans="1:60" outlineLevel="1" x14ac:dyDescent="0.2">
      <c r="A9" s="178">
        <v>1</v>
      </c>
      <c r="B9" s="179" t="s">
        <v>2952</v>
      </c>
      <c r="C9" s="195" t="s">
        <v>2953</v>
      </c>
      <c r="D9" s="180" t="s">
        <v>312</v>
      </c>
      <c r="E9" s="181">
        <v>82.285700000000006</v>
      </c>
      <c r="F9" s="182"/>
      <c r="G9" s="183">
        <f>ROUND(E9*F9,2)</f>
        <v>0</v>
      </c>
      <c r="H9" s="182"/>
      <c r="I9" s="183">
        <f>ROUND(E9*H9,2)</f>
        <v>0</v>
      </c>
      <c r="J9" s="182"/>
      <c r="K9" s="183">
        <f>ROUND(E9*J9,2)</f>
        <v>0</v>
      </c>
      <c r="L9" s="183">
        <v>12</v>
      </c>
      <c r="M9" s="183">
        <f>G9*(1+L9/100)</f>
        <v>0</v>
      </c>
      <c r="N9" s="181">
        <v>0</v>
      </c>
      <c r="O9" s="181">
        <f>ROUND(E9*N9,2)</f>
        <v>0</v>
      </c>
      <c r="P9" s="181">
        <v>0</v>
      </c>
      <c r="Q9" s="181">
        <f>ROUND(E9*P9,2)</f>
        <v>0</v>
      </c>
      <c r="R9" s="183"/>
      <c r="S9" s="183" t="s">
        <v>313</v>
      </c>
      <c r="T9" s="184" t="s">
        <v>313</v>
      </c>
      <c r="U9" s="159">
        <v>2.1269999999999998</v>
      </c>
      <c r="V9" s="159">
        <f>ROUND(E9*U9,2)</f>
        <v>175.02</v>
      </c>
      <c r="W9" s="159"/>
      <c r="X9" s="159" t="s">
        <v>314</v>
      </c>
      <c r="Y9" s="159" t="s">
        <v>315</v>
      </c>
      <c r="Z9" s="148"/>
      <c r="AA9" s="148"/>
      <c r="AB9" s="148"/>
      <c r="AC9" s="148"/>
      <c r="AD9" s="148"/>
      <c r="AE9" s="148"/>
      <c r="AF9" s="148"/>
      <c r="AG9" s="148" t="s">
        <v>316</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6" t="s">
        <v>2954</v>
      </c>
      <c r="D10" s="161"/>
      <c r="E10" s="162">
        <v>9.4905000000000008</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318</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
      <c r="A11" s="155"/>
      <c r="B11" s="156"/>
      <c r="C11" s="196" t="s">
        <v>2955</v>
      </c>
      <c r="D11" s="161"/>
      <c r="E11" s="162">
        <v>30.769200000000001</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318</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3" x14ac:dyDescent="0.2">
      <c r="A12" s="155"/>
      <c r="B12" s="156"/>
      <c r="C12" s="196" t="s">
        <v>2956</v>
      </c>
      <c r="D12" s="161"/>
      <c r="E12" s="162">
        <v>40.625999999999998</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318</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3" x14ac:dyDescent="0.2">
      <c r="A13" s="155"/>
      <c r="B13" s="156"/>
      <c r="C13" s="196" t="s">
        <v>2957</v>
      </c>
      <c r="D13" s="161"/>
      <c r="E13" s="162">
        <v>1.4</v>
      </c>
      <c r="F13" s="159"/>
      <c r="G13" s="159"/>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318</v>
      </c>
      <c r="AH13" s="148">
        <v>0</v>
      </c>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78">
        <v>2</v>
      </c>
      <c r="B14" s="179" t="s">
        <v>2958</v>
      </c>
      <c r="C14" s="195" t="s">
        <v>2959</v>
      </c>
      <c r="D14" s="180" t="s">
        <v>312</v>
      </c>
      <c r="E14" s="181">
        <v>41.142850000000003</v>
      </c>
      <c r="F14" s="182"/>
      <c r="G14" s="183">
        <f>ROUND(E14*F14,2)</f>
        <v>0</v>
      </c>
      <c r="H14" s="182"/>
      <c r="I14" s="183">
        <f>ROUND(E14*H14,2)</f>
        <v>0</v>
      </c>
      <c r="J14" s="182"/>
      <c r="K14" s="183">
        <f>ROUND(E14*J14,2)</f>
        <v>0</v>
      </c>
      <c r="L14" s="183">
        <v>12</v>
      </c>
      <c r="M14" s="183">
        <f>G14*(1+L14/100)</f>
        <v>0</v>
      </c>
      <c r="N14" s="181">
        <v>0</v>
      </c>
      <c r="O14" s="181">
        <f>ROUND(E14*N14,2)</f>
        <v>0</v>
      </c>
      <c r="P14" s="181">
        <v>0</v>
      </c>
      <c r="Q14" s="181">
        <f>ROUND(E14*P14,2)</f>
        <v>0</v>
      </c>
      <c r="R14" s="183"/>
      <c r="S14" s="183" t="s">
        <v>313</v>
      </c>
      <c r="T14" s="184" t="s">
        <v>313</v>
      </c>
      <c r="U14" s="159">
        <v>0.154</v>
      </c>
      <c r="V14" s="159">
        <f>ROUND(E14*U14,2)</f>
        <v>6.34</v>
      </c>
      <c r="W14" s="159"/>
      <c r="X14" s="159" t="s">
        <v>314</v>
      </c>
      <c r="Y14" s="159" t="s">
        <v>315</v>
      </c>
      <c r="Z14" s="148"/>
      <c r="AA14" s="148"/>
      <c r="AB14" s="148"/>
      <c r="AC14" s="148"/>
      <c r="AD14" s="148"/>
      <c r="AE14" s="148"/>
      <c r="AF14" s="148"/>
      <c r="AG14" s="148" t="s">
        <v>316</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2" x14ac:dyDescent="0.2">
      <c r="A15" s="155"/>
      <c r="B15" s="156"/>
      <c r="C15" s="196" t="s">
        <v>2960</v>
      </c>
      <c r="D15" s="161"/>
      <c r="E15" s="162">
        <v>41.142850000000003</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318</v>
      </c>
      <c r="AH15" s="148">
        <v>5</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78">
        <v>3</v>
      </c>
      <c r="B16" s="179" t="s">
        <v>344</v>
      </c>
      <c r="C16" s="195" t="s">
        <v>345</v>
      </c>
      <c r="D16" s="180" t="s">
        <v>312</v>
      </c>
      <c r="E16" s="181">
        <v>8</v>
      </c>
      <c r="F16" s="182"/>
      <c r="G16" s="183">
        <f>ROUND(E16*F16,2)</f>
        <v>0</v>
      </c>
      <c r="H16" s="182"/>
      <c r="I16" s="183">
        <f>ROUND(E16*H16,2)</f>
        <v>0</v>
      </c>
      <c r="J16" s="182"/>
      <c r="K16" s="183">
        <f>ROUND(E16*J16,2)</f>
        <v>0</v>
      </c>
      <c r="L16" s="183">
        <v>12</v>
      </c>
      <c r="M16" s="183">
        <f>G16*(1+L16/100)</f>
        <v>0</v>
      </c>
      <c r="N16" s="181">
        <v>0</v>
      </c>
      <c r="O16" s="181">
        <f>ROUND(E16*N16,2)</f>
        <v>0</v>
      </c>
      <c r="P16" s="181">
        <v>0</v>
      </c>
      <c r="Q16" s="181">
        <f>ROUND(E16*P16,2)</f>
        <v>0</v>
      </c>
      <c r="R16" s="183"/>
      <c r="S16" s="183" t="s">
        <v>313</v>
      </c>
      <c r="T16" s="184" t="s">
        <v>313</v>
      </c>
      <c r="U16" s="159">
        <v>1.0999999999999999E-2</v>
      </c>
      <c r="V16" s="159">
        <f>ROUND(E16*U16,2)</f>
        <v>0.09</v>
      </c>
      <c r="W16" s="159"/>
      <c r="X16" s="159" t="s">
        <v>314</v>
      </c>
      <c r="Y16" s="159" t="s">
        <v>315</v>
      </c>
      <c r="Z16" s="148"/>
      <c r="AA16" s="148"/>
      <c r="AB16" s="148"/>
      <c r="AC16" s="148"/>
      <c r="AD16" s="148"/>
      <c r="AE16" s="148"/>
      <c r="AF16" s="148"/>
      <c r="AG16" s="148" t="s">
        <v>316</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196" t="s">
        <v>2961</v>
      </c>
      <c r="D17" s="161"/>
      <c r="E17" s="162">
        <v>8</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318</v>
      </c>
      <c r="AH17" s="148">
        <v>0</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2.5" outlineLevel="1" x14ac:dyDescent="0.2">
      <c r="A18" s="178">
        <v>4</v>
      </c>
      <c r="B18" s="179" t="s">
        <v>2962</v>
      </c>
      <c r="C18" s="195" t="s">
        <v>2963</v>
      </c>
      <c r="D18" s="180" t="s">
        <v>312</v>
      </c>
      <c r="E18" s="181">
        <v>3</v>
      </c>
      <c r="F18" s="182"/>
      <c r="G18" s="183">
        <f>ROUND(E18*F18,2)</f>
        <v>0</v>
      </c>
      <c r="H18" s="182"/>
      <c r="I18" s="183">
        <f>ROUND(E18*H18,2)</f>
        <v>0</v>
      </c>
      <c r="J18" s="182"/>
      <c r="K18" s="183">
        <f>ROUND(E18*J18,2)</f>
        <v>0</v>
      </c>
      <c r="L18" s="183">
        <v>12</v>
      </c>
      <c r="M18" s="183">
        <f>G18*(1+L18/100)</f>
        <v>0</v>
      </c>
      <c r="N18" s="181">
        <v>0</v>
      </c>
      <c r="O18" s="181">
        <f>ROUND(E18*N18,2)</f>
        <v>0</v>
      </c>
      <c r="P18" s="181">
        <v>0</v>
      </c>
      <c r="Q18" s="181">
        <f>ROUND(E18*P18,2)</f>
        <v>0</v>
      </c>
      <c r="R18" s="183"/>
      <c r="S18" s="183" t="s">
        <v>313</v>
      </c>
      <c r="T18" s="184" t="s">
        <v>313</v>
      </c>
      <c r="U18" s="159">
        <v>1.2E-2</v>
      </c>
      <c r="V18" s="159">
        <f>ROUND(E18*U18,2)</f>
        <v>0.04</v>
      </c>
      <c r="W18" s="159"/>
      <c r="X18" s="159" t="s">
        <v>314</v>
      </c>
      <c r="Y18" s="159" t="s">
        <v>315</v>
      </c>
      <c r="Z18" s="148"/>
      <c r="AA18" s="148"/>
      <c r="AB18" s="148"/>
      <c r="AC18" s="148"/>
      <c r="AD18" s="148"/>
      <c r="AE18" s="148"/>
      <c r="AF18" s="148"/>
      <c r="AG18" s="148" t="s">
        <v>316</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6" t="s">
        <v>2964</v>
      </c>
      <c r="D19" s="161"/>
      <c r="E19" s="162"/>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318</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3" x14ac:dyDescent="0.2">
      <c r="A20" s="155"/>
      <c r="B20" s="156"/>
      <c r="C20" s="196" t="s">
        <v>2965</v>
      </c>
      <c r="D20" s="161"/>
      <c r="E20" s="162">
        <v>3</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318</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22.5" outlineLevel="1" x14ac:dyDescent="0.2">
      <c r="A21" s="178">
        <v>5</v>
      </c>
      <c r="B21" s="179" t="s">
        <v>349</v>
      </c>
      <c r="C21" s="195" t="s">
        <v>350</v>
      </c>
      <c r="D21" s="180" t="s">
        <v>312</v>
      </c>
      <c r="E21" s="181">
        <v>213.28694999999999</v>
      </c>
      <c r="F21" s="182"/>
      <c r="G21" s="183">
        <f>ROUND(E21*F21,2)</f>
        <v>0</v>
      </c>
      <c r="H21" s="182"/>
      <c r="I21" s="183">
        <f>ROUND(E21*H21,2)</f>
        <v>0</v>
      </c>
      <c r="J21" s="182"/>
      <c r="K21" s="183">
        <f>ROUND(E21*J21,2)</f>
        <v>0</v>
      </c>
      <c r="L21" s="183">
        <v>12</v>
      </c>
      <c r="M21" s="183">
        <f>G21*(1+L21/100)</f>
        <v>0</v>
      </c>
      <c r="N21" s="181">
        <v>0</v>
      </c>
      <c r="O21" s="181">
        <f>ROUND(E21*N21,2)</f>
        <v>0</v>
      </c>
      <c r="P21" s="181">
        <v>0</v>
      </c>
      <c r="Q21" s="181">
        <f>ROUND(E21*P21,2)</f>
        <v>0</v>
      </c>
      <c r="R21" s="183"/>
      <c r="S21" s="183" t="s">
        <v>313</v>
      </c>
      <c r="T21" s="184" t="s">
        <v>313</v>
      </c>
      <c r="U21" s="159">
        <v>1.0999999999999999E-2</v>
      </c>
      <c r="V21" s="159">
        <f>ROUND(E21*U21,2)</f>
        <v>2.35</v>
      </c>
      <c r="W21" s="159"/>
      <c r="X21" s="159" t="s">
        <v>314</v>
      </c>
      <c r="Y21" s="159" t="s">
        <v>315</v>
      </c>
      <c r="Z21" s="148"/>
      <c r="AA21" s="148"/>
      <c r="AB21" s="148"/>
      <c r="AC21" s="148"/>
      <c r="AD21" s="148"/>
      <c r="AE21" s="148"/>
      <c r="AF21" s="148"/>
      <c r="AG21" s="148" t="s">
        <v>316</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196" t="s">
        <v>2966</v>
      </c>
      <c r="D22" s="161"/>
      <c r="E22" s="162">
        <v>82.285700000000006</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318</v>
      </c>
      <c r="AH22" s="148">
        <v>5</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
      <c r="A23" s="155"/>
      <c r="B23" s="156"/>
      <c r="C23" s="196" t="s">
        <v>2967</v>
      </c>
      <c r="D23" s="161"/>
      <c r="E23" s="162"/>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318</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3" x14ac:dyDescent="0.2">
      <c r="A24" s="155"/>
      <c r="B24" s="156"/>
      <c r="C24" s="196" t="s">
        <v>2968</v>
      </c>
      <c r="D24" s="161"/>
      <c r="E24" s="162">
        <v>139.00125</v>
      </c>
      <c r="F24" s="159"/>
      <c r="G24" s="159"/>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318</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
      <c r="A25" s="155"/>
      <c r="B25" s="156"/>
      <c r="C25" s="196" t="s">
        <v>2969</v>
      </c>
      <c r="D25" s="161"/>
      <c r="E25" s="162"/>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318</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
      <c r="A26" s="155"/>
      <c r="B26" s="156"/>
      <c r="C26" s="196" t="s">
        <v>2970</v>
      </c>
      <c r="D26" s="161"/>
      <c r="E26" s="162">
        <v>-8</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318</v>
      </c>
      <c r="AH26" s="148">
        <v>5</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1" x14ac:dyDescent="0.2">
      <c r="A27" s="178">
        <v>6</v>
      </c>
      <c r="B27" s="179" t="s">
        <v>2971</v>
      </c>
      <c r="C27" s="195" t="s">
        <v>2972</v>
      </c>
      <c r="D27" s="180" t="s">
        <v>312</v>
      </c>
      <c r="E27" s="181">
        <v>21.620999999999999</v>
      </c>
      <c r="F27" s="182"/>
      <c r="G27" s="183">
        <f>ROUND(E27*F27,2)</f>
        <v>0</v>
      </c>
      <c r="H27" s="182"/>
      <c r="I27" s="183">
        <f>ROUND(E27*H27,2)</f>
        <v>0</v>
      </c>
      <c r="J27" s="182"/>
      <c r="K27" s="183">
        <f>ROUND(E27*J27,2)</f>
        <v>0</v>
      </c>
      <c r="L27" s="183">
        <v>12</v>
      </c>
      <c r="M27" s="183">
        <f>G27*(1+L27/100)</f>
        <v>0</v>
      </c>
      <c r="N27" s="181">
        <v>0</v>
      </c>
      <c r="O27" s="181">
        <f>ROUND(E27*N27,2)</f>
        <v>0</v>
      </c>
      <c r="P27" s="181">
        <v>0</v>
      </c>
      <c r="Q27" s="181">
        <f>ROUND(E27*P27,2)</f>
        <v>0</v>
      </c>
      <c r="R27" s="183"/>
      <c r="S27" s="183" t="s">
        <v>313</v>
      </c>
      <c r="T27" s="184" t="s">
        <v>313</v>
      </c>
      <c r="U27" s="159">
        <v>1.2E-2</v>
      </c>
      <c r="V27" s="159">
        <f>ROUND(E27*U27,2)</f>
        <v>0.26</v>
      </c>
      <c r="W27" s="159"/>
      <c r="X27" s="159" t="s">
        <v>314</v>
      </c>
      <c r="Y27" s="159" t="s">
        <v>315</v>
      </c>
      <c r="Z27" s="148"/>
      <c r="AA27" s="148"/>
      <c r="AB27" s="148"/>
      <c r="AC27" s="148"/>
      <c r="AD27" s="148"/>
      <c r="AE27" s="148"/>
      <c r="AF27" s="148"/>
      <c r="AG27" s="148" t="s">
        <v>316</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196" t="s">
        <v>2973</v>
      </c>
      <c r="D28" s="161"/>
      <c r="E28" s="162">
        <v>21.620999999999999</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318</v>
      </c>
      <c r="AH28" s="148">
        <v>5</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8">
        <v>7</v>
      </c>
      <c r="B29" s="179" t="s">
        <v>353</v>
      </c>
      <c r="C29" s="195" t="s">
        <v>354</v>
      </c>
      <c r="D29" s="180" t="s">
        <v>312</v>
      </c>
      <c r="E29" s="181">
        <v>1066.4347499999999</v>
      </c>
      <c r="F29" s="182"/>
      <c r="G29" s="183">
        <f>ROUND(E29*F29,2)</f>
        <v>0</v>
      </c>
      <c r="H29" s="182"/>
      <c r="I29" s="183">
        <f>ROUND(E29*H29,2)</f>
        <v>0</v>
      </c>
      <c r="J29" s="182"/>
      <c r="K29" s="183">
        <f>ROUND(E29*J29,2)</f>
        <v>0</v>
      </c>
      <c r="L29" s="183">
        <v>12</v>
      </c>
      <c r="M29" s="183">
        <f>G29*(1+L29/100)</f>
        <v>0</v>
      </c>
      <c r="N29" s="181">
        <v>0</v>
      </c>
      <c r="O29" s="181">
        <f>ROUND(E29*N29,2)</f>
        <v>0</v>
      </c>
      <c r="P29" s="181">
        <v>0</v>
      </c>
      <c r="Q29" s="181">
        <f>ROUND(E29*P29,2)</f>
        <v>0</v>
      </c>
      <c r="R29" s="183"/>
      <c r="S29" s="183" t="s">
        <v>313</v>
      </c>
      <c r="T29" s="184" t="s">
        <v>313</v>
      </c>
      <c r="U29" s="159">
        <v>0</v>
      </c>
      <c r="V29" s="159">
        <f>ROUND(E29*U29,2)</f>
        <v>0</v>
      </c>
      <c r="W29" s="159"/>
      <c r="X29" s="159" t="s">
        <v>314</v>
      </c>
      <c r="Y29" s="159" t="s">
        <v>315</v>
      </c>
      <c r="Z29" s="148"/>
      <c r="AA29" s="148"/>
      <c r="AB29" s="148"/>
      <c r="AC29" s="148"/>
      <c r="AD29" s="148"/>
      <c r="AE29" s="148"/>
      <c r="AF29" s="148"/>
      <c r="AG29" s="148" t="s">
        <v>316</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6" t="s">
        <v>2974</v>
      </c>
      <c r="D30" s="161"/>
      <c r="E30" s="162">
        <v>1066.4347499999999</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318</v>
      </c>
      <c r="AH30" s="148">
        <v>5</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2.5" outlineLevel="1" x14ac:dyDescent="0.2">
      <c r="A31" s="178">
        <v>8</v>
      </c>
      <c r="B31" s="179" t="s">
        <v>2975</v>
      </c>
      <c r="C31" s="195" t="s">
        <v>2976</v>
      </c>
      <c r="D31" s="180" t="s">
        <v>312</v>
      </c>
      <c r="E31" s="181">
        <v>108.105</v>
      </c>
      <c r="F31" s="182"/>
      <c r="G31" s="183">
        <f>ROUND(E31*F31,2)</f>
        <v>0</v>
      </c>
      <c r="H31" s="182"/>
      <c r="I31" s="183">
        <f>ROUND(E31*H31,2)</f>
        <v>0</v>
      </c>
      <c r="J31" s="182"/>
      <c r="K31" s="183">
        <f>ROUND(E31*J31,2)</f>
        <v>0</v>
      </c>
      <c r="L31" s="183">
        <v>12</v>
      </c>
      <c r="M31" s="183">
        <f>G31*(1+L31/100)</f>
        <v>0</v>
      </c>
      <c r="N31" s="181">
        <v>0</v>
      </c>
      <c r="O31" s="181">
        <f>ROUND(E31*N31,2)</f>
        <v>0</v>
      </c>
      <c r="P31" s="181">
        <v>0</v>
      </c>
      <c r="Q31" s="181">
        <f>ROUND(E31*P31,2)</f>
        <v>0</v>
      </c>
      <c r="R31" s="183"/>
      <c r="S31" s="183" t="s">
        <v>313</v>
      </c>
      <c r="T31" s="184" t="s">
        <v>313</v>
      </c>
      <c r="U31" s="159">
        <v>0</v>
      </c>
      <c r="V31" s="159">
        <f>ROUND(E31*U31,2)</f>
        <v>0</v>
      </c>
      <c r="W31" s="159"/>
      <c r="X31" s="159" t="s">
        <v>314</v>
      </c>
      <c r="Y31" s="159" t="s">
        <v>315</v>
      </c>
      <c r="Z31" s="148"/>
      <c r="AA31" s="148"/>
      <c r="AB31" s="148"/>
      <c r="AC31" s="148"/>
      <c r="AD31" s="148"/>
      <c r="AE31" s="148"/>
      <c r="AF31" s="148"/>
      <c r="AG31" s="148" t="s">
        <v>316</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196" t="s">
        <v>2977</v>
      </c>
      <c r="D32" s="161"/>
      <c r="E32" s="162">
        <v>108.105</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318</v>
      </c>
      <c r="AH32" s="148">
        <v>5</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22.5" outlineLevel="1" x14ac:dyDescent="0.2">
      <c r="A33" s="178">
        <v>9</v>
      </c>
      <c r="B33" s="179" t="s">
        <v>2781</v>
      </c>
      <c r="C33" s="195" t="s">
        <v>2782</v>
      </c>
      <c r="D33" s="180" t="s">
        <v>312</v>
      </c>
      <c r="E33" s="181">
        <v>221.28694999999999</v>
      </c>
      <c r="F33" s="182"/>
      <c r="G33" s="183">
        <f>ROUND(E33*F33,2)</f>
        <v>0</v>
      </c>
      <c r="H33" s="182"/>
      <c r="I33" s="183">
        <f>ROUND(E33*H33,2)</f>
        <v>0</v>
      </c>
      <c r="J33" s="182"/>
      <c r="K33" s="183">
        <f>ROUND(E33*J33,2)</f>
        <v>0</v>
      </c>
      <c r="L33" s="183">
        <v>12</v>
      </c>
      <c r="M33" s="183">
        <f>G33*(1+L33/100)</f>
        <v>0</v>
      </c>
      <c r="N33" s="181">
        <v>0</v>
      </c>
      <c r="O33" s="181">
        <f>ROUND(E33*N33,2)</f>
        <v>0</v>
      </c>
      <c r="P33" s="181">
        <v>0</v>
      </c>
      <c r="Q33" s="181">
        <f>ROUND(E33*P33,2)</f>
        <v>0</v>
      </c>
      <c r="R33" s="183"/>
      <c r="S33" s="183" t="s">
        <v>313</v>
      </c>
      <c r="T33" s="184" t="s">
        <v>313</v>
      </c>
      <c r="U33" s="159">
        <v>0.65200000000000002</v>
      </c>
      <c r="V33" s="159">
        <f>ROUND(E33*U33,2)</f>
        <v>144.28</v>
      </c>
      <c r="W33" s="159"/>
      <c r="X33" s="159" t="s">
        <v>314</v>
      </c>
      <c r="Y33" s="159" t="s">
        <v>315</v>
      </c>
      <c r="Z33" s="148"/>
      <c r="AA33" s="148"/>
      <c r="AB33" s="148"/>
      <c r="AC33" s="148"/>
      <c r="AD33" s="148"/>
      <c r="AE33" s="148"/>
      <c r="AF33" s="148"/>
      <c r="AG33" s="148" t="s">
        <v>316</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
      <c r="A34" s="155"/>
      <c r="B34" s="156"/>
      <c r="C34" s="196" t="s">
        <v>2978</v>
      </c>
      <c r="D34" s="161"/>
      <c r="E34" s="162">
        <v>213.28694999999999</v>
      </c>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318</v>
      </c>
      <c r="AH34" s="148">
        <v>5</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196" t="s">
        <v>2979</v>
      </c>
      <c r="D35" s="161"/>
      <c r="E35" s="162">
        <v>8</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318</v>
      </c>
      <c r="AH35" s="148">
        <v>5</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78">
        <v>10</v>
      </c>
      <c r="B36" s="179" t="s">
        <v>2980</v>
      </c>
      <c r="C36" s="195" t="s">
        <v>2981</v>
      </c>
      <c r="D36" s="180" t="s">
        <v>312</v>
      </c>
      <c r="E36" s="181">
        <v>11.484360000000001</v>
      </c>
      <c r="F36" s="182"/>
      <c r="G36" s="183">
        <f>ROUND(E36*F36,2)</f>
        <v>0</v>
      </c>
      <c r="H36" s="182"/>
      <c r="I36" s="183">
        <f>ROUND(E36*H36,2)</f>
        <v>0</v>
      </c>
      <c r="J36" s="182"/>
      <c r="K36" s="183">
        <f>ROUND(E36*J36,2)</f>
        <v>0</v>
      </c>
      <c r="L36" s="183">
        <v>12</v>
      </c>
      <c r="M36" s="183">
        <f>G36*(1+L36/100)</f>
        <v>0</v>
      </c>
      <c r="N36" s="181">
        <v>0</v>
      </c>
      <c r="O36" s="181">
        <f>ROUND(E36*N36,2)</f>
        <v>0</v>
      </c>
      <c r="P36" s="181">
        <v>0</v>
      </c>
      <c r="Q36" s="181">
        <f>ROUND(E36*P36,2)</f>
        <v>0</v>
      </c>
      <c r="R36" s="183"/>
      <c r="S36" s="183" t="s">
        <v>313</v>
      </c>
      <c r="T36" s="184" t="s">
        <v>313</v>
      </c>
      <c r="U36" s="159">
        <v>2.649</v>
      </c>
      <c r="V36" s="159">
        <f>ROUND(E36*U36,2)</f>
        <v>30.42</v>
      </c>
      <c r="W36" s="159"/>
      <c r="X36" s="159" t="s">
        <v>314</v>
      </c>
      <c r="Y36" s="159" t="s">
        <v>315</v>
      </c>
      <c r="Z36" s="148"/>
      <c r="AA36" s="148"/>
      <c r="AB36" s="148"/>
      <c r="AC36" s="148"/>
      <c r="AD36" s="148"/>
      <c r="AE36" s="148"/>
      <c r="AF36" s="148"/>
      <c r="AG36" s="148" t="s">
        <v>316</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196" t="s">
        <v>2982</v>
      </c>
      <c r="D37" s="161"/>
      <c r="E37" s="162"/>
      <c r="F37" s="159"/>
      <c r="G37" s="159"/>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318</v>
      </c>
      <c r="AH37" s="148">
        <v>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3" x14ac:dyDescent="0.2">
      <c r="A38" s="155"/>
      <c r="B38" s="156"/>
      <c r="C38" s="196" t="s">
        <v>2983</v>
      </c>
      <c r="D38" s="161"/>
      <c r="E38" s="162">
        <v>15.624359999999999</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318</v>
      </c>
      <c r="AH38" s="148">
        <v>0</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3" x14ac:dyDescent="0.2">
      <c r="A39" s="155"/>
      <c r="B39" s="156"/>
      <c r="C39" s="196" t="s">
        <v>2984</v>
      </c>
      <c r="D39" s="161"/>
      <c r="E39" s="162">
        <v>-4.1399999999999997</v>
      </c>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318</v>
      </c>
      <c r="AH39" s="148">
        <v>0</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78">
        <v>11</v>
      </c>
      <c r="B40" s="179" t="s">
        <v>359</v>
      </c>
      <c r="C40" s="195" t="s">
        <v>360</v>
      </c>
      <c r="D40" s="180" t="s">
        <v>312</v>
      </c>
      <c r="E40" s="181">
        <v>221.28694999999999</v>
      </c>
      <c r="F40" s="182"/>
      <c r="G40" s="183">
        <f>ROUND(E40*F40,2)</f>
        <v>0</v>
      </c>
      <c r="H40" s="182"/>
      <c r="I40" s="183">
        <f>ROUND(E40*H40,2)</f>
        <v>0</v>
      </c>
      <c r="J40" s="182"/>
      <c r="K40" s="183">
        <f>ROUND(E40*J40,2)</f>
        <v>0</v>
      </c>
      <c r="L40" s="183">
        <v>12</v>
      </c>
      <c r="M40" s="183">
        <f>G40*(1+L40/100)</f>
        <v>0</v>
      </c>
      <c r="N40" s="181">
        <v>0</v>
      </c>
      <c r="O40" s="181">
        <f>ROUND(E40*N40,2)</f>
        <v>0</v>
      </c>
      <c r="P40" s="181">
        <v>0</v>
      </c>
      <c r="Q40" s="181">
        <f>ROUND(E40*P40,2)</f>
        <v>0</v>
      </c>
      <c r="R40" s="183"/>
      <c r="S40" s="183" t="s">
        <v>313</v>
      </c>
      <c r="T40" s="184" t="s">
        <v>313</v>
      </c>
      <c r="U40" s="159">
        <v>8.9999999999999993E-3</v>
      </c>
      <c r="V40" s="159">
        <f>ROUND(E40*U40,2)</f>
        <v>1.99</v>
      </c>
      <c r="W40" s="159"/>
      <c r="X40" s="159" t="s">
        <v>314</v>
      </c>
      <c r="Y40" s="159" t="s">
        <v>315</v>
      </c>
      <c r="Z40" s="148"/>
      <c r="AA40" s="148"/>
      <c r="AB40" s="148"/>
      <c r="AC40" s="148"/>
      <c r="AD40" s="148"/>
      <c r="AE40" s="148"/>
      <c r="AF40" s="148"/>
      <c r="AG40" s="148" t="s">
        <v>316</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
      <c r="A41" s="155"/>
      <c r="B41" s="156"/>
      <c r="C41" s="196" t="s">
        <v>2985</v>
      </c>
      <c r="D41" s="161"/>
      <c r="E41" s="162">
        <v>221.28694999999999</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318</v>
      </c>
      <c r="AH41" s="148">
        <v>5</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78">
        <v>12</v>
      </c>
      <c r="B42" s="179" t="s">
        <v>362</v>
      </c>
      <c r="C42" s="195" t="s">
        <v>363</v>
      </c>
      <c r="D42" s="180" t="s">
        <v>312</v>
      </c>
      <c r="E42" s="181">
        <v>139.00125</v>
      </c>
      <c r="F42" s="182"/>
      <c r="G42" s="183">
        <f>ROUND(E42*F42,2)</f>
        <v>0</v>
      </c>
      <c r="H42" s="182"/>
      <c r="I42" s="183">
        <f>ROUND(E42*H42,2)</f>
        <v>0</v>
      </c>
      <c r="J42" s="182"/>
      <c r="K42" s="183">
        <f>ROUND(E42*J42,2)</f>
        <v>0</v>
      </c>
      <c r="L42" s="183">
        <v>12</v>
      </c>
      <c r="M42" s="183">
        <f>G42*(1+L42/100)</f>
        <v>0</v>
      </c>
      <c r="N42" s="181">
        <v>0</v>
      </c>
      <c r="O42" s="181">
        <f>ROUND(E42*N42,2)</f>
        <v>0</v>
      </c>
      <c r="P42" s="181">
        <v>0</v>
      </c>
      <c r="Q42" s="181">
        <f>ROUND(E42*P42,2)</f>
        <v>0</v>
      </c>
      <c r="R42" s="183"/>
      <c r="S42" s="183" t="s">
        <v>313</v>
      </c>
      <c r="T42" s="184" t="s">
        <v>313</v>
      </c>
      <c r="U42" s="159">
        <v>0.20200000000000001</v>
      </c>
      <c r="V42" s="159">
        <f>ROUND(E42*U42,2)</f>
        <v>28.08</v>
      </c>
      <c r="W42" s="159"/>
      <c r="X42" s="159" t="s">
        <v>314</v>
      </c>
      <c r="Y42" s="159" t="s">
        <v>315</v>
      </c>
      <c r="Z42" s="148"/>
      <c r="AA42" s="148"/>
      <c r="AB42" s="148"/>
      <c r="AC42" s="148"/>
      <c r="AD42" s="148"/>
      <c r="AE42" s="148"/>
      <c r="AF42" s="148"/>
      <c r="AG42" s="148" t="s">
        <v>316</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
      <c r="A43" s="155"/>
      <c r="B43" s="156"/>
      <c r="C43" s="196" t="s">
        <v>2968</v>
      </c>
      <c r="D43" s="161"/>
      <c r="E43" s="162">
        <v>139.00125</v>
      </c>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318</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22.5" outlineLevel="1" x14ac:dyDescent="0.2">
      <c r="A44" s="178">
        <v>13</v>
      </c>
      <c r="B44" s="179" t="s">
        <v>376</v>
      </c>
      <c r="C44" s="195" t="s">
        <v>377</v>
      </c>
      <c r="D44" s="180" t="s">
        <v>312</v>
      </c>
      <c r="E44" s="181">
        <v>213.28694999999999</v>
      </c>
      <c r="F44" s="182"/>
      <c r="G44" s="183">
        <f>ROUND(E44*F44,2)</f>
        <v>0</v>
      </c>
      <c r="H44" s="182"/>
      <c r="I44" s="183">
        <f>ROUND(E44*H44,2)</f>
        <v>0</v>
      </c>
      <c r="J44" s="182"/>
      <c r="K44" s="183">
        <f>ROUND(E44*J44,2)</f>
        <v>0</v>
      </c>
      <c r="L44" s="183">
        <v>12</v>
      </c>
      <c r="M44" s="183">
        <f>G44*(1+L44/100)</f>
        <v>0</v>
      </c>
      <c r="N44" s="181">
        <v>0</v>
      </c>
      <c r="O44" s="181">
        <f>ROUND(E44*N44,2)</f>
        <v>0</v>
      </c>
      <c r="P44" s="181">
        <v>0</v>
      </c>
      <c r="Q44" s="181">
        <f>ROUND(E44*P44,2)</f>
        <v>0</v>
      </c>
      <c r="R44" s="183"/>
      <c r="S44" s="183" t="s">
        <v>313</v>
      </c>
      <c r="T44" s="184" t="s">
        <v>313</v>
      </c>
      <c r="U44" s="159">
        <v>0</v>
      </c>
      <c r="V44" s="159">
        <f>ROUND(E44*U44,2)</f>
        <v>0</v>
      </c>
      <c r="W44" s="159"/>
      <c r="X44" s="159" t="s">
        <v>314</v>
      </c>
      <c r="Y44" s="159" t="s">
        <v>315</v>
      </c>
      <c r="Z44" s="148"/>
      <c r="AA44" s="148"/>
      <c r="AB44" s="148"/>
      <c r="AC44" s="148"/>
      <c r="AD44" s="148"/>
      <c r="AE44" s="148"/>
      <c r="AF44" s="148"/>
      <c r="AG44" s="148" t="s">
        <v>316</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196" t="s">
        <v>2986</v>
      </c>
      <c r="D45" s="161"/>
      <c r="E45" s="162">
        <v>221.28694999999999</v>
      </c>
      <c r="F45" s="159"/>
      <c r="G45" s="159"/>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318</v>
      </c>
      <c r="AH45" s="148">
        <v>5</v>
      </c>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3" x14ac:dyDescent="0.2">
      <c r="A46" s="155"/>
      <c r="B46" s="156"/>
      <c r="C46" s="196" t="s">
        <v>956</v>
      </c>
      <c r="D46" s="161"/>
      <c r="E46" s="162"/>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318</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3" x14ac:dyDescent="0.2">
      <c r="A47" s="155"/>
      <c r="B47" s="156"/>
      <c r="C47" s="196" t="s">
        <v>2970</v>
      </c>
      <c r="D47" s="161"/>
      <c r="E47" s="162">
        <v>-8</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318</v>
      </c>
      <c r="AH47" s="148">
        <v>5</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2.5" outlineLevel="1" x14ac:dyDescent="0.2">
      <c r="A48" s="178">
        <v>14</v>
      </c>
      <c r="B48" s="179" t="s">
        <v>2987</v>
      </c>
      <c r="C48" s="195" t="s">
        <v>2988</v>
      </c>
      <c r="D48" s="180" t="s">
        <v>312</v>
      </c>
      <c r="E48" s="181">
        <v>21.620999999999999</v>
      </c>
      <c r="F48" s="182"/>
      <c r="G48" s="183">
        <f>ROUND(E48*F48,2)</f>
        <v>0</v>
      </c>
      <c r="H48" s="182"/>
      <c r="I48" s="183">
        <f>ROUND(E48*H48,2)</f>
        <v>0</v>
      </c>
      <c r="J48" s="182"/>
      <c r="K48" s="183">
        <f>ROUND(E48*J48,2)</f>
        <v>0</v>
      </c>
      <c r="L48" s="183">
        <v>12</v>
      </c>
      <c r="M48" s="183">
        <f>G48*(1+L48/100)</f>
        <v>0</v>
      </c>
      <c r="N48" s="181">
        <v>0</v>
      </c>
      <c r="O48" s="181">
        <f>ROUND(E48*N48,2)</f>
        <v>0</v>
      </c>
      <c r="P48" s="181">
        <v>0</v>
      </c>
      <c r="Q48" s="181">
        <f>ROUND(E48*P48,2)</f>
        <v>0</v>
      </c>
      <c r="R48" s="183"/>
      <c r="S48" s="183" t="s">
        <v>313</v>
      </c>
      <c r="T48" s="184" t="s">
        <v>313</v>
      </c>
      <c r="U48" s="159">
        <v>0</v>
      </c>
      <c r="V48" s="159">
        <f>ROUND(E48*U48,2)</f>
        <v>0</v>
      </c>
      <c r="W48" s="159"/>
      <c r="X48" s="159" t="s">
        <v>314</v>
      </c>
      <c r="Y48" s="159" t="s">
        <v>315</v>
      </c>
      <c r="Z48" s="148"/>
      <c r="AA48" s="148"/>
      <c r="AB48" s="148"/>
      <c r="AC48" s="148"/>
      <c r="AD48" s="148"/>
      <c r="AE48" s="148"/>
      <c r="AF48" s="148"/>
      <c r="AG48" s="148" t="s">
        <v>316</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196" t="s">
        <v>2989</v>
      </c>
      <c r="D49" s="161"/>
      <c r="E49" s="162">
        <v>23.120999999999999</v>
      </c>
      <c r="F49" s="159"/>
      <c r="G49" s="159"/>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318</v>
      </c>
      <c r="AH49" s="148">
        <v>0</v>
      </c>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3" x14ac:dyDescent="0.2">
      <c r="A50" s="155"/>
      <c r="B50" s="156"/>
      <c r="C50" s="196" t="s">
        <v>2990</v>
      </c>
      <c r="D50" s="161"/>
      <c r="E50" s="162">
        <v>-1.5</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318</v>
      </c>
      <c r="AH50" s="148">
        <v>5</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8">
        <v>15</v>
      </c>
      <c r="B51" s="179" t="s">
        <v>2991</v>
      </c>
      <c r="C51" s="195" t="s">
        <v>2992</v>
      </c>
      <c r="D51" s="180" t="s">
        <v>381</v>
      </c>
      <c r="E51" s="181">
        <v>194.60175000000001</v>
      </c>
      <c r="F51" s="182"/>
      <c r="G51" s="183">
        <f>ROUND(E51*F51,2)</f>
        <v>0</v>
      </c>
      <c r="H51" s="182"/>
      <c r="I51" s="183">
        <f>ROUND(E51*H51,2)</f>
        <v>0</v>
      </c>
      <c r="J51" s="182"/>
      <c r="K51" s="183">
        <f>ROUND(E51*J51,2)</f>
        <v>0</v>
      </c>
      <c r="L51" s="183">
        <v>12</v>
      </c>
      <c r="M51" s="183">
        <f>G51*(1+L51/100)</f>
        <v>0</v>
      </c>
      <c r="N51" s="181">
        <v>1</v>
      </c>
      <c r="O51" s="181">
        <f>ROUND(E51*N51,2)</f>
        <v>194.6</v>
      </c>
      <c r="P51" s="181">
        <v>0</v>
      </c>
      <c r="Q51" s="181">
        <f>ROUND(E51*P51,2)</f>
        <v>0</v>
      </c>
      <c r="R51" s="183" t="s">
        <v>382</v>
      </c>
      <c r="S51" s="183" t="s">
        <v>313</v>
      </c>
      <c r="T51" s="184" t="s">
        <v>313</v>
      </c>
      <c r="U51" s="159">
        <v>0</v>
      </c>
      <c r="V51" s="159">
        <f>ROUND(E51*U51,2)</f>
        <v>0</v>
      </c>
      <c r="W51" s="159"/>
      <c r="X51" s="159" t="s">
        <v>384</v>
      </c>
      <c r="Y51" s="159" t="s">
        <v>315</v>
      </c>
      <c r="Z51" s="148"/>
      <c r="AA51" s="148"/>
      <c r="AB51" s="148"/>
      <c r="AC51" s="148"/>
      <c r="AD51" s="148"/>
      <c r="AE51" s="148"/>
      <c r="AF51" s="148"/>
      <c r="AG51" s="148" t="s">
        <v>385</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22.5" outlineLevel="2" x14ac:dyDescent="0.2">
      <c r="A52" s="155"/>
      <c r="B52" s="156"/>
      <c r="C52" s="196" t="s">
        <v>2993</v>
      </c>
      <c r="D52" s="161"/>
      <c r="E52" s="162">
        <v>194.60175000000001</v>
      </c>
      <c r="F52" s="159"/>
      <c r="G52" s="159"/>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318</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x14ac:dyDescent="0.2">
      <c r="A53" s="171" t="s">
        <v>308</v>
      </c>
      <c r="B53" s="172" t="s">
        <v>178</v>
      </c>
      <c r="C53" s="194" t="s">
        <v>180</v>
      </c>
      <c r="D53" s="173"/>
      <c r="E53" s="174"/>
      <c r="F53" s="175"/>
      <c r="G53" s="175">
        <f>SUMIF(AG54:AG89,"&lt;&gt;NOR",G54:G89)</f>
        <v>0</v>
      </c>
      <c r="H53" s="175"/>
      <c r="I53" s="175">
        <f>SUM(I54:I89)</f>
        <v>0</v>
      </c>
      <c r="J53" s="175"/>
      <c r="K53" s="175">
        <f>SUM(K54:K89)</f>
        <v>0</v>
      </c>
      <c r="L53" s="175"/>
      <c r="M53" s="175">
        <f>SUM(M54:M89)</f>
        <v>0</v>
      </c>
      <c r="N53" s="174"/>
      <c r="O53" s="174">
        <f>SUM(O54:O89)</f>
        <v>115.76</v>
      </c>
      <c r="P53" s="174"/>
      <c r="Q53" s="174">
        <f>SUM(Q54:Q89)</f>
        <v>0</v>
      </c>
      <c r="R53" s="175"/>
      <c r="S53" s="175"/>
      <c r="T53" s="176"/>
      <c r="U53" s="170"/>
      <c r="V53" s="170">
        <f>SUM(V54:V89)</f>
        <v>440.53000000000009</v>
      </c>
      <c r="W53" s="170"/>
      <c r="X53" s="170"/>
      <c r="Y53" s="170"/>
      <c r="AG53" t="s">
        <v>309</v>
      </c>
    </row>
    <row r="54" spans="1:60" outlineLevel="1" x14ac:dyDescent="0.2">
      <c r="A54" s="178">
        <v>16</v>
      </c>
      <c r="B54" s="179" t="s">
        <v>2994</v>
      </c>
      <c r="C54" s="195" t="s">
        <v>2995</v>
      </c>
      <c r="D54" s="180" t="s">
        <v>312</v>
      </c>
      <c r="E54" s="181">
        <v>2.202</v>
      </c>
      <c r="F54" s="182"/>
      <c r="G54" s="183">
        <f>ROUND(E54*F54,2)</f>
        <v>0</v>
      </c>
      <c r="H54" s="182"/>
      <c r="I54" s="183">
        <f>ROUND(E54*H54,2)</f>
        <v>0</v>
      </c>
      <c r="J54" s="182"/>
      <c r="K54" s="183">
        <f>ROUND(E54*J54,2)</f>
        <v>0</v>
      </c>
      <c r="L54" s="183">
        <v>12</v>
      </c>
      <c r="M54" s="183">
        <f>G54*(1+L54/100)</f>
        <v>0</v>
      </c>
      <c r="N54" s="181">
        <v>1.9205000000000001</v>
      </c>
      <c r="O54" s="181">
        <f>ROUND(E54*N54,2)</f>
        <v>4.2300000000000004</v>
      </c>
      <c r="P54" s="181">
        <v>0</v>
      </c>
      <c r="Q54" s="181">
        <f>ROUND(E54*P54,2)</f>
        <v>0</v>
      </c>
      <c r="R54" s="183"/>
      <c r="S54" s="183" t="s">
        <v>313</v>
      </c>
      <c r="T54" s="184" t="s">
        <v>313</v>
      </c>
      <c r="U54" s="159">
        <v>1.5840000000000001</v>
      </c>
      <c r="V54" s="159">
        <f>ROUND(E54*U54,2)</f>
        <v>3.49</v>
      </c>
      <c r="W54" s="159"/>
      <c r="X54" s="159" t="s">
        <v>314</v>
      </c>
      <c r="Y54" s="159" t="s">
        <v>315</v>
      </c>
      <c r="Z54" s="148"/>
      <c r="AA54" s="148"/>
      <c r="AB54" s="148"/>
      <c r="AC54" s="148"/>
      <c r="AD54" s="148"/>
      <c r="AE54" s="148"/>
      <c r="AF54" s="148"/>
      <c r="AG54" s="148" t="s">
        <v>316</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196" t="s">
        <v>2996</v>
      </c>
      <c r="D55" s="161"/>
      <c r="E55" s="162">
        <v>2.202</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318</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2.5" outlineLevel="1" x14ac:dyDescent="0.2">
      <c r="A56" s="178">
        <v>17</v>
      </c>
      <c r="B56" s="179" t="s">
        <v>2997</v>
      </c>
      <c r="C56" s="195" t="s">
        <v>2998</v>
      </c>
      <c r="D56" s="180" t="s">
        <v>389</v>
      </c>
      <c r="E56" s="181">
        <v>18.350000000000001</v>
      </c>
      <c r="F56" s="182"/>
      <c r="G56" s="183">
        <f>ROUND(E56*F56,2)</f>
        <v>0</v>
      </c>
      <c r="H56" s="182"/>
      <c r="I56" s="183">
        <f>ROUND(E56*H56,2)</f>
        <v>0</v>
      </c>
      <c r="J56" s="182"/>
      <c r="K56" s="183">
        <f>ROUND(E56*J56,2)</f>
        <v>0</v>
      </c>
      <c r="L56" s="183">
        <v>12</v>
      </c>
      <c r="M56" s="183">
        <f>G56*(1+L56/100)</f>
        <v>0</v>
      </c>
      <c r="N56" s="181">
        <v>0</v>
      </c>
      <c r="O56" s="181">
        <f>ROUND(E56*N56,2)</f>
        <v>0</v>
      </c>
      <c r="P56" s="181">
        <v>0</v>
      </c>
      <c r="Q56" s="181">
        <f>ROUND(E56*P56,2)</f>
        <v>0</v>
      </c>
      <c r="R56" s="183"/>
      <c r="S56" s="183" t="s">
        <v>313</v>
      </c>
      <c r="T56" s="184" t="s">
        <v>313</v>
      </c>
      <c r="U56" s="159">
        <v>7.5399999999999995E-2</v>
      </c>
      <c r="V56" s="159">
        <f>ROUND(E56*U56,2)</f>
        <v>1.38</v>
      </c>
      <c r="W56" s="159"/>
      <c r="X56" s="159" t="s">
        <v>314</v>
      </c>
      <c r="Y56" s="159" t="s">
        <v>315</v>
      </c>
      <c r="Z56" s="148"/>
      <c r="AA56" s="148"/>
      <c r="AB56" s="148"/>
      <c r="AC56" s="148"/>
      <c r="AD56" s="148"/>
      <c r="AE56" s="148"/>
      <c r="AF56" s="148"/>
      <c r="AG56" s="148" t="s">
        <v>316</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
      <c r="A57" s="155"/>
      <c r="B57" s="156"/>
      <c r="C57" s="196" t="s">
        <v>2999</v>
      </c>
      <c r="D57" s="161"/>
      <c r="E57" s="162">
        <v>18.350000000000001</v>
      </c>
      <c r="F57" s="159"/>
      <c r="G57" s="159"/>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318</v>
      </c>
      <c r="AH57" s="148">
        <v>0</v>
      </c>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85">
        <v>18</v>
      </c>
      <c r="B58" s="186" t="s">
        <v>3000</v>
      </c>
      <c r="C58" s="197" t="s">
        <v>3001</v>
      </c>
      <c r="D58" s="187" t="s">
        <v>443</v>
      </c>
      <c r="E58" s="188">
        <v>21</v>
      </c>
      <c r="F58" s="189"/>
      <c r="G58" s="190">
        <f>ROUND(E58*F58,2)</f>
        <v>0</v>
      </c>
      <c r="H58" s="189"/>
      <c r="I58" s="190">
        <f>ROUND(E58*H58,2)</f>
        <v>0</v>
      </c>
      <c r="J58" s="189"/>
      <c r="K58" s="190">
        <f>ROUND(E58*J58,2)</f>
        <v>0</v>
      </c>
      <c r="L58" s="190">
        <v>12</v>
      </c>
      <c r="M58" s="190">
        <f>G58*(1+L58/100)</f>
        <v>0</v>
      </c>
      <c r="N58" s="188">
        <v>2.0000000000000002E-5</v>
      </c>
      <c r="O58" s="188">
        <f>ROUND(E58*N58,2)</f>
        <v>0</v>
      </c>
      <c r="P58" s="188">
        <v>0</v>
      </c>
      <c r="Q58" s="188">
        <f>ROUND(E58*P58,2)</f>
        <v>0</v>
      </c>
      <c r="R58" s="190"/>
      <c r="S58" s="190" t="s">
        <v>313</v>
      </c>
      <c r="T58" s="191" t="s">
        <v>313</v>
      </c>
      <c r="U58" s="159">
        <v>0.19700000000000001</v>
      </c>
      <c r="V58" s="159">
        <f>ROUND(E58*U58,2)</f>
        <v>4.1399999999999997</v>
      </c>
      <c r="W58" s="159"/>
      <c r="X58" s="159" t="s">
        <v>314</v>
      </c>
      <c r="Y58" s="159" t="s">
        <v>315</v>
      </c>
      <c r="Z58" s="148"/>
      <c r="AA58" s="148"/>
      <c r="AB58" s="148"/>
      <c r="AC58" s="148"/>
      <c r="AD58" s="148"/>
      <c r="AE58" s="148"/>
      <c r="AF58" s="148"/>
      <c r="AG58" s="148" t="s">
        <v>316</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78">
        <v>19</v>
      </c>
      <c r="B59" s="179" t="s">
        <v>3002</v>
      </c>
      <c r="C59" s="195" t="s">
        <v>3003</v>
      </c>
      <c r="D59" s="180" t="s">
        <v>381</v>
      </c>
      <c r="E59" s="181">
        <v>8.7369500000000002</v>
      </c>
      <c r="F59" s="182"/>
      <c r="G59" s="183">
        <f>ROUND(E59*F59,2)</f>
        <v>0</v>
      </c>
      <c r="H59" s="182"/>
      <c r="I59" s="183">
        <f>ROUND(E59*H59,2)</f>
        <v>0</v>
      </c>
      <c r="J59" s="182"/>
      <c r="K59" s="183">
        <f>ROUND(E59*J59,2)</f>
        <v>0</v>
      </c>
      <c r="L59" s="183">
        <v>12</v>
      </c>
      <c r="M59" s="183">
        <f>G59*(1+L59/100)</f>
        <v>0</v>
      </c>
      <c r="N59" s="181">
        <v>0</v>
      </c>
      <c r="O59" s="181">
        <f>ROUND(E59*N59,2)</f>
        <v>0</v>
      </c>
      <c r="P59" s="181">
        <v>0</v>
      </c>
      <c r="Q59" s="181">
        <f>ROUND(E59*P59,2)</f>
        <v>0</v>
      </c>
      <c r="R59" s="183"/>
      <c r="S59" s="183" t="s">
        <v>313</v>
      </c>
      <c r="T59" s="184" t="s">
        <v>313</v>
      </c>
      <c r="U59" s="159">
        <v>0</v>
      </c>
      <c r="V59" s="159">
        <f>ROUND(E59*U59,2)</f>
        <v>0</v>
      </c>
      <c r="W59" s="159"/>
      <c r="X59" s="159" t="s">
        <v>314</v>
      </c>
      <c r="Y59" s="159" t="s">
        <v>315</v>
      </c>
      <c r="Z59" s="148"/>
      <c r="AA59" s="148"/>
      <c r="AB59" s="148"/>
      <c r="AC59" s="148"/>
      <c r="AD59" s="148"/>
      <c r="AE59" s="148"/>
      <c r="AF59" s="148"/>
      <c r="AG59" s="148" t="s">
        <v>316</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196" t="s">
        <v>3004</v>
      </c>
      <c r="D60" s="161"/>
      <c r="E60" s="162">
        <v>5.82463</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318</v>
      </c>
      <c r="AH60" s="148">
        <v>5</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
      <c r="A61" s="155"/>
      <c r="B61" s="156"/>
      <c r="C61" s="198" t="s">
        <v>3005</v>
      </c>
      <c r="D61" s="166"/>
      <c r="E61" s="167">
        <v>2.9123199999999998</v>
      </c>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318</v>
      </c>
      <c r="AH61" s="148">
        <v>4</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78">
        <v>20</v>
      </c>
      <c r="B62" s="179" t="s">
        <v>3006</v>
      </c>
      <c r="C62" s="195" t="s">
        <v>3007</v>
      </c>
      <c r="D62" s="180" t="s">
        <v>374</v>
      </c>
      <c r="E62" s="181">
        <v>123.8625</v>
      </c>
      <c r="F62" s="182"/>
      <c r="G62" s="183">
        <f>ROUND(E62*F62,2)</f>
        <v>0</v>
      </c>
      <c r="H62" s="182"/>
      <c r="I62" s="183">
        <f>ROUND(E62*H62,2)</f>
        <v>0</v>
      </c>
      <c r="J62" s="182"/>
      <c r="K62" s="183">
        <f>ROUND(E62*J62,2)</f>
        <v>0</v>
      </c>
      <c r="L62" s="183">
        <v>12</v>
      </c>
      <c r="M62" s="183">
        <f>G62*(1+L62/100)</f>
        <v>0</v>
      </c>
      <c r="N62" s="181">
        <v>0</v>
      </c>
      <c r="O62" s="181">
        <f>ROUND(E62*N62,2)</f>
        <v>0</v>
      </c>
      <c r="P62" s="181">
        <v>0</v>
      </c>
      <c r="Q62" s="181">
        <f>ROUND(E62*P62,2)</f>
        <v>0</v>
      </c>
      <c r="R62" s="183"/>
      <c r="S62" s="183" t="s">
        <v>313</v>
      </c>
      <c r="T62" s="184" t="s">
        <v>313</v>
      </c>
      <c r="U62" s="159">
        <v>1.51</v>
      </c>
      <c r="V62" s="159">
        <f>ROUND(E62*U62,2)</f>
        <v>187.03</v>
      </c>
      <c r="W62" s="159"/>
      <c r="X62" s="159" t="s">
        <v>314</v>
      </c>
      <c r="Y62" s="159" t="s">
        <v>315</v>
      </c>
      <c r="Z62" s="148"/>
      <c r="AA62" s="148"/>
      <c r="AB62" s="148"/>
      <c r="AC62" s="148"/>
      <c r="AD62" s="148"/>
      <c r="AE62" s="148"/>
      <c r="AF62" s="148"/>
      <c r="AG62" s="148" t="s">
        <v>316</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
      <c r="A63" s="155"/>
      <c r="B63" s="156"/>
      <c r="C63" s="196" t="s">
        <v>3008</v>
      </c>
      <c r="D63" s="161"/>
      <c r="E63" s="162">
        <v>123.8625</v>
      </c>
      <c r="F63" s="159"/>
      <c r="G63" s="159"/>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318</v>
      </c>
      <c r="AH63" s="148">
        <v>5</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78">
        <v>21</v>
      </c>
      <c r="B64" s="179" t="s">
        <v>3009</v>
      </c>
      <c r="C64" s="195" t="s">
        <v>3010</v>
      </c>
      <c r="D64" s="180" t="s">
        <v>443</v>
      </c>
      <c r="E64" s="181">
        <v>8</v>
      </c>
      <c r="F64" s="182"/>
      <c r="G64" s="183">
        <f>ROUND(E64*F64,2)</f>
        <v>0</v>
      </c>
      <c r="H64" s="182"/>
      <c r="I64" s="183">
        <f>ROUND(E64*H64,2)</f>
        <v>0</v>
      </c>
      <c r="J64" s="182"/>
      <c r="K64" s="183">
        <f>ROUND(E64*J64,2)</f>
        <v>0</v>
      </c>
      <c r="L64" s="183">
        <v>12</v>
      </c>
      <c r="M64" s="183">
        <f>G64*(1+L64/100)</f>
        <v>0</v>
      </c>
      <c r="N64" s="181">
        <v>1.9000000000000001E-4</v>
      </c>
      <c r="O64" s="181">
        <f>ROUND(E64*N64,2)</f>
        <v>0</v>
      </c>
      <c r="P64" s="181">
        <v>0</v>
      </c>
      <c r="Q64" s="181">
        <f>ROUND(E64*P64,2)</f>
        <v>0</v>
      </c>
      <c r="R64" s="183"/>
      <c r="S64" s="183" t="s">
        <v>313</v>
      </c>
      <c r="T64" s="184" t="s">
        <v>313</v>
      </c>
      <c r="U64" s="159">
        <v>0.77700000000000002</v>
      </c>
      <c r="V64" s="159">
        <f>ROUND(E64*U64,2)</f>
        <v>6.22</v>
      </c>
      <c r="W64" s="159"/>
      <c r="X64" s="159" t="s">
        <v>314</v>
      </c>
      <c r="Y64" s="159" t="s">
        <v>315</v>
      </c>
      <c r="Z64" s="148"/>
      <c r="AA64" s="148"/>
      <c r="AB64" s="148"/>
      <c r="AC64" s="148"/>
      <c r="AD64" s="148"/>
      <c r="AE64" s="148"/>
      <c r="AF64" s="148"/>
      <c r="AG64" s="148" t="s">
        <v>316</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
      <c r="A65" s="155"/>
      <c r="B65" s="156"/>
      <c r="C65" s="265" t="s">
        <v>3011</v>
      </c>
      <c r="D65" s="266"/>
      <c r="E65" s="266"/>
      <c r="F65" s="266"/>
      <c r="G65" s="266"/>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365</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3" x14ac:dyDescent="0.2">
      <c r="A66" s="155"/>
      <c r="B66" s="156"/>
      <c r="C66" s="263" t="s">
        <v>3012</v>
      </c>
      <c r="D66" s="264"/>
      <c r="E66" s="264"/>
      <c r="F66" s="264"/>
      <c r="G66" s="264"/>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365</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3" x14ac:dyDescent="0.2">
      <c r="A67" s="155"/>
      <c r="B67" s="156"/>
      <c r="C67" s="263" t="s">
        <v>3013</v>
      </c>
      <c r="D67" s="264"/>
      <c r="E67" s="264"/>
      <c r="F67" s="264"/>
      <c r="G67" s="264"/>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365</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3" x14ac:dyDescent="0.2">
      <c r="A68" s="155"/>
      <c r="B68" s="156"/>
      <c r="C68" s="263" t="s">
        <v>3014</v>
      </c>
      <c r="D68" s="264"/>
      <c r="E68" s="264"/>
      <c r="F68" s="264"/>
      <c r="G68" s="264"/>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365</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3" x14ac:dyDescent="0.2">
      <c r="A69" s="155"/>
      <c r="B69" s="156"/>
      <c r="C69" s="263" t="s">
        <v>3015</v>
      </c>
      <c r="D69" s="264"/>
      <c r="E69" s="264"/>
      <c r="F69" s="264"/>
      <c r="G69" s="264"/>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365</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
      <c r="A70" s="178">
        <v>22</v>
      </c>
      <c r="B70" s="179" t="s">
        <v>3016</v>
      </c>
      <c r="C70" s="195" t="s">
        <v>3017</v>
      </c>
      <c r="D70" s="180" t="s">
        <v>312</v>
      </c>
      <c r="E70" s="181">
        <v>2.0185</v>
      </c>
      <c r="F70" s="182"/>
      <c r="G70" s="183">
        <f>ROUND(E70*F70,2)</f>
        <v>0</v>
      </c>
      <c r="H70" s="182"/>
      <c r="I70" s="183">
        <f>ROUND(E70*H70,2)</f>
        <v>0</v>
      </c>
      <c r="J70" s="182"/>
      <c r="K70" s="183">
        <f>ROUND(E70*J70,2)</f>
        <v>0</v>
      </c>
      <c r="L70" s="183">
        <v>12</v>
      </c>
      <c r="M70" s="183">
        <f>G70*(1+L70/100)</f>
        <v>0</v>
      </c>
      <c r="N70" s="181">
        <v>2.5251399999999999</v>
      </c>
      <c r="O70" s="181">
        <f>ROUND(E70*N70,2)</f>
        <v>5.0999999999999996</v>
      </c>
      <c r="P70" s="181">
        <v>0</v>
      </c>
      <c r="Q70" s="181">
        <f>ROUND(E70*P70,2)</f>
        <v>0</v>
      </c>
      <c r="R70" s="183"/>
      <c r="S70" s="183" t="s">
        <v>313</v>
      </c>
      <c r="T70" s="184" t="s">
        <v>313</v>
      </c>
      <c r="U70" s="159">
        <v>1.17</v>
      </c>
      <c r="V70" s="159">
        <f>ROUND(E70*U70,2)</f>
        <v>2.36</v>
      </c>
      <c r="W70" s="159"/>
      <c r="X70" s="159" t="s">
        <v>314</v>
      </c>
      <c r="Y70" s="159" t="s">
        <v>315</v>
      </c>
      <c r="Z70" s="148"/>
      <c r="AA70" s="148"/>
      <c r="AB70" s="148"/>
      <c r="AC70" s="148"/>
      <c r="AD70" s="148"/>
      <c r="AE70" s="148"/>
      <c r="AF70" s="148"/>
      <c r="AG70" s="148" t="s">
        <v>316</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2" x14ac:dyDescent="0.2">
      <c r="A71" s="155"/>
      <c r="B71" s="156"/>
      <c r="C71" s="196" t="s">
        <v>3018</v>
      </c>
      <c r="D71" s="161"/>
      <c r="E71" s="162">
        <v>2.0185</v>
      </c>
      <c r="F71" s="159"/>
      <c r="G71" s="159"/>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318</v>
      </c>
      <c r="AH71" s="148">
        <v>0</v>
      </c>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78">
        <v>23</v>
      </c>
      <c r="B72" s="179" t="s">
        <v>3019</v>
      </c>
      <c r="C72" s="195" t="s">
        <v>3020</v>
      </c>
      <c r="D72" s="180" t="s">
        <v>312</v>
      </c>
      <c r="E72" s="181">
        <v>38.98845</v>
      </c>
      <c r="F72" s="182"/>
      <c r="G72" s="183">
        <f>ROUND(E72*F72,2)</f>
        <v>0</v>
      </c>
      <c r="H72" s="182"/>
      <c r="I72" s="183">
        <f>ROUND(E72*H72,2)</f>
        <v>0</v>
      </c>
      <c r="J72" s="182"/>
      <c r="K72" s="183">
        <f>ROUND(E72*J72,2)</f>
        <v>0</v>
      </c>
      <c r="L72" s="183">
        <v>12</v>
      </c>
      <c r="M72" s="183">
        <f>G72*(1+L72/100)</f>
        <v>0</v>
      </c>
      <c r="N72" s="181">
        <v>2.5249999999999999</v>
      </c>
      <c r="O72" s="181">
        <f>ROUND(E72*N72,2)</f>
        <v>98.45</v>
      </c>
      <c r="P72" s="181">
        <v>0</v>
      </c>
      <c r="Q72" s="181">
        <f>ROUND(E72*P72,2)</f>
        <v>0</v>
      </c>
      <c r="R72" s="183"/>
      <c r="S72" s="183" t="s">
        <v>313</v>
      </c>
      <c r="T72" s="184" t="s">
        <v>313</v>
      </c>
      <c r="U72" s="159">
        <v>0.48</v>
      </c>
      <c r="V72" s="159">
        <f>ROUND(E72*U72,2)</f>
        <v>18.71</v>
      </c>
      <c r="W72" s="159"/>
      <c r="X72" s="159" t="s">
        <v>314</v>
      </c>
      <c r="Y72" s="159" t="s">
        <v>315</v>
      </c>
      <c r="Z72" s="148"/>
      <c r="AA72" s="148"/>
      <c r="AB72" s="148"/>
      <c r="AC72" s="148"/>
      <c r="AD72" s="148"/>
      <c r="AE72" s="148"/>
      <c r="AF72" s="148"/>
      <c r="AG72" s="148" t="s">
        <v>316</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196" t="s">
        <v>3021</v>
      </c>
      <c r="D73" s="161"/>
      <c r="E73" s="162">
        <v>27.72</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318</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3" x14ac:dyDescent="0.2">
      <c r="A74" s="155"/>
      <c r="B74" s="156"/>
      <c r="C74" s="196" t="s">
        <v>3022</v>
      </c>
      <c r="D74" s="161"/>
      <c r="E74" s="162">
        <v>8.5500000000000007</v>
      </c>
      <c r="F74" s="159"/>
      <c r="G74" s="159"/>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318</v>
      </c>
      <c r="AH74" s="148">
        <v>0</v>
      </c>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3" x14ac:dyDescent="0.2">
      <c r="A75" s="155"/>
      <c r="B75" s="156"/>
      <c r="C75" s="196" t="s">
        <v>3023</v>
      </c>
      <c r="D75" s="161"/>
      <c r="E75" s="162">
        <v>1.4</v>
      </c>
      <c r="F75" s="159"/>
      <c r="G75" s="159"/>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318</v>
      </c>
      <c r="AH75" s="148">
        <v>0</v>
      </c>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3" x14ac:dyDescent="0.2">
      <c r="A76" s="155"/>
      <c r="B76" s="156"/>
      <c r="C76" s="198" t="s">
        <v>3024</v>
      </c>
      <c r="D76" s="166"/>
      <c r="E76" s="167">
        <v>1.3184499999999999</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318</v>
      </c>
      <c r="AH76" s="148">
        <v>4</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78">
        <v>24</v>
      </c>
      <c r="B77" s="179" t="s">
        <v>430</v>
      </c>
      <c r="C77" s="195" t="s">
        <v>431</v>
      </c>
      <c r="D77" s="180" t="s">
        <v>374</v>
      </c>
      <c r="E77" s="181">
        <v>51.274999999999999</v>
      </c>
      <c r="F77" s="182"/>
      <c r="G77" s="183">
        <f>ROUND(E77*F77,2)</f>
        <v>0</v>
      </c>
      <c r="H77" s="182"/>
      <c r="I77" s="183">
        <f>ROUND(E77*H77,2)</f>
        <v>0</v>
      </c>
      <c r="J77" s="182"/>
      <c r="K77" s="183">
        <f>ROUND(E77*J77,2)</f>
        <v>0</v>
      </c>
      <c r="L77" s="183">
        <v>12</v>
      </c>
      <c r="M77" s="183">
        <f>G77*(1+L77/100)</f>
        <v>0</v>
      </c>
      <c r="N77" s="181">
        <v>3.9149999999999997E-2</v>
      </c>
      <c r="O77" s="181">
        <f>ROUND(E77*N77,2)</f>
        <v>2.0099999999999998</v>
      </c>
      <c r="P77" s="181">
        <v>0</v>
      </c>
      <c r="Q77" s="181">
        <f>ROUND(E77*P77,2)</f>
        <v>0</v>
      </c>
      <c r="R77" s="183"/>
      <c r="S77" s="183" t="s">
        <v>313</v>
      </c>
      <c r="T77" s="184" t="s">
        <v>313</v>
      </c>
      <c r="U77" s="159">
        <v>1.05</v>
      </c>
      <c r="V77" s="159">
        <f>ROUND(E77*U77,2)</f>
        <v>53.84</v>
      </c>
      <c r="W77" s="159"/>
      <c r="X77" s="159" t="s">
        <v>314</v>
      </c>
      <c r="Y77" s="159" t="s">
        <v>315</v>
      </c>
      <c r="Z77" s="148"/>
      <c r="AA77" s="148"/>
      <c r="AB77" s="148"/>
      <c r="AC77" s="148"/>
      <c r="AD77" s="148"/>
      <c r="AE77" s="148"/>
      <c r="AF77" s="148"/>
      <c r="AG77" s="148" t="s">
        <v>316</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2" x14ac:dyDescent="0.2">
      <c r="A78" s="155"/>
      <c r="B78" s="156"/>
      <c r="C78" s="196" t="s">
        <v>3025</v>
      </c>
      <c r="D78" s="161"/>
      <c r="E78" s="162">
        <v>45.875</v>
      </c>
      <c r="F78" s="159"/>
      <c r="G78" s="159"/>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318</v>
      </c>
      <c r="AH78" s="148">
        <v>0</v>
      </c>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3" x14ac:dyDescent="0.2">
      <c r="A79" s="155"/>
      <c r="B79" s="156"/>
      <c r="C79" s="196" t="s">
        <v>3026</v>
      </c>
      <c r="D79" s="161"/>
      <c r="E79" s="162">
        <v>4</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318</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3" x14ac:dyDescent="0.2">
      <c r="A80" s="155"/>
      <c r="B80" s="156"/>
      <c r="C80" s="196" t="s">
        <v>3027</v>
      </c>
      <c r="D80" s="161"/>
      <c r="E80" s="162">
        <v>1.4</v>
      </c>
      <c r="F80" s="159"/>
      <c r="G80" s="159"/>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318</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8">
        <v>25</v>
      </c>
      <c r="B81" s="179" t="s">
        <v>438</v>
      </c>
      <c r="C81" s="195" t="s">
        <v>439</v>
      </c>
      <c r="D81" s="180" t="s">
        <v>374</v>
      </c>
      <c r="E81" s="181">
        <v>51.274999999999999</v>
      </c>
      <c r="F81" s="182"/>
      <c r="G81" s="183">
        <f>ROUND(E81*F81,2)</f>
        <v>0</v>
      </c>
      <c r="H81" s="182"/>
      <c r="I81" s="183">
        <f>ROUND(E81*H81,2)</f>
        <v>0</v>
      </c>
      <c r="J81" s="182"/>
      <c r="K81" s="183">
        <f>ROUND(E81*J81,2)</f>
        <v>0</v>
      </c>
      <c r="L81" s="183">
        <v>12</v>
      </c>
      <c r="M81" s="183">
        <f>G81*(1+L81/100)</f>
        <v>0</v>
      </c>
      <c r="N81" s="181">
        <v>0</v>
      </c>
      <c r="O81" s="181">
        <f>ROUND(E81*N81,2)</f>
        <v>0</v>
      </c>
      <c r="P81" s="181">
        <v>0</v>
      </c>
      <c r="Q81" s="181">
        <f>ROUND(E81*P81,2)</f>
        <v>0</v>
      </c>
      <c r="R81" s="183"/>
      <c r="S81" s="183" t="s">
        <v>313</v>
      </c>
      <c r="T81" s="184" t="s">
        <v>313</v>
      </c>
      <c r="U81" s="159">
        <v>0.32</v>
      </c>
      <c r="V81" s="159">
        <f>ROUND(E81*U81,2)</f>
        <v>16.41</v>
      </c>
      <c r="W81" s="159"/>
      <c r="X81" s="159" t="s">
        <v>314</v>
      </c>
      <c r="Y81" s="159" t="s">
        <v>315</v>
      </c>
      <c r="Z81" s="148"/>
      <c r="AA81" s="148"/>
      <c r="AB81" s="148"/>
      <c r="AC81" s="148"/>
      <c r="AD81" s="148"/>
      <c r="AE81" s="148"/>
      <c r="AF81" s="148"/>
      <c r="AG81" s="148" t="s">
        <v>316</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2" x14ac:dyDescent="0.2">
      <c r="A82" s="155"/>
      <c r="B82" s="156"/>
      <c r="C82" s="196" t="s">
        <v>3028</v>
      </c>
      <c r="D82" s="161"/>
      <c r="E82" s="162">
        <v>51.274999999999999</v>
      </c>
      <c r="F82" s="159"/>
      <c r="G82" s="159"/>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318</v>
      </c>
      <c r="AH82" s="148">
        <v>5</v>
      </c>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
      <c r="A83" s="185">
        <v>26</v>
      </c>
      <c r="B83" s="186" t="s">
        <v>3029</v>
      </c>
      <c r="C83" s="197" t="s">
        <v>3030</v>
      </c>
      <c r="D83" s="187" t="s">
        <v>443</v>
      </c>
      <c r="E83" s="188">
        <v>8</v>
      </c>
      <c r="F83" s="189"/>
      <c r="G83" s="190">
        <f>ROUND(E83*F83,2)</f>
        <v>0</v>
      </c>
      <c r="H83" s="189"/>
      <c r="I83" s="190">
        <f>ROUND(E83*H83,2)</f>
        <v>0</v>
      </c>
      <c r="J83" s="189"/>
      <c r="K83" s="190">
        <f>ROUND(E83*J83,2)</f>
        <v>0</v>
      </c>
      <c r="L83" s="190">
        <v>12</v>
      </c>
      <c r="M83" s="190">
        <f>G83*(1+L83/100)</f>
        <v>0</v>
      </c>
      <c r="N83" s="188">
        <v>1.7520000000000001E-2</v>
      </c>
      <c r="O83" s="188">
        <f>ROUND(E83*N83,2)</f>
        <v>0.14000000000000001</v>
      </c>
      <c r="P83" s="188">
        <v>0</v>
      </c>
      <c r="Q83" s="188">
        <f>ROUND(E83*P83,2)</f>
        <v>0</v>
      </c>
      <c r="R83" s="190"/>
      <c r="S83" s="190" t="s">
        <v>313</v>
      </c>
      <c r="T83" s="191" t="s">
        <v>313</v>
      </c>
      <c r="U83" s="159">
        <v>1.2649999999999999</v>
      </c>
      <c r="V83" s="159">
        <f>ROUND(E83*U83,2)</f>
        <v>10.119999999999999</v>
      </c>
      <c r="W83" s="159"/>
      <c r="X83" s="159" t="s">
        <v>314</v>
      </c>
      <c r="Y83" s="159" t="s">
        <v>315</v>
      </c>
      <c r="Z83" s="148"/>
      <c r="AA83" s="148"/>
      <c r="AB83" s="148"/>
      <c r="AC83" s="148"/>
      <c r="AD83" s="148"/>
      <c r="AE83" s="148"/>
      <c r="AF83" s="148"/>
      <c r="AG83" s="148" t="s">
        <v>316</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85">
        <v>27</v>
      </c>
      <c r="B84" s="186" t="s">
        <v>3031</v>
      </c>
      <c r="C84" s="197" t="s">
        <v>3032</v>
      </c>
      <c r="D84" s="187" t="s">
        <v>443</v>
      </c>
      <c r="E84" s="188">
        <v>8</v>
      </c>
      <c r="F84" s="189"/>
      <c r="G84" s="190">
        <f>ROUND(E84*F84,2)</f>
        <v>0</v>
      </c>
      <c r="H84" s="189"/>
      <c r="I84" s="190">
        <f>ROUND(E84*H84,2)</f>
        <v>0</v>
      </c>
      <c r="J84" s="189"/>
      <c r="K84" s="190">
        <f>ROUND(E84*J84,2)</f>
        <v>0</v>
      </c>
      <c r="L84" s="190">
        <v>12</v>
      </c>
      <c r="M84" s="190">
        <f>G84*(1+L84/100)</f>
        <v>0</v>
      </c>
      <c r="N84" s="188">
        <v>0</v>
      </c>
      <c r="O84" s="188">
        <f>ROUND(E84*N84,2)</f>
        <v>0</v>
      </c>
      <c r="P84" s="188">
        <v>0</v>
      </c>
      <c r="Q84" s="188">
        <f>ROUND(E84*P84,2)</f>
        <v>0</v>
      </c>
      <c r="R84" s="190"/>
      <c r="S84" s="190" t="s">
        <v>313</v>
      </c>
      <c r="T84" s="191" t="s">
        <v>313</v>
      </c>
      <c r="U84" s="159">
        <v>0.32</v>
      </c>
      <c r="V84" s="159">
        <f>ROUND(E84*U84,2)</f>
        <v>2.56</v>
      </c>
      <c r="W84" s="159"/>
      <c r="X84" s="159" t="s">
        <v>314</v>
      </c>
      <c r="Y84" s="159" t="s">
        <v>315</v>
      </c>
      <c r="Z84" s="148"/>
      <c r="AA84" s="148"/>
      <c r="AB84" s="148"/>
      <c r="AC84" s="148"/>
      <c r="AD84" s="148"/>
      <c r="AE84" s="148"/>
      <c r="AF84" s="148"/>
      <c r="AG84" s="148" t="s">
        <v>316</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2.5" outlineLevel="1" x14ac:dyDescent="0.2">
      <c r="A85" s="178">
        <v>28</v>
      </c>
      <c r="B85" s="179" t="s">
        <v>3033</v>
      </c>
      <c r="C85" s="195" t="s">
        <v>3034</v>
      </c>
      <c r="D85" s="180" t="s">
        <v>374</v>
      </c>
      <c r="E85" s="181">
        <v>123.8625</v>
      </c>
      <c r="F85" s="182"/>
      <c r="G85" s="183">
        <f>ROUND(E85*F85,2)</f>
        <v>0</v>
      </c>
      <c r="H85" s="182"/>
      <c r="I85" s="183">
        <f>ROUND(E85*H85,2)</f>
        <v>0</v>
      </c>
      <c r="J85" s="182"/>
      <c r="K85" s="183">
        <f>ROUND(E85*J85,2)</f>
        <v>0</v>
      </c>
      <c r="L85" s="183">
        <v>12</v>
      </c>
      <c r="M85" s="183">
        <f>G85*(1+L85/100)</f>
        <v>0</v>
      </c>
      <c r="N85" s="181">
        <v>0</v>
      </c>
      <c r="O85" s="181">
        <f>ROUND(E85*N85,2)</f>
        <v>0</v>
      </c>
      <c r="P85" s="181">
        <v>0</v>
      </c>
      <c r="Q85" s="181">
        <f>ROUND(E85*P85,2)</f>
        <v>0</v>
      </c>
      <c r="R85" s="183"/>
      <c r="S85" s="183" t="s">
        <v>633</v>
      </c>
      <c r="T85" s="184" t="s">
        <v>634</v>
      </c>
      <c r="U85" s="159">
        <v>1.0840000000000001</v>
      </c>
      <c r="V85" s="159">
        <f>ROUND(E85*U85,2)</f>
        <v>134.27000000000001</v>
      </c>
      <c r="W85" s="159"/>
      <c r="X85" s="159" t="s">
        <v>314</v>
      </c>
      <c r="Y85" s="159" t="s">
        <v>315</v>
      </c>
      <c r="Z85" s="148"/>
      <c r="AA85" s="148"/>
      <c r="AB85" s="148"/>
      <c r="AC85" s="148"/>
      <c r="AD85" s="148"/>
      <c r="AE85" s="148"/>
      <c r="AF85" s="148"/>
      <c r="AG85" s="148" t="s">
        <v>316</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2" x14ac:dyDescent="0.2">
      <c r="A86" s="155"/>
      <c r="B86" s="156"/>
      <c r="C86" s="196" t="s">
        <v>3035</v>
      </c>
      <c r="D86" s="161"/>
      <c r="E86" s="162">
        <v>123.8625</v>
      </c>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318</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78">
        <v>29</v>
      </c>
      <c r="B87" s="179" t="s">
        <v>3036</v>
      </c>
      <c r="C87" s="195" t="s">
        <v>3037</v>
      </c>
      <c r="D87" s="180" t="s">
        <v>381</v>
      </c>
      <c r="E87" s="181">
        <v>5.82463</v>
      </c>
      <c r="F87" s="182"/>
      <c r="G87" s="183">
        <f>ROUND(E87*F87,2)</f>
        <v>0</v>
      </c>
      <c r="H87" s="182"/>
      <c r="I87" s="183">
        <f>ROUND(E87*H87,2)</f>
        <v>0</v>
      </c>
      <c r="J87" s="182"/>
      <c r="K87" s="183">
        <f>ROUND(E87*J87,2)</f>
        <v>0</v>
      </c>
      <c r="L87" s="183">
        <v>12</v>
      </c>
      <c r="M87" s="183">
        <f>G87*(1+L87/100)</f>
        <v>0</v>
      </c>
      <c r="N87" s="181">
        <v>1</v>
      </c>
      <c r="O87" s="181">
        <f>ROUND(E87*N87,2)</f>
        <v>5.82</v>
      </c>
      <c r="P87" s="181">
        <v>0</v>
      </c>
      <c r="Q87" s="181">
        <f>ROUND(E87*P87,2)</f>
        <v>0</v>
      </c>
      <c r="R87" s="183"/>
      <c r="S87" s="183" t="s">
        <v>633</v>
      </c>
      <c r="T87" s="184" t="s">
        <v>313</v>
      </c>
      <c r="U87" s="159">
        <v>0</v>
      </c>
      <c r="V87" s="159">
        <f>ROUND(E87*U87,2)</f>
        <v>0</v>
      </c>
      <c r="W87" s="159"/>
      <c r="X87" s="159" t="s">
        <v>384</v>
      </c>
      <c r="Y87" s="159" t="s">
        <v>315</v>
      </c>
      <c r="Z87" s="148"/>
      <c r="AA87" s="148"/>
      <c r="AB87" s="148"/>
      <c r="AC87" s="148"/>
      <c r="AD87" s="148"/>
      <c r="AE87" s="148"/>
      <c r="AF87" s="148"/>
      <c r="AG87" s="148" t="s">
        <v>385</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2.5" outlineLevel="2" x14ac:dyDescent="0.2">
      <c r="A88" s="155"/>
      <c r="B88" s="156"/>
      <c r="C88" s="196" t="s">
        <v>3038</v>
      </c>
      <c r="D88" s="161"/>
      <c r="E88" s="162">
        <v>5.82463</v>
      </c>
      <c r="F88" s="159"/>
      <c r="G88" s="159"/>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318</v>
      </c>
      <c r="AH88" s="148">
        <v>0</v>
      </c>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85">
        <v>30</v>
      </c>
      <c r="B89" s="186" t="s">
        <v>3039</v>
      </c>
      <c r="C89" s="197" t="s">
        <v>3040</v>
      </c>
      <c r="D89" s="187" t="s">
        <v>389</v>
      </c>
      <c r="E89" s="188">
        <v>18.5335</v>
      </c>
      <c r="F89" s="189"/>
      <c r="G89" s="190">
        <f>ROUND(E89*F89,2)</f>
        <v>0</v>
      </c>
      <c r="H89" s="189"/>
      <c r="I89" s="190">
        <f>ROUND(E89*H89,2)</f>
        <v>0</v>
      </c>
      <c r="J89" s="189"/>
      <c r="K89" s="190">
        <f>ROUND(E89*J89,2)</f>
        <v>0</v>
      </c>
      <c r="L89" s="190">
        <v>12</v>
      </c>
      <c r="M89" s="190">
        <f>G89*(1+L89/100)</f>
        <v>0</v>
      </c>
      <c r="N89" s="188">
        <v>5.9999999999999995E-4</v>
      </c>
      <c r="O89" s="188">
        <f>ROUND(E89*N89,2)</f>
        <v>0.01</v>
      </c>
      <c r="P89" s="188">
        <v>0</v>
      </c>
      <c r="Q89" s="188">
        <f>ROUND(E89*P89,2)</f>
        <v>0</v>
      </c>
      <c r="R89" s="190" t="s">
        <v>382</v>
      </c>
      <c r="S89" s="190" t="s">
        <v>313</v>
      </c>
      <c r="T89" s="191" t="s">
        <v>313</v>
      </c>
      <c r="U89" s="159">
        <v>0</v>
      </c>
      <c r="V89" s="159">
        <f>ROUND(E89*U89,2)</f>
        <v>0</v>
      </c>
      <c r="W89" s="159"/>
      <c r="X89" s="159" t="s">
        <v>384</v>
      </c>
      <c r="Y89" s="159" t="s">
        <v>315</v>
      </c>
      <c r="Z89" s="148"/>
      <c r="AA89" s="148"/>
      <c r="AB89" s="148"/>
      <c r="AC89" s="148"/>
      <c r="AD89" s="148"/>
      <c r="AE89" s="148"/>
      <c r="AF89" s="148"/>
      <c r="AG89" s="148" t="s">
        <v>385</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x14ac:dyDescent="0.2">
      <c r="A90" s="171" t="s">
        <v>308</v>
      </c>
      <c r="B90" s="172" t="s">
        <v>181</v>
      </c>
      <c r="C90" s="194" t="s">
        <v>182</v>
      </c>
      <c r="D90" s="173"/>
      <c r="E90" s="174"/>
      <c r="F90" s="175"/>
      <c r="G90" s="175">
        <f>SUMIF(AG91:AG106,"&lt;&gt;NOR",G91:G106)</f>
        <v>0</v>
      </c>
      <c r="H90" s="175"/>
      <c r="I90" s="175">
        <f>SUM(I91:I106)</f>
        <v>0</v>
      </c>
      <c r="J90" s="175"/>
      <c r="K90" s="175">
        <f>SUM(K91:K106)</f>
        <v>0</v>
      </c>
      <c r="L90" s="175"/>
      <c r="M90" s="175">
        <f>SUM(M91:M106)</f>
        <v>0</v>
      </c>
      <c r="N90" s="174"/>
      <c r="O90" s="174">
        <f>SUM(O91:O106)</f>
        <v>81.609999999999985</v>
      </c>
      <c r="P90" s="174"/>
      <c r="Q90" s="174">
        <f>SUM(Q91:Q106)</f>
        <v>0</v>
      </c>
      <c r="R90" s="175"/>
      <c r="S90" s="175"/>
      <c r="T90" s="176"/>
      <c r="U90" s="170"/>
      <c r="V90" s="170">
        <f>SUM(V91:V106)</f>
        <v>285.5</v>
      </c>
      <c r="W90" s="170"/>
      <c r="X90" s="170"/>
      <c r="Y90" s="170"/>
      <c r="AG90" t="s">
        <v>309</v>
      </c>
    </row>
    <row r="91" spans="1:60" ht="22.5" outlineLevel="1" x14ac:dyDescent="0.2">
      <c r="A91" s="178">
        <v>31</v>
      </c>
      <c r="B91" s="179" t="s">
        <v>3041</v>
      </c>
      <c r="C91" s="195" t="s">
        <v>3042</v>
      </c>
      <c r="D91" s="180" t="s">
        <v>312</v>
      </c>
      <c r="E91" s="181">
        <v>1.5</v>
      </c>
      <c r="F91" s="182"/>
      <c r="G91" s="183">
        <f>ROUND(E91*F91,2)</f>
        <v>0</v>
      </c>
      <c r="H91" s="182"/>
      <c r="I91" s="183">
        <f>ROUND(E91*H91,2)</f>
        <v>0</v>
      </c>
      <c r="J91" s="182"/>
      <c r="K91" s="183">
        <f>ROUND(E91*J91,2)</f>
        <v>0</v>
      </c>
      <c r="L91" s="183">
        <v>12</v>
      </c>
      <c r="M91" s="183">
        <f>G91*(1+L91/100)</f>
        <v>0</v>
      </c>
      <c r="N91" s="181">
        <v>2.6565699999999999</v>
      </c>
      <c r="O91" s="181">
        <f>ROUND(E91*N91,2)</f>
        <v>3.98</v>
      </c>
      <c r="P91" s="181">
        <v>0</v>
      </c>
      <c r="Q91" s="181">
        <f>ROUND(E91*P91,2)</f>
        <v>0</v>
      </c>
      <c r="R91" s="183"/>
      <c r="S91" s="183" t="s">
        <v>313</v>
      </c>
      <c r="T91" s="184" t="s">
        <v>313</v>
      </c>
      <c r="U91" s="159">
        <v>4.3550000000000004</v>
      </c>
      <c r="V91" s="159">
        <f>ROUND(E91*U91,2)</f>
        <v>6.53</v>
      </c>
      <c r="W91" s="159"/>
      <c r="X91" s="159" t="s">
        <v>314</v>
      </c>
      <c r="Y91" s="159" t="s">
        <v>315</v>
      </c>
      <c r="Z91" s="148"/>
      <c r="AA91" s="148"/>
      <c r="AB91" s="148"/>
      <c r="AC91" s="148"/>
      <c r="AD91" s="148"/>
      <c r="AE91" s="148"/>
      <c r="AF91" s="148"/>
      <c r="AG91" s="148" t="s">
        <v>316</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2" x14ac:dyDescent="0.2">
      <c r="A92" s="155"/>
      <c r="B92" s="156"/>
      <c r="C92" s="196" t="s">
        <v>3043</v>
      </c>
      <c r="D92" s="161"/>
      <c r="E92" s="162">
        <v>1.5</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318</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22.5" outlineLevel="1" x14ac:dyDescent="0.2">
      <c r="A93" s="178">
        <v>32</v>
      </c>
      <c r="B93" s="179" t="s">
        <v>3044</v>
      </c>
      <c r="C93" s="195" t="s">
        <v>3045</v>
      </c>
      <c r="D93" s="180" t="s">
        <v>312</v>
      </c>
      <c r="E93" s="181">
        <v>1.5</v>
      </c>
      <c r="F93" s="182"/>
      <c r="G93" s="183">
        <f>ROUND(E93*F93,2)</f>
        <v>0</v>
      </c>
      <c r="H93" s="182"/>
      <c r="I93" s="183">
        <f>ROUND(E93*H93,2)</f>
        <v>0</v>
      </c>
      <c r="J93" s="182"/>
      <c r="K93" s="183">
        <f>ROUND(E93*J93,2)</f>
        <v>0</v>
      </c>
      <c r="L93" s="183">
        <v>12</v>
      </c>
      <c r="M93" s="183">
        <f>G93*(1+L93/100)</f>
        <v>0</v>
      </c>
      <c r="N93" s="181">
        <v>0</v>
      </c>
      <c r="O93" s="181">
        <f>ROUND(E93*N93,2)</f>
        <v>0</v>
      </c>
      <c r="P93" s="181">
        <v>0</v>
      </c>
      <c r="Q93" s="181">
        <f>ROUND(E93*P93,2)</f>
        <v>0</v>
      </c>
      <c r="R93" s="183"/>
      <c r="S93" s="183" t="s">
        <v>313</v>
      </c>
      <c r="T93" s="184" t="s">
        <v>313</v>
      </c>
      <c r="U93" s="159">
        <v>4.5949999999999998</v>
      </c>
      <c r="V93" s="159">
        <f>ROUND(E93*U93,2)</f>
        <v>6.89</v>
      </c>
      <c r="W93" s="159"/>
      <c r="X93" s="159" t="s">
        <v>314</v>
      </c>
      <c r="Y93" s="159" t="s">
        <v>315</v>
      </c>
      <c r="Z93" s="148"/>
      <c r="AA93" s="148"/>
      <c r="AB93" s="148"/>
      <c r="AC93" s="148"/>
      <c r="AD93" s="148"/>
      <c r="AE93" s="148"/>
      <c r="AF93" s="148"/>
      <c r="AG93" s="148" t="s">
        <v>316</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2" x14ac:dyDescent="0.2">
      <c r="A94" s="155"/>
      <c r="B94" s="156"/>
      <c r="C94" s="196" t="s">
        <v>3046</v>
      </c>
      <c r="D94" s="161"/>
      <c r="E94" s="162">
        <v>1.5</v>
      </c>
      <c r="F94" s="159"/>
      <c r="G94" s="159"/>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318</v>
      </c>
      <c r="AH94" s="148">
        <v>5</v>
      </c>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
      <c r="A95" s="178">
        <v>33</v>
      </c>
      <c r="B95" s="179" t="s">
        <v>3047</v>
      </c>
      <c r="C95" s="195" t="s">
        <v>3048</v>
      </c>
      <c r="D95" s="180" t="s">
        <v>312</v>
      </c>
      <c r="E95" s="181">
        <v>26.2272</v>
      </c>
      <c r="F95" s="182"/>
      <c r="G95" s="183">
        <f>ROUND(E95*F95,2)</f>
        <v>0</v>
      </c>
      <c r="H95" s="182"/>
      <c r="I95" s="183">
        <f>ROUND(E95*H95,2)</f>
        <v>0</v>
      </c>
      <c r="J95" s="182"/>
      <c r="K95" s="183">
        <f>ROUND(E95*J95,2)</f>
        <v>0</v>
      </c>
      <c r="L95" s="183">
        <v>12</v>
      </c>
      <c r="M95" s="183">
        <f>G95*(1+L95/100)</f>
        <v>0</v>
      </c>
      <c r="N95" s="181">
        <v>2.5298500000000002</v>
      </c>
      <c r="O95" s="181">
        <f>ROUND(E95*N95,2)</f>
        <v>66.349999999999994</v>
      </c>
      <c r="P95" s="181">
        <v>0</v>
      </c>
      <c r="Q95" s="181">
        <f>ROUND(E95*P95,2)</f>
        <v>0</v>
      </c>
      <c r="R95" s="183"/>
      <c r="S95" s="183" t="s">
        <v>313</v>
      </c>
      <c r="T95" s="184" t="s">
        <v>313</v>
      </c>
      <c r="U95" s="159">
        <v>1.212</v>
      </c>
      <c r="V95" s="159">
        <f>ROUND(E95*U95,2)</f>
        <v>31.79</v>
      </c>
      <c r="W95" s="159"/>
      <c r="X95" s="159" t="s">
        <v>314</v>
      </c>
      <c r="Y95" s="159" t="s">
        <v>315</v>
      </c>
      <c r="Z95" s="148"/>
      <c r="AA95" s="148"/>
      <c r="AB95" s="148"/>
      <c r="AC95" s="148"/>
      <c r="AD95" s="148"/>
      <c r="AE95" s="148"/>
      <c r="AF95" s="148"/>
      <c r="AG95" s="148" t="s">
        <v>316</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2" x14ac:dyDescent="0.2">
      <c r="A96" s="155"/>
      <c r="B96" s="156"/>
      <c r="C96" s="265" t="s">
        <v>3049</v>
      </c>
      <c r="D96" s="266"/>
      <c r="E96" s="266"/>
      <c r="F96" s="266"/>
      <c r="G96" s="266"/>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365</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196" t="s">
        <v>3050</v>
      </c>
      <c r="D97" s="161"/>
      <c r="E97" s="162">
        <v>6.2016</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318</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3" x14ac:dyDescent="0.2">
      <c r="A98" s="155"/>
      <c r="B98" s="156"/>
      <c r="C98" s="196" t="s">
        <v>3051</v>
      </c>
      <c r="D98" s="161"/>
      <c r="E98" s="162">
        <v>11.2</v>
      </c>
      <c r="F98" s="159"/>
      <c r="G98" s="159"/>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318</v>
      </c>
      <c r="AH98" s="148">
        <v>0</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3" x14ac:dyDescent="0.2">
      <c r="A99" s="155"/>
      <c r="B99" s="156"/>
      <c r="C99" s="196" t="s">
        <v>3052</v>
      </c>
      <c r="D99" s="161"/>
      <c r="E99" s="162">
        <v>8.8255999999999997</v>
      </c>
      <c r="F99" s="159"/>
      <c r="G99" s="159"/>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318</v>
      </c>
      <c r="AH99" s="148">
        <v>0</v>
      </c>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ht="22.5" outlineLevel="1" x14ac:dyDescent="0.2">
      <c r="A100" s="178">
        <v>34</v>
      </c>
      <c r="B100" s="179" t="s">
        <v>3053</v>
      </c>
      <c r="C100" s="195" t="s">
        <v>3054</v>
      </c>
      <c r="D100" s="180" t="s">
        <v>374</v>
      </c>
      <c r="E100" s="181">
        <v>131.136</v>
      </c>
      <c r="F100" s="182"/>
      <c r="G100" s="183">
        <f>ROUND(E100*F100,2)</f>
        <v>0</v>
      </c>
      <c r="H100" s="182"/>
      <c r="I100" s="183">
        <f>ROUND(E100*H100,2)</f>
        <v>0</v>
      </c>
      <c r="J100" s="182"/>
      <c r="K100" s="183">
        <f>ROUND(E100*J100,2)</f>
        <v>0</v>
      </c>
      <c r="L100" s="183">
        <v>12</v>
      </c>
      <c r="M100" s="183">
        <f>G100*(1+L100/100)</f>
        <v>0</v>
      </c>
      <c r="N100" s="181">
        <v>6.0499999999999998E-2</v>
      </c>
      <c r="O100" s="181">
        <f>ROUND(E100*N100,2)</f>
        <v>7.93</v>
      </c>
      <c r="P100" s="181">
        <v>0</v>
      </c>
      <c r="Q100" s="181">
        <f>ROUND(E100*P100,2)</f>
        <v>0</v>
      </c>
      <c r="R100" s="183"/>
      <c r="S100" s="183" t="s">
        <v>313</v>
      </c>
      <c r="T100" s="184" t="s">
        <v>313</v>
      </c>
      <c r="U100" s="159">
        <v>0.85</v>
      </c>
      <c r="V100" s="159">
        <f>ROUND(E100*U100,2)</f>
        <v>111.47</v>
      </c>
      <c r="W100" s="159"/>
      <c r="X100" s="159" t="s">
        <v>314</v>
      </c>
      <c r="Y100" s="159" t="s">
        <v>315</v>
      </c>
      <c r="Z100" s="148"/>
      <c r="AA100" s="148"/>
      <c r="AB100" s="148"/>
      <c r="AC100" s="148"/>
      <c r="AD100" s="148"/>
      <c r="AE100" s="148"/>
      <c r="AF100" s="148"/>
      <c r="AG100" s="148" t="s">
        <v>316</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
      <c r="A101" s="155"/>
      <c r="B101" s="156"/>
      <c r="C101" s="196" t="s">
        <v>3055</v>
      </c>
      <c r="D101" s="161"/>
      <c r="E101" s="162">
        <v>31.007999999999999</v>
      </c>
      <c r="F101" s="159"/>
      <c r="G101" s="159"/>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318</v>
      </c>
      <c r="AH101" s="148">
        <v>0</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
      <c r="A102" s="155"/>
      <c r="B102" s="156"/>
      <c r="C102" s="196" t="s">
        <v>3056</v>
      </c>
      <c r="D102" s="161"/>
      <c r="E102" s="162">
        <v>56</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318</v>
      </c>
      <c r="AH102" s="148">
        <v>0</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3" x14ac:dyDescent="0.2">
      <c r="A103" s="155"/>
      <c r="B103" s="156"/>
      <c r="C103" s="196" t="s">
        <v>3057</v>
      </c>
      <c r="D103" s="161"/>
      <c r="E103" s="162">
        <v>44.128</v>
      </c>
      <c r="F103" s="159"/>
      <c r="G103" s="159"/>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318</v>
      </c>
      <c r="AH103" s="148">
        <v>0</v>
      </c>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ht="22.5" outlineLevel="1" x14ac:dyDescent="0.2">
      <c r="A104" s="178">
        <v>35</v>
      </c>
      <c r="B104" s="179" t="s">
        <v>3058</v>
      </c>
      <c r="C104" s="195" t="s">
        <v>3059</v>
      </c>
      <c r="D104" s="180" t="s">
        <v>374</v>
      </c>
      <c r="E104" s="181">
        <v>131.136</v>
      </c>
      <c r="F104" s="182"/>
      <c r="G104" s="183">
        <f>ROUND(E104*F104,2)</f>
        <v>0</v>
      </c>
      <c r="H104" s="182"/>
      <c r="I104" s="183">
        <f>ROUND(E104*H104,2)</f>
        <v>0</v>
      </c>
      <c r="J104" s="182"/>
      <c r="K104" s="183">
        <f>ROUND(E104*J104,2)</f>
        <v>0</v>
      </c>
      <c r="L104" s="183">
        <v>12</v>
      </c>
      <c r="M104" s="183">
        <f>G104*(1+L104/100)</f>
        <v>0</v>
      </c>
      <c r="N104" s="181">
        <v>0</v>
      </c>
      <c r="O104" s="181">
        <f>ROUND(E104*N104,2)</f>
        <v>0</v>
      </c>
      <c r="P104" s="181">
        <v>0</v>
      </c>
      <c r="Q104" s="181">
        <f>ROUND(E104*P104,2)</f>
        <v>0</v>
      </c>
      <c r="R104" s="183"/>
      <c r="S104" s="183" t="s">
        <v>313</v>
      </c>
      <c r="T104" s="184" t="s">
        <v>313</v>
      </c>
      <c r="U104" s="159">
        <v>0.35</v>
      </c>
      <c r="V104" s="159">
        <f>ROUND(E104*U104,2)</f>
        <v>45.9</v>
      </c>
      <c r="W104" s="159"/>
      <c r="X104" s="159" t="s">
        <v>314</v>
      </c>
      <c r="Y104" s="159" t="s">
        <v>315</v>
      </c>
      <c r="Z104" s="148"/>
      <c r="AA104" s="148"/>
      <c r="AB104" s="148"/>
      <c r="AC104" s="148"/>
      <c r="AD104" s="148"/>
      <c r="AE104" s="148"/>
      <c r="AF104" s="148"/>
      <c r="AG104" s="148" t="s">
        <v>316</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2" x14ac:dyDescent="0.2">
      <c r="A105" s="155"/>
      <c r="B105" s="156"/>
      <c r="C105" s="196" t="s">
        <v>3060</v>
      </c>
      <c r="D105" s="161"/>
      <c r="E105" s="162">
        <v>131.136</v>
      </c>
      <c r="F105" s="159"/>
      <c r="G105" s="159"/>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318</v>
      </c>
      <c r="AH105" s="148">
        <v>5</v>
      </c>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ht="22.5" outlineLevel="1" x14ac:dyDescent="0.2">
      <c r="A106" s="185">
        <v>36</v>
      </c>
      <c r="B106" s="186" t="s">
        <v>3061</v>
      </c>
      <c r="C106" s="197" t="s">
        <v>3062</v>
      </c>
      <c r="D106" s="187" t="s">
        <v>381</v>
      </c>
      <c r="E106" s="188">
        <v>3.2812000000000001</v>
      </c>
      <c r="F106" s="189"/>
      <c r="G106" s="190">
        <f>ROUND(E106*F106,2)</f>
        <v>0</v>
      </c>
      <c r="H106" s="189"/>
      <c r="I106" s="190">
        <f>ROUND(E106*H106,2)</f>
        <v>0</v>
      </c>
      <c r="J106" s="189"/>
      <c r="K106" s="190">
        <f>ROUND(E106*J106,2)</f>
        <v>0</v>
      </c>
      <c r="L106" s="190">
        <v>12</v>
      </c>
      <c r="M106" s="190">
        <f>G106*(1+L106/100)</f>
        <v>0</v>
      </c>
      <c r="N106" s="188">
        <v>1.0210999999999999</v>
      </c>
      <c r="O106" s="188">
        <f>ROUND(E106*N106,2)</f>
        <v>3.35</v>
      </c>
      <c r="P106" s="188">
        <v>0</v>
      </c>
      <c r="Q106" s="188">
        <f>ROUND(E106*P106,2)</f>
        <v>0</v>
      </c>
      <c r="R106" s="190"/>
      <c r="S106" s="190" t="s">
        <v>313</v>
      </c>
      <c r="T106" s="191" t="s">
        <v>313</v>
      </c>
      <c r="U106" s="159">
        <v>25.271000000000001</v>
      </c>
      <c r="V106" s="159">
        <f>ROUND(E106*U106,2)</f>
        <v>82.92</v>
      </c>
      <c r="W106" s="159"/>
      <c r="X106" s="159" t="s">
        <v>314</v>
      </c>
      <c r="Y106" s="159" t="s">
        <v>315</v>
      </c>
      <c r="Z106" s="148"/>
      <c r="AA106" s="148"/>
      <c r="AB106" s="148"/>
      <c r="AC106" s="148"/>
      <c r="AD106" s="148"/>
      <c r="AE106" s="148"/>
      <c r="AF106" s="148"/>
      <c r="AG106" s="148" t="s">
        <v>316</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x14ac:dyDescent="0.2">
      <c r="A107" s="171" t="s">
        <v>308</v>
      </c>
      <c r="B107" s="172" t="s">
        <v>191</v>
      </c>
      <c r="C107" s="194" t="s">
        <v>192</v>
      </c>
      <c r="D107" s="173"/>
      <c r="E107" s="174"/>
      <c r="F107" s="175"/>
      <c r="G107" s="175">
        <f>SUMIF(AG108:AG109,"&lt;&gt;NOR",G108:G109)</f>
        <v>0</v>
      </c>
      <c r="H107" s="175"/>
      <c r="I107" s="175">
        <f>SUM(I108:I109)</f>
        <v>0</v>
      </c>
      <c r="J107" s="175"/>
      <c r="K107" s="175">
        <f>SUM(K108:K109)</f>
        <v>0</v>
      </c>
      <c r="L107" s="175"/>
      <c r="M107" s="175">
        <f>SUM(M108:M109)</f>
        <v>0</v>
      </c>
      <c r="N107" s="174"/>
      <c r="O107" s="174">
        <f>SUM(O108:O109)</f>
        <v>0.13</v>
      </c>
      <c r="P107" s="174"/>
      <c r="Q107" s="174">
        <f>SUM(Q108:Q109)</f>
        <v>0</v>
      </c>
      <c r="R107" s="175"/>
      <c r="S107" s="175"/>
      <c r="T107" s="176"/>
      <c r="U107" s="170"/>
      <c r="V107" s="170">
        <f>SUM(V108:V109)</f>
        <v>10.029999999999999</v>
      </c>
      <c r="W107" s="170"/>
      <c r="X107" s="170"/>
      <c r="Y107" s="170"/>
      <c r="AG107" t="s">
        <v>309</v>
      </c>
    </row>
    <row r="108" spans="1:60" outlineLevel="1" x14ac:dyDescent="0.2">
      <c r="A108" s="178">
        <v>37</v>
      </c>
      <c r="B108" s="179" t="s">
        <v>3063</v>
      </c>
      <c r="C108" s="195" t="s">
        <v>3064</v>
      </c>
      <c r="D108" s="180" t="s">
        <v>374</v>
      </c>
      <c r="E108" s="181">
        <v>3.7</v>
      </c>
      <c r="F108" s="182"/>
      <c r="G108" s="183">
        <f>ROUND(E108*F108,2)</f>
        <v>0</v>
      </c>
      <c r="H108" s="182"/>
      <c r="I108" s="183">
        <f>ROUND(E108*H108,2)</f>
        <v>0</v>
      </c>
      <c r="J108" s="182"/>
      <c r="K108" s="183">
        <f>ROUND(E108*J108,2)</f>
        <v>0</v>
      </c>
      <c r="L108" s="183">
        <v>12</v>
      </c>
      <c r="M108" s="183">
        <f>G108*(1+L108/100)</f>
        <v>0</v>
      </c>
      <c r="N108" s="181">
        <v>3.5040000000000002E-2</v>
      </c>
      <c r="O108" s="181">
        <f>ROUND(E108*N108,2)</f>
        <v>0.13</v>
      </c>
      <c r="P108" s="181">
        <v>0</v>
      </c>
      <c r="Q108" s="181">
        <f>ROUND(E108*P108,2)</f>
        <v>0</v>
      </c>
      <c r="R108" s="183"/>
      <c r="S108" s="183" t="s">
        <v>313</v>
      </c>
      <c r="T108" s="184" t="s">
        <v>313</v>
      </c>
      <c r="U108" s="159">
        <v>2.71</v>
      </c>
      <c r="V108" s="159">
        <f>ROUND(E108*U108,2)</f>
        <v>10.029999999999999</v>
      </c>
      <c r="W108" s="159"/>
      <c r="X108" s="159" t="s">
        <v>314</v>
      </c>
      <c r="Y108" s="159" t="s">
        <v>315</v>
      </c>
      <c r="Z108" s="148"/>
      <c r="AA108" s="148"/>
      <c r="AB108" s="148"/>
      <c r="AC108" s="148"/>
      <c r="AD108" s="148"/>
      <c r="AE108" s="148"/>
      <c r="AF108" s="148"/>
      <c r="AG108" s="148" t="s">
        <v>316</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196" t="s">
        <v>3065</v>
      </c>
      <c r="D109" s="161"/>
      <c r="E109" s="162">
        <v>3.7</v>
      </c>
      <c r="F109" s="159"/>
      <c r="G109" s="159"/>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318</v>
      </c>
      <c r="AH109" s="148">
        <v>0</v>
      </c>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x14ac:dyDescent="0.2">
      <c r="A110" s="171" t="s">
        <v>308</v>
      </c>
      <c r="B110" s="172" t="s">
        <v>197</v>
      </c>
      <c r="C110" s="194" t="s">
        <v>198</v>
      </c>
      <c r="D110" s="173"/>
      <c r="E110" s="174"/>
      <c r="F110" s="175"/>
      <c r="G110" s="175">
        <f>SUMIF(AG111:AG113,"&lt;&gt;NOR",G111:G113)</f>
        <v>0</v>
      </c>
      <c r="H110" s="175"/>
      <c r="I110" s="175">
        <f>SUM(I111:I113)</f>
        <v>0</v>
      </c>
      <c r="J110" s="175"/>
      <c r="K110" s="175">
        <f>SUM(K111:K113)</f>
        <v>0</v>
      </c>
      <c r="L110" s="175"/>
      <c r="M110" s="175">
        <f>SUM(M111:M113)</f>
        <v>0</v>
      </c>
      <c r="N110" s="174"/>
      <c r="O110" s="174">
        <f>SUM(O111:O113)</f>
        <v>0.01</v>
      </c>
      <c r="P110" s="174"/>
      <c r="Q110" s="174">
        <f>SUM(Q111:Q113)</f>
        <v>0</v>
      </c>
      <c r="R110" s="175"/>
      <c r="S110" s="175"/>
      <c r="T110" s="176"/>
      <c r="U110" s="170"/>
      <c r="V110" s="170">
        <f>SUM(V111:V113)</f>
        <v>0.48</v>
      </c>
      <c r="W110" s="170"/>
      <c r="X110" s="170"/>
      <c r="Y110" s="170"/>
      <c r="AG110" t="s">
        <v>309</v>
      </c>
    </row>
    <row r="111" spans="1:60" outlineLevel="1" x14ac:dyDescent="0.2">
      <c r="A111" s="178">
        <v>38</v>
      </c>
      <c r="B111" s="179" t="s">
        <v>3066</v>
      </c>
      <c r="C111" s="195" t="s">
        <v>3067</v>
      </c>
      <c r="D111" s="180" t="s">
        <v>389</v>
      </c>
      <c r="E111" s="181">
        <v>4.5</v>
      </c>
      <c r="F111" s="182"/>
      <c r="G111" s="183">
        <f>ROUND(E111*F111,2)</f>
        <v>0</v>
      </c>
      <c r="H111" s="182"/>
      <c r="I111" s="183">
        <f>ROUND(E111*H111,2)</f>
        <v>0</v>
      </c>
      <c r="J111" s="182"/>
      <c r="K111" s="183">
        <f>ROUND(E111*J111,2)</f>
        <v>0</v>
      </c>
      <c r="L111" s="183">
        <v>12</v>
      </c>
      <c r="M111" s="183">
        <f>G111*(1+L111/100)</f>
        <v>0</v>
      </c>
      <c r="N111" s="181">
        <v>2.0000000000000002E-5</v>
      </c>
      <c r="O111" s="181">
        <f>ROUND(E111*N111,2)</f>
        <v>0</v>
      </c>
      <c r="P111" s="181">
        <v>0</v>
      </c>
      <c r="Q111" s="181">
        <f>ROUND(E111*P111,2)</f>
        <v>0</v>
      </c>
      <c r="R111" s="183"/>
      <c r="S111" s="183" t="s">
        <v>313</v>
      </c>
      <c r="T111" s="184" t="s">
        <v>313</v>
      </c>
      <c r="U111" s="159">
        <v>0.107</v>
      </c>
      <c r="V111" s="159">
        <f>ROUND(E111*U111,2)</f>
        <v>0.48</v>
      </c>
      <c r="W111" s="159"/>
      <c r="X111" s="159" t="s">
        <v>314</v>
      </c>
      <c r="Y111" s="159" t="s">
        <v>315</v>
      </c>
      <c r="Z111" s="148"/>
      <c r="AA111" s="148"/>
      <c r="AB111" s="148"/>
      <c r="AC111" s="148"/>
      <c r="AD111" s="148"/>
      <c r="AE111" s="148"/>
      <c r="AF111" s="148"/>
      <c r="AG111" s="148" t="s">
        <v>316</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196" t="s">
        <v>3068</v>
      </c>
      <c r="D112" s="161"/>
      <c r="E112" s="162">
        <v>4.5</v>
      </c>
      <c r="F112" s="159"/>
      <c r="G112" s="159"/>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318</v>
      </c>
      <c r="AH112" s="148">
        <v>0</v>
      </c>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ht="22.5" outlineLevel="1" x14ac:dyDescent="0.2">
      <c r="A113" s="185">
        <v>39</v>
      </c>
      <c r="B113" s="186" t="s">
        <v>3069</v>
      </c>
      <c r="C113" s="197" t="s">
        <v>3070</v>
      </c>
      <c r="D113" s="187" t="s">
        <v>443</v>
      </c>
      <c r="E113" s="188">
        <v>6</v>
      </c>
      <c r="F113" s="189"/>
      <c r="G113" s="190">
        <f>ROUND(E113*F113,2)</f>
        <v>0</v>
      </c>
      <c r="H113" s="189"/>
      <c r="I113" s="190">
        <f>ROUND(E113*H113,2)</f>
        <v>0</v>
      </c>
      <c r="J113" s="189"/>
      <c r="K113" s="190">
        <f>ROUND(E113*J113,2)</f>
        <v>0</v>
      </c>
      <c r="L113" s="190">
        <v>12</v>
      </c>
      <c r="M113" s="190">
        <f>G113*(1+L113/100)</f>
        <v>0</v>
      </c>
      <c r="N113" s="188">
        <v>1.5E-3</v>
      </c>
      <c r="O113" s="188">
        <f>ROUND(E113*N113,2)</f>
        <v>0.01</v>
      </c>
      <c r="P113" s="188">
        <v>0</v>
      </c>
      <c r="Q113" s="188">
        <f>ROUND(E113*P113,2)</f>
        <v>0</v>
      </c>
      <c r="R113" s="190" t="s">
        <v>382</v>
      </c>
      <c r="S113" s="190" t="s">
        <v>313</v>
      </c>
      <c r="T113" s="191" t="s">
        <v>313</v>
      </c>
      <c r="U113" s="159">
        <v>0</v>
      </c>
      <c r="V113" s="159">
        <f>ROUND(E113*U113,2)</f>
        <v>0</v>
      </c>
      <c r="W113" s="159"/>
      <c r="X113" s="159" t="s">
        <v>384</v>
      </c>
      <c r="Y113" s="159" t="s">
        <v>315</v>
      </c>
      <c r="Z113" s="148"/>
      <c r="AA113" s="148"/>
      <c r="AB113" s="148"/>
      <c r="AC113" s="148"/>
      <c r="AD113" s="148"/>
      <c r="AE113" s="148"/>
      <c r="AF113" s="148"/>
      <c r="AG113" s="148" t="s">
        <v>385</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x14ac:dyDescent="0.2">
      <c r="A114" s="171" t="s">
        <v>308</v>
      </c>
      <c r="B114" s="172" t="s">
        <v>204</v>
      </c>
      <c r="C114" s="194" t="s">
        <v>205</v>
      </c>
      <c r="D114" s="173"/>
      <c r="E114" s="174"/>
      <c r="F114" s="175"/>
      <c r="G114" s="175">
        <f>SUMIF(AG115:AG120,"&lt;&gt;NOR",G115:G120)</f>
        <v>0</v>
      </c>
      <c r="H114" s="175"/>
      <c r="I114" s="175">
        <f>SUM(I115:I120)</f>
        <v>0</v>
      </c>
      <c r="J114" s="175"/>
      <c r="K114" s="175">
        <f>SUM(K115:K120)</f>
        <v>0</v>
      </c>
      <c r="L114" s="175"/>
      <c r="M114" s="175">
        <f>SUM(M115:M120)</f>
        <v>0</v>
      </c>
      <c r="N114" s="174"/>
      <c r="O114" s="174">
        <f>SUM(O115:O120)</f>
        <v>0.02</v>
      </c>
      <c r="P114" s="174"/>
      <c r="Q114" s="174">
        <f>SUM(Q115:Q120)</f>
        <v>0</v>
      </c>
      <c r="R114" s="175"/>
      <c r="S114" s="175"/>
      <c r="T114" s="176"/>
      <c r="U114" s="170"/>
      <c r="V114" s="170">
        <f>SUM(V115:V120)</f>
        <v>3.31</v>
      </c>
      <c r="W114" s="170"/>
      <c r="X114" s="170"/>
      <c r="Y114" s="170"/>
      <c r="AG114" t="s">
        <v>309</v>
      </c>
    </row>
    <row r="115" spans="1:60" outlineLevel="1" x14ac:dyDescent="0.2">
      <c r="A115" s="178">
        <v>40</v>
      </c>
      <c r="B115" s="179" t="s">
        <v>3071</v>
      </c>
      <c r="C115" s="195" t="s">
        <v>3072</v>
      </c>
      <c r="D115" s="180" t="s">
        <v>389</v>
      </c>
      <c r="E115" s="181">
        <v>5</v>
      </c>
      <c r="F115" s="182"/>
      <c r="G115" s="183">
        <f>ROUND(E115*F115,2)</f>
        <v>0</v>
      </c>
      <c r="H115" s="182"/>
      <c r="I115" s="183">
        <f>ROUND(E115*H115,2)</f>
        <v>0</v>
      </c>
      <c r="J115" s="182"/>
      <c r="K115" s="183">
        <f>ROUND(E115*J115,2)</f>
        <v>0</v>
      </c>
      <c r="L115" s="183">
        <v>12</v>
      </c>
      <c r="M115" s="183">
        <f>G115*(1+L115/100)</f>
        <v>0</v>
      </c>
      <c r="N115" s="181">
        <v>6.8000000000000005E-4</v>
      </c>
      <c r="O115" s="181">
        <f>ROUND(E115*N115,2)</f>
        <v>0</v>
      </c>
      <c r="P115" s="181">
        <v>0</v>
      </c>
      <c r="Q115" s="181">
        <f>ROUND(E115*P115,2)</f>
        <v>0</v>
      </c>
      <c r="R115" s="183"/>
      <c r="S115" s="183" t="s">
        <v>313</v>
      </c>
      <c r="T115" s="184" t="s">
        <v>313</v>
      </c>
      <c r="U115" s="159">
        <v>0.1</v>
      </c>
      <c r="V115" s="159">
        <f>ROUND(E115*U115,2)</f>
        <v>0.5</v>
      </c>
      <c r="W115" s="159"/>
      <c r="X115" s="159" t="s">
        <v>314</v>
      </c>
      <c r="Y115" s="159" t="s">
        <v>315</v>
      </c>
      <c r="Z115" s="148"/>
      <c r="AA115" s="148"/>
      <c r="AB115" s="148"/>
      <c r="AC115" s="148"/>
      <c r="AD115" s="148"/>
      <c r="AE115" s="148"/>
      <c r="AF115" s="148"/>
      <c r="AG115" s="148" t="s">
        <v>316</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2" x14ac:dyDescent="0.2">
      <c r="A116" s="155"/>
      <c r="B116" s="156"/>
      <c r="C116" s="196" t="s">
        <v>795</v>
      </c>
      <c r="D116" s="161"/>
      <c r="E116" s="162">
        <v>5</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318</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78">
        <v>41</v>
      </c>
      <c r="B117" s="179" t="s">
        <v>3073</v>
      </c>
      <c r="C117" s="195" t="s">
        <v>3074</v>
      </c>
      <c r="D117" s="180" t="s">
        <v>374</v>
      </c>
      <c r="E117" s="181">
        <v>5.6280000000000001</v>
      </c>
      <c r="F117" s="182"/>
      <c r="G117" s="183">
        <f>ROUND(E117*F117,2)</f>
        <v>0</v>
      </c>
      <c r="H117" s="182"/>
      <c r="I117" s="183">
        <f>ROUND(E117*H117,2)</f>
        <v>0</v>
      </c>
      <c r="J117" s="182"/>
      <c r="K117" s="183">
        <f>ROUND(E117*J117,2)</f>
        <v>0</v>
      </c>
      <c r="L117" s="183">
        <v>12</v>
      </c>
      <c r="M117" s="183">
        <f>G117*(1+L117/100)</f>
        <v>0</v>
      </c>
      <c r="N117" s="181">
        <v>4.3099999999999996E-3</v>
      </c>
      <c r="O117" s="181">
        <f>ROUND(E117*N117,2)</f>
        <v>0.02</v>
      </c>
      <c r="P117" s="181">
        <v>0</v>
      </c>
      <c r="Q117" s="181">
        <f>ROUND(E117*P117,2)</f>
        <v>0</v>
      </c>
      <c r="R117" s="183"/>
      <c r="S117" s="183" t="s">
        <v>633</v>
      </c>
      <c r="T117" s="184" t="s">
        <v>3075</v>
      </c>
      <c r="U117" s="159">
        <v>0.5</v>
      </c>
      <c r="V117" s="159">
        <f>ROUND(E117*U117,2)</f>
        <v>2.81</v>
      </c>
      <c r="W117" s="159"/>
      <c r="X117" s="159" t="s">
        <v>314</v>
      </c>
      <c r="Y117" s="159" t="s">
        <v>315</v>
      </c>
      <c r="Z117" s="148"/>
      <c r="AA117" s="148"/>
      <c r="AB117" s="148"/>
      <c r="AC117" s="148"/>
      <c r="AD117" s="148"/>
      <c r="AE117" s="148"/>
      <c r="AF117" s="148"/>
      <c r="AG117" s="148" t="s">
        <v>316</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196" t="s">
        <v>3076</v>
      </c>
      <c r="D118" s="161"/>
      <c r="E118" s="162">
        <v>2.1280000000000001</v>
      </c>
      <c r="F118" s="159"/>
      <c r="G118" s="159"/>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318</v>
      </c>
      <c r="AH118" s="148">
        <v>0</v>
      </c>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
      <c r="A119" s="155"/>
      <c r="B119" s="156"/>
      <c r="C119" s="196" t="s">
        <v>3077</v>
      </c>
      <c r="D119" s="161"/>
      <c r="E119" s="162">
        <v>1.5</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318</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3" x14ac:dyDescent="0.2">
      <c r="A120" s="155"/>
      <c r="B120" s="156"/>
      <c r="C120" s="196" t="s">
        <v>3078</v>
      </c>
      <c r="D120" s="161"/>
      <c r="E120" s="162">
        <v>2</v>
      </c>
      <c r="F120" s="159"/>
      <c r="G120" s="159"/>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318</v>
      </c>
      <c r="AH120" s="148">
        <v>0</v>
      </c>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x14ac:dyDescent="0.2">
      <c r="A121" s="171" t="s">
        <v>308</v>
      </c>
      <c r="B121" s="172" t="s">
        <v>206</v>
      </c>
      <c r="C121" s="194" t="s">
        <v>207</v>
      </c>
      <c r="D121" s="173"/>
      <c r="E121" s="174"/>
      <c r="F121" s="175"/>
      <c r="G121" s="175">
        <f>SUMIF(AG122:AG124,"&lt;&gt;NOR",G122:G124)</f>
        <v>0</v>
      </c>
      <c r="H121" s="175"/>
      <c r="I121" s="175">
        <f>SUM(I122:I124)</f>
        <v>0</v>
      </c>
      <c r="J121" s="175"/>
      <c r="K121" s="175">
        <f>SUM(K122:K124)</f>
        <v>0</v>
      </c>
      <c r="L121" s="175"/>
      <c r="M121" s="175">
        <f>SUM(M122:M124)</f>
        <v>0</v>
      </c>
      <c r="N121" s="174"/>
      <c r="O121" s="174">
        <f>SUM(O122:O124)</f>
        <v>0.13</v>
      </c>
      <c r="P121" s="174"/>
      <c r="Q121" s="174">
        <f>SUM(Q122:Q124)</f>
        <v>0</v>
      </c>
      <c r="R121" s="175"/>
      <c r="S121" s="175"/>
      <c r="T121" s="176"/>
      <c r="U121" s="170"/>
      <c r="V121" s="170">
        <f>SUM(V122:V124)</f>
        <v>5.16</v>
      </c>
      <c r="W121" s="170"/>
      <c r="X121" s="170"/>
      <c r="Y121" s="170"/>
      <c r="AG121" t="s">
        <v>309</v>
      </c>
    </row>
    <row r="122" spans="1:60" outlineLevel="1" x14ac:dyDescent="0.2">
      <c r="A122" s="178">
        <v>42</v>
      </c>
      <c r="B122" s="179" t="s">
        <v>1058</v>
      </c>
      <c r="C122" s="195" t="s">
        <v>1059</v>
      </c>
      <c r="D122" s="180" t="s">
        <v>374</v>
      </c>
      <c r="E122" s="181">
        <v>19.850000000000001</v>
      </c>
      <c r="F122" s="182"/>
      <c r="G122" s="183">
        <f>ROUND(E122*F122,2)</f>
        <v>0</v>
      </c>
      <c r="H122" s="182"/>
      <c r="I122" s="183">
        <f>ROUND(E122*H122,2)</f>
        <v>0</v>
      </c>
      <c r="J122" s="182"/>
      <c r="K122" s="183">
        <f>ROUND(E122*J122,2)</f>
        <v>0</v>
      </c>
      <c r="L122" s="183">
        <v>12</v>
      </c>
      <c r="M122" s="183">
        <f>G122*(1+L122/100)</f>
        <v>0</v>
      </c>
      <c r="N122" s="181">
        <v>6.3400000000000001E-3</v>
      </c>
      <c r="O122" s="181">
        <f>ROUND(E122*N122,2)</f>
        <v>0.13</v>
      </c>
      <c r="P122" s="181">
        <v>0</v>
      </c>
      <c r="Q122" s="181">
        <f>ROUND(E122*P122,2)</f>
        <v>0</v>
      </c>
      <c r="R122" s="183"/>
      <c r="S122" s="183" t="s">
        <v>313</v>
      </c>
      <c r="T122" s="184" t="s">
        <v>313</v>
      </c>
      <c r="U122" s="159">
        <v>0.26</v>
      </c>
      <c r="V122" s="159">
        <f>ROUND(E122*U122,2)</f>
        <v>5.16</v>
      </c>
      <c r="W122" s="159"/>
      <c r="X122" s="159" t="s">
        <v>314</v>
      </c>
      <c r="Y122" s="159" t="s">
        <v>315</v>
      </c>
      <c r="Z122" s="148"/>
      <c r="AA122" s="148"/>
      <c r="AB122" s="148"/>
      <c r="AC122" s="148"/>
      <c r="AD122" s="148"/>
      <c r="AE122" s="148"/>
      <c r="AF122" s="148"/>
      <c r="AG122" s="148" t="s">
        <v>316</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
      <c r="A123" s="155"/>
      <c r="B123" s="156"/>
      <c r="C123" s="196" t="s">
        <v>3079</v>
      </c>
      <c r="D123" s="161"/>
      <c r="E123" s="162">
        <v>18.350000000000001</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318</v>
      </c>
      <c r="AH123" s="148">
        <v>0</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
      <c r="A124" s="155"/>
      <c r="B124" s="156"/>
      <c r="C124" s="196" t="s">
        <v>2866</v>
      </c>
      <c r="D124" s="161"/>
      <c r="E124" s="162">
        <v>1.5</v>
      </c>
      <c r="F124" s="159"/>
      <c r="G124" s="159"/>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318</v>
      </c>
      <c r="AH124" s="148">
        <v>0</v>
      </c>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x14ac:dyDescent="0.2">
      <c r="A125" s="171" t="s">
        <v>308</v>
      </c>
      <c r="B125" s="172" t="s">
        <v>210</v>
      </c>
      <c r="C125" s="194" t="s">
        <v>211</v>
      </c>
      <c r="D125" s="173"/>
      <c r="E125" s="174"/>
      <c r="F125" s="175"/>
      <c r="G125" s="175">
        <f>SUMIF(AG126:AG131,"&lt;&gt;NOR",G126:G131)</f>
        <v>0</v>
      </c>
      <c r="H125" s="175"/>
      <c r="I125" s="175">
        <f>SUM(I126:I131)</f>
        <v>0</v>
      </c>
      <c r="J125" s="175"/>
      <c r="K125" s="175">
        <f>SUM(K126:K131)</f>
        <v>0</v>
      </c>
      <c r="L125" s="175"/>
      <c r="M125" s="175">
        <f>SUM(M126:M131)</f>
        <v>0</v>
      </c>
      <c r="N125" s="174"/>
      <c r="O125" s="174">
        <f>SUM(O126:O131)</f>
        <v>0.12</v>
      </c>
      <c r="P125" s="174"/>
      <c r="Q125" s="174">
        <f>SUM(Q126:Q131)</f>
        <v>80.41</v>
      </c>
      <c r="R125" s="175"/>
      <c r="S125" s="175"/>
      <c r="T125" s="176"/>
      <c r="U125" s="170"/>
      <c r="V125" s="170">
        <f>SUM(V126:V131)</f>
        <v>215.88</v>
      </c>
      <c r="W125" s="170"/>
      <c r="X125" s="170"/>
      <c r="Y125" s="170"/>
      <c r="AG125" t="s">
        <v>309</v>
      </c>
    </row>
    <row r="126" spans="1:60" outlineLevel="1" x14ac:dyDescent="0.2">
      <c r="A126" s="178">
        <v>43</v>
      </c>
      <c r="B126" s="179" t="s">
        <v>3080</v>
      </c>
      <c r="C126" s="195" t="s">
        <v>3081</v>
      </c>
      <c r="D126" s="180" t="s">
        <v>312</v>
      </c>
      <c r="E126" s="181">
        <v>10.276</v>
      </c>
      <c r="F126" s="182"/>
      <c r="G126" s="183">
        <f>ROUND(E126*F126,2)</f>
        <v>0</v>
      </c>
      <c r="H126" s="182"/>
      <c r="I126" s="183">
        <f>ROUND(E126*H126,2)</f>
        <v>0</v>
      </c>
      <c r="J126" s="182"/>
      <c r="K126" s="183">
        <f>ROUND(E126*J126,2)</f>
        <v>0</v>
      </c>
      <c r="L126" s="183">
        <v>12</v>
      </c>
      <c r="M126" s="183">
        <f>G126*(1+L126/100)</f>
        <v>0</v>
      </c>
      <c r="N126" s="181">
        <v>0</v>
      </c>
      <c r="O126" s="181">
        <f>ROUND(E126*N126,2)</f>
        <v>0</v>
      </c>
      <c r="P126" s="181">
        <v>2.2000000000000002</v>
      </c>
      <c r="Q126" s="181">
        <f>ROUND(E126*P126,2)</f>
        <v>22.61</v>
      </c>
      <c r="R126" s="183"/>
      <c r="S126" s="183" t="s">
        <v>313</v>
      </c>
      <c r="T126" s="184" t="s">
        <v>313</v>
      </c>
      <c r="U126" s="159">
        <v>3.8580000000000001</v>
      </c>
      <c r="V126" s="159">
        <f>ROUND(E126*U126,2)</f>
        <v>39.64</v>
      </c>
      <c r="W126" s="159"/>
      <c r="X126" s="159" t="s">
        <v>314</v>
      </c>
      <c r="Y126" s="159" t="s">
        <v>315</v>
      </c>
      <c r="Z126" s="148"/>
      <c r="AA126" s="148"/>
      <c r="AB126" s="148"/>
      <c r="AC126" s="148"/>
      <c r="AD126" s="148"/>
      <c r="AE126" s="148"/>
      <c r="AF126" s="148"/>
      <c r="AG126" s="148" t="s">
        <v>316</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
      <c r="A127" s="155"/>
      <c r="B127" s="156"/>
      <c r="C127" s="196" t="s">
        <v>3082</v>
      </c>
      <c r="D127" s="161"/>
      <c r="E127" s="162">
        <v>10.276</v>
      </c>
      <c r="F127" s="159"/>
      <c r="G127" s="159"/>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318</v>
      </c>
      <c r="AH127" s="148">
        <v>0</v>
      </c>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
      <c r="A128" s="178">
        <v>44</v>
      </c>
      <c r="B128" s="179" t="s">
        <v>3083</v>
      </c>
      <c r="C128" s="195" t="s">
        <v>3084</v>
      </c>
      <c r="D128" s="180" t="s">
        <v>312</v>
      </c>
      <c r="E128" s="181">
        <v>23.120999999999999</v>
      </c>
      <c r="F128" s="182"/>
      <c r="G128" s="183">
        <f>ROUND(E128*F128,2)</f>
        <v>0</v>
      </c>
      <c r="H128" s="182"/>
      <c r="I128" s="183">
        <f>ROUND(E128*H128,2)</f>
        <v>0</v>
      </c>
      <c r="J128" s="182"/>
      <c r="K128" s="183">
        <f>ROUND(E128*J128,2)</f>
        <v>0</v>
      </c>
      <c r="L128" s="183">
        <v>12</v>
      </c>
      <c r="M128" s="183">
        <f>G128*(1+L128/100)</f>
        <v>0</v>
      </c>
      <c r="N128" s="181">
        <v>1.1199999999999999E-3</v>
      </c>
      <c r="O128" s="181">
        <f>ROUND(E128*N128,2)</f>
        <v>0.03</v>
      </c>
      <c r="P128" s="181">
        <v>2.5</v>
      </c>
      <c r="Q128" s="181">
        <f>ROUND(E128*P128,2)</f>
        <v>57.8</v>
      </c>
      <c r="R128" s="183"/>
      <c r="S128" s="183" t="s">
        <v>313</v>
      </c>
      <c r="T128" s="184" t="s">
        <v>313</v>
      </c>
      <c r="U128" s="159">
        <v>1.756</v>
      </c>
      <c r="V128" s="159">
        <f>ROUND(E128*U128,2)</f>
        <v>40.6</v>
      </c>
      <c r="W128" s="159"/>
      <c r="X128" s="159" t="s">
        <v>314</v>
      </c>
      <c r="Y128" s="159" t="s">
        <v>315</v>
      </c>
      <c r="Z128" s="148"/>
      <c r="AA128" s="148"/>
      <c r="AB128" s="148"/>
      <c r="AC128" s="148"/>
      <c r="AD128" s="148"/>
      <c r="AE128" s="148"/>
      <c r="AF128" s="148"/>
      <c r="AG128" s="148" t="s">
        <v>316</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2" x14ac:dyDescent="0.2">
      <c r="A129" s="155"/>
      <c r="B129" s="156"/>
      <c r="C129" s="196" t="s">
        <v>3085</v>
      </c>
      <c r="D129" s="161"/>
      <c r="E129" s="162">
        <v>23.120999999999999</v>
      </c>
      <c r="F129" s="159"/>
      <c r="G129" s="159"/>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318</v>
      </c>
      <c r="AH129" s="148">
        <v>0</v>
      </c>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
      <c r="A130" s="178">
        <v>45</v>
      </c>
      <c r="B130" s="179" t="s">
        <v>3086</v>
      </c>
      <c r="C130" s="195" t="s">
        <v>3087</v>
      </c>
      <c r="D130" s="180" t="s">
        <v>374</v>
      </c>
      <c r="E130" s="181">
        <v>77.069999999999993</v>
      </c>
      <c r="F130" s="182"/>
      <c r="G130" s="183">
        <f>ROUND(E130*F130,2)</f>
        <v>0</v>
      </c>
      <c r="H130" s="182"/>
      <c r="I130" s="183">
        <f>ROUND(E130*H130,2)</f>
        <v>0</v>
      </c>
      <c r="J130" s="182"/>
      <c r="K130" s="183">
        <f>ROUND(E130*J130,2)</f>
        <v>0</v>
      </c>
      <c r="L130" s="183">
        <v>12</v>
      </c>
      <c r="M130" s="183">
        <f>G130*(1+L130/100)</f>
        <v>0</v>
      </c>
      <c r="N130" s="181">
        <v>1.1199999999999999E-3</v>
      </c>
      <c r="O130" s="181">
        <f>ROUND(E130*N130,2)</f>
        <v>0.09</v>
      </c>
      <c r="P130" s="181">
        <v>0</v>
      </c>
      <c r="Q130" s="181">
        <f>ROUND(E130*P130,2)</f>
        <v>0</v>
      </c>
      <c r="R130" s="183"/>
      <c r="S130" s="183" t="s">
        <v>633</v>
      </c>
      <c r="T130" s="184" t="s">
        <v>634</v>
      </c>
      <c r="U130" s="159">
        <v>1.76</v>
      </c>
      <c r="V130" s="159">
        <f>ROUND(E130*U130,2)</f>
        <v>135.63999999999999</v>
      </c>
      <c r="W130" s="159"/>
      <c r="X130" s="159" t="s">
        <v>314</v>
      </c>
      <c r="Y130" s="159" t="s">
        <v>315</v>
      </c>
      <c r="Z130" s="148"/>
      <c r="AA130" s="148"/>
      <c r="AB130" s="148"/>
      <c r="AC130" s="148"/>
      <c r="AD130" s="148"/>
      <c r="AE130" s="148"/>
      <c r="AF130" s="148"/>
      <c r="AG130" s="148" t="s">
        <v>316</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2" x14ac:dyDescent="0.2">
      <c r="A131" s="155"/>
      <c r="B131" s="156"/>
      <c r="C131" s="196" t="s">
        <v>3088</v>
      </c>
      <c r="D131" s="161"/>
      <c r="E131" s="162">
        <v>77.069999999999993</v>
      </c>
      <c r="F131" s="159"/>
      <c r="G131" s="159"/>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318</v>
      </c>
      <c r="AH131" s="148">
        <v>0</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x14ac:dyDescent="0.2">
      <c r="A132" s="171" t="s">
        <v>308</v>
      </c>
      <c r="B132" s="172" t="s">
        <v>212</v>
      </c>
      <c r="C132" s="194" t="s">
        <v>213</v>
      </c>
      <c r="D132" s="173"/>
      <c r="E132" s="174"/>
      <c r="F132" s="175"/>
      <c r="G132" s="175">
        <f>SUMIF(AG133:AG133,"&lt;&gt;NOR",G133:G133)</f>
        <v>0</v>
      </c>
      <c r="H132" s="175"/>
      <c r="I132" s="175">
        <f>SUM(I133:I133)</f>
        <v>0</v>
      </c>
      <c r="J132" s="175"/>
      <c r="K132" s="175">
        <f>SUM(K133:K133)</f>
        <v>0</v>
      </c>
      <c r="L132" s="175"/>
      <c r="M132" s="175">
        <f>SUM(M133:M133)</f>
        <v>0</v>
      </c>
      <c r="N132" s="174"/>
      <c r="O132" s="174">
        <f>SUM(O133:O133)</f>
        <v>0</v>
      </c>
      <c r="P132" s="174"/>
      <c r="Q132" s="174">
        <f>SUM(Q133:Q133)</f>
        <v>0</v>
      </c>
      <c r="R132" s="175"/>
      <c r="S132" s="175"/>
      <c r="T132" s="176"/>
      <c r="U132" s="170"/>
      <c r="V132" s="170">
        <f>SUM(V133:V133)</f>
        <v>949.96</v>
      </c>
      <c r="W132" s="170"/>
      <c r="X132" s="170"/>
      <c r="Y132" s="170"/>
      <c r="AG132" t="s">
        <v>309</v>
      </c>
    </row>
    <row r="133" spans="1:60" outlineLevel="1" x14ac:dyDescent="0.2">
      <c r="A133" s="185">
        <v>46</v>
      </c>
      <c r="B133" s="186" t="s">
        <v>3089</v>
      </c>
      <c r="C133" s="197" t="s">
        <v>3090</v>
      </c>
      <c r="D133" s="187" t="s">
        <v>381</v>
      </c>
      <c r="E133" s="188">
        <v>392.38314000000003</v>
      </c>
      <c r="F133" s="189"/>
      <c r="G133" s="190">
        <f>ROUND(E133*F133,2)</f>
        <v>0</v>
      </c>
      <c r="H133" s="189"/>
      <c r="I133" s="190">
        <f>ROUND(E133*H133,2)</f>
        <v>0</v>
      </c>
      <c r="J133" s="189"/>
      <c r="K133" s="190">
        <f>ROUND(E133*J133,2)</f>
        <v>0</v>
      </c>
      <c r="L133" s="190">
        <v>12</v>
      </c>
      <c r="M133" s="190">
        <f>G133*(1+L133/100)</f>
        <v>0</v>
      </c>
      <c r="N133" s="188">
        <v>0</v>
      </c>
      <c r="O133" s="188">
        <f>ROUND(E133*N133,2)</f>
        <v>0</v>
      </c>
      <c r="P133" s="188">
        <v>0</v>
      </c>
      <c r="Q133" s="188">
        <f>ROUND(E133*P133,2)</f>
        <v>0</v>
      </c>
      <c r="R133" s="190"/>
      <c r="S133" s="190" t="s">
        <v>313</v>
      </c>
      <c r="T133" s="191" t="s">
        <v>313</v>
      </c>
      <c r="U133" s="159">
        <v>2.4209999999999998</v>
      </c>
      <c r="V133" s="159">
        <f>ROUND(E133*U133,2)</f>
        <v>949.96</v>
      </c>
      <c r="W133" s="159"/>
      <c r="X133" s="159" t="s">
        <v>1143</v>
      </c>
      <c r="Y133" s="159" t="s">
        <v>315</v>
      </c>
      <c r="Z133" s="148"/>
      <c r="AA133" s="148"/>
      <c r="AB133" s="148"/>
      <c r="AC133" s="148"/>
      <c r="AD133" s="148"/>
      <c r="AE133" s="148"/>
      <c r="AF133" s="148"/>
      <c r="AG133" s="148" t="s">
        <v>1144</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x14ac:dyDescent="0.2">
      <c r="A134" s="171" t="s">
        <v>308</v>
      </c>
      <c r="B134" s="172" t="s">
        <v>225</v>
      </c>
      <c r="C134" s="194" t="s">
        <v>226</v>
      </c>
      <c r="D134" s="173"/>
      <c r="E134" s="174"/>
      <c r="F134" s="175"/>
      <c r="G134" s="175">
        <f>SUMIF(AG135:AG141,"&lt;&gt;NOR",G135:G141)</f>
        <v>0</v>
      </c>
      <c r="H134" s="175"/>
      <c r="I134" s="175">
        <f>SUM(I135:I141)</f>
        <v>0</v>
      </c>
      <c r="J134" s="175"/>
      <c r="K134" s="175">
        <f>SUM(K135:K141)</f>
        <v>0</v>
      </c>
      <c r="L134" s="175"/>
      <c r="M134" s="175">
        <f>SUM(M135:M141)</f>
        <v>0</v>
      </c>
      <c r="N134" s="174"/>
      <c r="O134" s="174">
        <f>SUM(O135:O141)</f>
        <v>0.18</v>
      </c>
      <c r="P134" s="174"/>
      <c r="Q134" s="174">
        <f>SUM(Q135:Q141)</f>
        <v>0</v>
      </c>
      <c r="R134" s="175"/>
      <c r="S134" s="175"/>
      <c r="T134" s="176"/>
      <c r="U134" s="170"/>
      <c r="V134" s="170">
        <f>SUM(V135:V141)</f>
        <v>23.78</v>
      </c>
      <c r="W134" s="170"/>
      <c r="X134" s="170"/>
      <c r="Y134" s="170"/>
      <c r="AG134" t="s">
        <v>309</v>
      </c>
    </row>
    <row r="135" spans="1:60" ht="22.5" outlineLevel="1" x14ac:dyDescent="0.2">
      <c r="A135" s="178">
        <v>47</v>
      </c>
      <c r="B135" s="179" t="s">
        <v>3091</v>
      </c>
      <c r="C135" s="195" t="s">
        <v>3092</v>
      </c>
      <c r="D135" s="180" t="s">
        <v>374</v>
      </c>
      <c r="E135" s="181">
        <v>83.918000000000006</v>
      </c>
      <c r="F135" s="182"/>
      <c r="G135" s="183">
        <f>ROUND(E135*F135,2)</f>
        <v>0</v>
      </c>
      <c r="H135" s="182"/>
      <c r="I135" s="183">
        <f>ROUND(E135*H135,2)</f>
        <v>0</v>
      </c>
      <c r="J135" s="182"/>
      <c r="K135" s="183">
        <f>ROUND(E135*J135,2)</f>
        <v>0</v>
      </c>
      <c r="L135" s="183">
        <v>12</v>
      </c>
      <c r="M135" s="183">
        <f>G135*(1+L135/100)</f>
        <v>0</v>
      </c>
      <c r="N135" s="181">
        <v>2.14E-3</v>
      </c>
      <c r="O135" s="181">
        <f>ROUND(E135*N135,2)</f>
        <v>0.18</v>
      </c>
      <c r="P135" s="181">
        <v>0</v>
      </c>
      <c r="Q135" s="181">
        <f>ROUND(E135*P135,2)</f>
        <v>0</v>
      </c>
      <c r="R135" s="183"/>
      <c r="S135" s="183" t="s">
        <v>313</v>
      </c>
      <c r="T135" s="184" t="s">
        <v>313</v>
      </c>
      <c r="U135" s="159">
        <v>0.28000000000000003</v>
      </c>
      <c r="V135" s="159">
        <f>ROUND(E135*U135,2)</f>
        <v>23.5</v>
      </c>
      <c r="W135" s="159"/>
      <c r="X135" s="159" t="s">
        <v>314</v>
      </c>
      <c r="Y135" s="159" t="s">
        <v>315</v>
      </c>
      <c r="Z135" s="148"/>
      <c r="AA135" s="148"/>
      <c r="AB135" s="148"/>
      <c r="AC135" s="148"/>
      <c r="AD135" s="148"/>
      <c r="AE135" s="148"/>
      <c r="AF135" s="148"/>
      <c r="AG135" s="148" t="s">
        <v>316</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
      <c r="A136" s="155"/>
      <c r="B136" s="156"/>
      <c r="C136" s="265" t="s">
        <v>3093</v>
      </c>
      <c r="D136" s="266"/>
      <c r="E136" s="266"/>
      <c r="F136" s="266"/>
      <c r="G136" s="266"/>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365</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2" x14ac:dyDescent="0.2">
      <c r="A137" s="155"/>
      <c r="B137" s="156"/>
      <c r="C137" s="196" t="s">
        <v>3094</v>
      </c>
      <c r="D137" s="161"/>
      <c r="E137" s="162">
        <v>15.504</v>
      </c>
      <c r="F137" s="159"/>
      <c r="G137" s="159"/>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318</v>
      </c>
      <c r="AH137" s="148">
        <v>0</v>
      </c>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3" x14ac:dyDescent="0.2">
      <c r="A138" s="155"/>
      <c r="B138" s="156"/>
      <c r="C138" s="196" t="s">
        <v>3095</v>
      </c>
      <c r="D138" s="161"/>
      <c r="E138" s="162">
        <v>28</v>
      </c>
      <c r="F138" s="159"/>
      <c r="G138" s="159"/>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318</v>
      </c>
      <c r="AH138" s="148">
        <v>0</v>
      </c>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3" x14ac:dyDescent="0.2">
      <c r="A139" s="155"/>
      <c r="B139" s="156"/>
      <c r="C139" s="196" t="s">
        <v>3096</v>
      </c>
      <c r="D139" s="161"/>
      <c r="E139" s="162">
        <v>22.064</v>
      </c>
      <c r="F139" s="159"/>
      <c r="G139" s="159"/>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318</v>
      </c>
      <c r="AH139" s="148">
        <v>0</v>
      </c>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3" x14ac:dyDescent="0.2">
      <c r="A140" s="155"/>
      <c r="B140" s="156"/>
      <c r="C140" s="196" t="s">
        <v>3097</v>
      </c>
      <c r="D140" s="161"/>
      <c r="E140" s="162">
        <v>18.350000000000001</v>
      </c>
      <c r="F140" s="159"/>
      <c r="G140" s="159"/>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318</v>
      </c>
      <c r="AH140" s="148">
        <v>0</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
      <c r="A141" s="185">
        <v>48</v>
      </c>
      <c r="B141" s="186" t="s">
        <v>3098</v>
      </c>
      <c r="C141" s="197" t="s">
        <v>3099</v>
      </c>
      <c r="D141" s="187" t="s">
        <v>381</v>
      </c>
      <c r="E141" s="188">
        <v>0.17957999999999999</v>
      </c>
      <c r="F141" s="189"/>
      <c r="G141" s="190">
        <f>ROUND(E141*F141,2)</f>
        <v>0</v>
      </c>
      <c r="H141" s="189"/>
      <c r="I141" s="190">
        <f>ROUND(E141*H141,2)</f>
        <v>0</v>
      </c>
      <c r="J141" s="189"/>
      <c r="K141" s="190">
        <f>ROUND(E141*J141,2)</f>
        <v>0</v>
      </c>
      <c r="L141" s="190">
        <v>12</v>
      </c>
      <c r="M141" s="190">
        <f>G141*(1+L141/100)</f>
        <v>0</v>
      </c>
      <c r="N141" s="188">
        <v>0</v>
      </c>
      <c r="O141" s="188">
        <f>ROUND(E141*N141,2)</f>
        <v>0</v>
      </c>
      <c r="P141" s="188">
        <v>0</v>
      </c>
      <c r="Q141" s="188">
        <f>ROUND(E141*P141,2)</f>
        <v>0</v>
      </c>
      <c r="R141" s="190"/>
      <c r="S141" s="190" t="s">
        <v>313</v>
      </c>
      <c r="T141" s="191" t="s">
        <v>313</v>
      </c>
      <c r="U141" s="159">
        <v>1.5669999999999999</v>
      </c>
      <c r="V141" s="159">
        <f>ROUND(E141*U141,2)</f>
        <v>0.28000000000000003</v>
      </c>
      <c r="W141" s="159"/>
      <c r="X141" s="159" t="s">
        <v>1143</v>
      </c>
      <c r="Y141" s="159" t="s">
        <v>315</v>
      </c>
      <c r="Z141" s="148"/>
      <c r="AA141" s="148"/>
      <c r="AB141" s="148"/>
      <c r="AC141" s="148"/>
      <c r="AD141" s="148"/>
      <c r="AE141" s="148"/>
      <c r="AF141" s="148"/>
      <c r="AG141" s="148" t="s">
        <v>1144</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x14ac:dyDescent="0.2">
      <c r="A142" s="171" t="s">
        <v>308</v>
      </c>
      <c r="B142" s="172" t="s">
        <v>265</v>
      </c>
      <c r="C142" s="194" t="s">
        <v>266</v>
      </c>
      <c r="D142" s="173"/>
      <c r="E142" s="174"/>
      <c r="F142" s="175"/>
      <c r="G142" s="175">
        <f>SUMIF(AG143:AG209,"&lt;&gt;NOR",G143:G209)</f>
        <v>0</v>
      </c>
      <c r="H142" s="175"/>
      <c r="I142" s="175">
        <f>SUM(I143:I209)</f>
        <v>0</v>
      </c>
      <c r="J142" s="175"/>
      <c r="K142" s="175">
        <f>SUM(K143:K209)</f>
        <v>0</v>
      </c>
      <c r="L142" s="175"/>
      <c r="M142" s="175">
        <f>SUM(M143:M209)</f>
        <v>0</v>
      </c>
      <c r="N142" s="174"/>
      <c r="O142" s="174">
        <f>SUM(O143:O209)</f>
        <v>0.34</v>
      </c>
      <c r="P142" s="174"/>
      <c r="Q142" s="174">
        <f>SUM(Q143:Q209)</f>
        <v>0</v>
      </c>
      <c r="R142" s="175"/>
      <c r="S142" s="175"/>
      <c r="T142" s="176"/>
      <c r="U142" s="170"/>
      <c r="V142" s="170">
        <f>SUM(V143:V209)</f>
        <v>0</v>
      </c>
      <c r="W142" s="170"/>
      <c r="X142" s="170"/>
      <c r="Y142" s="170"/>
      <c r="AG142" t="s">
        <v>309</v>
      </c>
    </row>
    <row r="143" spans="1:60" outlineLevel="1" x14ac:dyDescent="0.2">
      <c r="A143" s="178">
        <v>49</v>
      </c>
      <c r="B143" s="179" t="s">
        <v>1823</v>
      </c>
      <c r="C143" s="195" t="s">
        <v>3100</v>
      </c>
      <c r="D143" s="180" t="s">
        <v>389</v>
      </c>
      <c r="E143" s="181">
        <v>5.65</v>
      </c>
      <c r="F143" s="182"/>
      <c r="G143" s="183">
        <f>ROUND(E143*F143,2)</f>
        <v>0</v>
      </c>
      <c r="H143" s="182"/>
      <c r="I143" s="183">
        <f>ROUND(E143*H143,2)</f>
        <v>0</v>
      </c>
      <c r="J143" s="182"/>
      <c r="K143" s="183">
        <f>ROUND(E143*J143,2)</f>
        <v>0</v>
      </c>
      <c r="L143" s="183">
        <v>12</v>
      </c>
      <c r="M143" s="183">
        <f>G143*(1+L143/100)</f>
        <v>0</v>
      </c>
      <c r="N143" s="181">
        <v>1.7389999999999999E-2</v>
      </c>
      <c r="O143" s="181">
        <f>ROUND(E143*N143,2)</f>
        <v>0.1</v>
      </c>
      <c r="P143" s="181">
        <v>0</v>
      </c>
      <c r="Q143" s="181">
        <f>ROUND(E143*P143,2)</f>
        <v>0</v>
      </c>
      <c r="R143" s="183"/>
      <c r="S143" s="183" t="s">
        <v>633</v>
      </c>
      <c r="T143" s="184" t="s">
        <v>634</v>
      </c>
      <c r="U143" s="159">
        <v>0</v>
      </c>
      <c r="V143" s="159">
        <f>ROUND(E143*U143,2)</f>
        <v>0</v>
      </c>
      <c r="W143" s="159"/>
      <c r="X143" s="159" t="s">
        <v>314</v>
      </c>
      <c r="Y143" s="159" t="s">
        <v>315</v>
      </c>
      <c r="Z143" s="148"/>
      <c r="AA143" s="148"/>
      <c r="AB143" s="148"/>
      <c r="AC143" s="148"/>
      <c r="AD143" s="148"/>
      <c r="AE143" s="148"/>
      <c r="AF143" s="148"/>
      <c r="AG143" s="148" t="s">
        <v>316</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2" x14ac:dyDescent="0.2">
      <c r="A144" s="155"/>
      <c r="B144" s="156"/>
      <c r="C144" s="265" t="s">
        <v>3101</v>
      </c>
      <c r="D144" s="266"/>
      <c r="E144" s="266"/>
      <c r="F144" s="266"/>
      <c r="G144" s="266"/>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365</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3" x14ac:dyDescent="0.2">
      <c r="A145" s="155"/>
      <c r="B145" s="156"/>
      <c r="C145" s="263" t="s">
        <v>3102</v>
      </c>
      <c r="D145" s="264"/>
      <c r="E145" s="264"/>
      <c r="F145" s="264"/>
      <c r="G145" s="264"/>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365</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3" x14ac:dyDescent="0.2">
      <c r="A146" s="155"/>
      <c r="B146" s="156"/>
      <c r="C146" s="263" t="s">
        <v>3103</v>
      </c>
      <c r="D146" s="264"/>
      <c r="E146" s="264"/>
      <c r="F146" s="264"/>
      <c r="G146" s="264"/>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365</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3" x14ac:dyDescent="0.2">
      <c r="A147" s="155"/>
      <c r="B147" s="156"/>
      <c r="C147" s="263" t="s">
        <v>3104</v>
      </c>
      <c r="D147" s="264"/>
      <c r="E147" s="264"/>
      <c r="F147" s="264"/>
      <c r="G147" s="264"/>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365</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3" x14ac:dyDescent="0.2">
      <c r="A148" s="155"/>
      <c r="B148" s="156"/>
      <c r="C148" s="263" t="s">
        <v>3105</v>
      </c>
      <c r="D148" s="264"/>
      <c r="E148" s="264"/>
      <c r="F148" s="264"/>
      <c r="G148" s="264"/>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365</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
      <c r="A149" s="155"/>
      <c r="B149" s="156"/>
      <c r="C149" s="263" t="s">
        <v>3106</v>
      </c>
      <c r="D149" s="264"/>
      <c r="E149" s="264"/>
      <c r="F149" s="264"/>
      <c r="G149" s="264"/>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365</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3" x14ac:dyDescent="0.2">
      <c r="A150" s="155"/>
      <c r="B150" s="156"/>
      <c r="C150" s="263" t="s">
        <v>3107</v>
      </c>
      <c r="D150" s="264"/>
      <c r="E150" s="264"/>
      <c r="F150" s="264"/>
      <c r="G150" s="264"/>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365</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3" x14ac:dyDescent="0.2">
      <c r="A151" s="155"/>
      <c r="B151" s="156"/>
      <c r="C151" s="263" t="s">
        <v>3108</v>
      </c>
      <c r="D151" s="264"/>
      <c r="E151" s="264"/>
      <c r="F151" s="264"/>
      <c r="G151" s="264"/>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365</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3" x14ac:dyDescent="0.2">
      <c r="A152" s="155"/>
      <c r="B152" s="156"/>
      <c r="C152" s="263" t="s">
        <v>3109</v>
      </c>
      <c r="D152" s="264"/>
      <c r="E152" s="264"/>
      <c r="F152" s="264"/>
      <c r="G152" s="264"/>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365</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3" x14ac:dyDescent="0.2">
      <c r="A153" s="155"/>
      <c r="B153" s="156"/>
      <c r="C153" s="263" t="s">
        <v>3110</v>
      </c>
      <c r="D153" s="264"/>
      <c r="E153" s="264"/>
      <c r="F153" s="264"/>
      <c r="G153" s="264"/>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365</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3" x14ac:dyDescent="0.2">
      <c r="A154" s="155"/>
      <c r="B154" s="156"/>
      <c r="C154" s="263" t="s">
        <v>3111</v>
      </c>
      <c r="D154" s="264"/>
      <c r="E154" s="264"/>
      <c r="F154" s="264"/>
      <c r="G154" s="264"/>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365</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
      <c r="A155" s="155"/>
      <c r="B155" s="156"/>
      <c r="C155" s="263" t="s">
        <v>3112</v>
      </c>
      <c r="D155" s="264"/>
      <c r="E155" s="264"/>
      <c r="F155" s="264"/>
      <c r="G155" s="264"/>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365</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
      <c r="A156" s="178">
        <v>50</v>
      </c>
      <c r="B156" s="179" t="s">
        <v>1835</v>
      </c>
      <c r="C156" s="195" t="s">
        <v>3113</v>
      </c>
      <c r="D156" s="180" t="s">
        <v>389</v>
      </c>
      <c r="E156" s="181">
        <v>3.44</v>
      </c>
      <c r="F156" s="182"/>
      <c r="G156" s="183">
        <f>ROUND(E156*F156,2)</f>
        <v>0</v>
      </c>
      <c r="H156" s="182"/>
      <c r="I156" s="183">
        <f>ROUND(E156*H156,2)</f>
        <v>0</v>
      </c>
      <c r="J156" s="182"/>
      <c r="K156" s="183">
        <f>ROUND(E156*J156,2)</f>
        <v>0</v>
      </c>
      <c r="L156" s="183">
        <v>12</v>
      </c>
      <c r="M156" s="183">
        <f>G156*(1+L156/100)</f>
        <v>0</v>
      </c>
      <c r="N156" s="181">
        <v>1.7389999999999999E-2</v>
      </c>
      <c r="O156" s="181">
        <f>ROUND(E156*N156,2)</f>
        <v>0.06</v>
      </c>
      <c r="P156" s="181">
        <v>0</v>
      </c>
      <c r="Q156" s="181">
        <f>ROUND(E156*P156,2)</f>
        <v>0</v>
      </c>
      <c r="R156" s="183"/>
      <c r="S156" s="183" t="s">
        <v>633</v>
      </c>
      <c r="T156" s="184" t="s">
        <v>634</v>
      </c>
      <c r="U156" s="159">
        <v>0</v>
      </c>
      <c r="V156" s="159">
        <f>ROUND(E156*U156,2)</f>
        <v>0</v>
      </c>
      <c r="W156" s="159"/>
      <c r="X156" s="159" t="s">
        <v>314</v>
      </c>
      <c r="Y156" s="159" t="s">
        <v>315</v>
      </c>
      <c r="Z156" s="148"/>
      <c r="AA156" s="148"/>
      <c r="AB156" s="148"/>
      <c r="AC156" s="148"/>
      <c r="AD156" s="148"/>
      <c r="AE156" s="148"/>
      <c r="AF156" s="148"/>
      <c r="AG156" s="148" t="s">
        <v>316</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2" x14ac:dyDescent="0.2">
      <c r="A157" s="155"/>
      <c r="B157" s="156"/>
      <c r="C157" s="265" t="s">
        <v>3114</v>
      </c>
      <c r="D157" s="266"/>
      <c r="E157" s="266"/>
      <c r="F157" s="266"/>
      <c r="G157" s="266"/>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365</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3" x14ac:dyDescent="0.2">
      <c r="A158" s="155"/>
      <c r="B158" s="156"/>
      <c r="C158" s="263" t="s">
        <v>3102</v>
      </c>
      <c r="D158" s="264"/>
      <c r="E158" s="264"/>
      <c r="F158" s="264"/>
      <c r="G158" s="264"/>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365</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3" x14ac:dyDescent="0.2">
      <c r="A159" s="155"/>
      <c r="B159" s="156"/>
      <c r="C159" s="263" t="s">
        <v>3103</v>
      </c>
      <c r="D159" s="264"/>
      <c r="E159" s="264"/>
      <c r="F159" s="264"/>
      <c r="G159" s="264"/>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365</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3" x14ac:dyDescent="0.2">
      <c r="A160" s="155"/>
      <c r="B160" s="156"/>
      <c r="C160" s="263" t="s">
        <v>3115</v>
      </c>
      <c r="D160" s="264"/>
      <c r="E160" s="264"/>
      <c r="F160" s="264"/>
      <c r="G160" s="264"/>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365</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3" x14ac:dyDescent="0.2">
      <c r="A161" s="155"/>
      <c r="B161" s="156"/>
      <c r="C161" s="263" t="s">
        <v>3105</v>
      </c>
      <c r="D161" s="264"/>
      <c r="E161" s="264"/>
      <c r="F161" s="264"/>
      <c r="G161" s="264"/>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365</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3" x14ac:dyDescent="0.2">
      <c r="A162" s="155"/>
      <c r="B162" s="156"/>
      <c r="C162" s="263" t="s">
        <v>3106</v>
      </c>
      <c r="D162" s="264"/>
      <c r="E162" s="264"/>
      <c r="F162" s="264"/>
      <c r="G162" s="264"/>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365</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3" x14ac:dyDescent="0.2">
      <c r="A163" s="155"/>
      <c r="B163" s="156"/>
      <c r="C163" s="263" t="s">
        <v>3107</v>
      </c>
      <c r="D163" s="264"/>
      <c r="E163" s="264"/>
      <c r="F163" s="264"/>
      <c r="G163" s="264"/>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365</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263" t="s">
        <v>3108</v>
      </c>
      <c r="D164" s="264"/>
      <c r="E164" s="264"/>
      <c r="F164" s="264"/>
      <c r="G164" s="264"/>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365</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263" t="s">
        <v>3109</v>
      </c>
      <c r="D165" s="264"/>
      <c r="E165" s="264"/>
      <c r="F165" s="264"/>
      <c r="G165" s="264"/>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365</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3" x14ac:dyDescent="0.2">
      <c r="A166" s="155"/>
      <c r="B166" s="156"/>
      <c r="C166" s="263" t="s">
        <v>3116</v>
      </c>
      <c r="D166" s="264"/>
      <c r="E166" s="264"/>
      <c r="F166" s="264"/>
      <c r="G166" s="264"/>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365</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3" x14ac:dyDescent="0.2">
      <c r="A167" s="155"/>
      <c r="B167" s="156"/>
      <c r="C167" s="263" t="s">
        <v>3111</v>
      </c>
      <c r="D167" s="264"/>
      <c r="E167" s="264"/>
      <c r="F167" s="264"/>
      <c r="G167" s="264"/>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365</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3" x14ac:dyDescent="0.2">
      <c r="A168" s="155"/>
      <c r="B168" s="156"/>
      <c r="C168" s="263" t="s">
        <v>3112</v>
      </c>
      <c r="D168" s="264"/>
      <c r="E168" s="264"/>
      <c r="F168" s="264"/>
      <c r="G168" s="264"/>
      <c r="H168" s="159"/>
      <c r="I168" s="159"/>
      <c r="J168" s="159"/>
      <c r="K168" s="159"/>
      <c r="L168" s="159"/>
      <c r="M168" s="159"/>
      <c r="N168" s="158"/>
      <c r="O168" s="158"/>
      <c r="P168" s="158"/>
      <c r="Q168" s="158"/>
      <c r="R168" s="159"/>
      <c r="S168" s="159"/>
      <c r="T168" s="159"/>
      <c r="U168" s="159"/>
      <c r="V168" s="159"/>
      <c r="W168" s="159"/>
      <c r="X168" s="159"/>
      <c r="Y168" s="159"/>
      <c r="Z168" s="148"/>
      <c r="AA168" s="148"/>
      <c r="AB168" s="148"/>
      <c r="AC168" s="148"/>
      <c r="AD168" s="148"/>
      <c r="AE168" s="148"/>
      <c r="AF168" s="148"/>
      <c r="AG168" s="148" t="s">
        <v>365</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
      <c r="A169" s="178">
        <v>51</v>
      </c>
      <c r="B169" s="179" t="s">
        <v>1841</v>
      </c>
      <c r="C169" s="195" t="s">
        <v>3117</v>
      </c>
      <c r="D169" s="180" t="s">
        <v>389</v>
      </c>
      <c r="E169" s="181">
        <v>3.63</v>
      </c>
      <c r="F169" s="182"/>
      <c r="G169" s="183">
        <f>ROUND(E169*F169,2)</f>
        <v>0</v>
      </c>
      <c r="H169" s="182"/>
      <c r="I169" s="183">
        <f>ROUND(E169*H169,2)</f>
        <v>0</v>
      </c>
      <c r="J169" s="182"/>
      <c r="K169" s="183">
        <f>ROUND(E169*J169,2)</f>
        <v>0</v>
      </c>
      <c r="L169" s="183">
        <v>12</v>
      </c>
      <c r="M169" s="183">
        <f>G169*(1+L169/100)</f>
        <v>0</v>
      </c>
      <c r="N169" s="181">
        <v>1.7389999999999999E-2</v>
      </c>
      <c r="O169" s="181">
        <f>ROUND(E169*N169,2)</f>
        <v>0.06</v>
      </c>
      <c r="P169" s="181">
        <v>0</v>
      </c>
      <c r="Q169" s="181">
        <f>ROUND(E169*P169,2)</f>
        <v>0</v>
      </c>
      <c r="R169" s="183"/>
      <c r="S169" s="183" t="s">
        <v>633</v>
      </c>
      <c r="T169" s="184" t="s">
        <v>634</v>
      </c>
      <c r="U169" s="159">
        <v>0</v>
      </c>
      <c r="V169" s="159">
        <f>ROUND(E169*U169,2)</f>
        <v>0</v>
      </c>
      <c r="W169" s="159"/>
      <c r="X169" s="159" t="s">
        <v>314</v>
      </c>
      <c r="Y169" s="159" t="s">
        <v>315</v>
      </c>
      <c r="Z169" s="148"/>
      <c r="AA169" s="148"/>
      <c r="AB169" s="148"/>
      <c r="AC169" s="148"/>
      <c r="AD169" s="148"/>
      <c r="AE169" s="148"/>
      <c r="AF169" s="148"/>
      <c r="AG169" s="148" t="s">
        <v>316</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
      <c r="A170" s="155"/>
      <c r="B170" s="156"/>
      <c r="C170" s="265" t="s">
        <v>3118</v>
      </c>
      <c r="D170" s="266"/>
      <c r="E170" s="266"/>
      <c r="F170" s="266"/>
      <c r="G170" s="266"/>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365</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3" x14ac:dyDescent="0.2">
      <c r="A171" s="155"/>
      <c r="B171" s="156"/>
      <c r="C171" s="263" t="s">
        <v>3102</v>
      </c>
      <c r="D171" s="264"/>
      <c r="E171" s="264"/>
      <c r="F171" s="264"/>
      <c r="G171" s="264"/>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365</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263" t="s">
        <v>3103</v>
      </c>
      <c r="D172" s="264"/>
      <c r="E172" s="264"/>
      <c r="F172" s="264"/>
      <c r="G172" s="264"/>
      <c r="H172" s="159"/>
      <c r="I172" s="159"/>
      <c r="J172" s="159"/>
      <c r="K172" s="159"/>
      <c r="L172" s="159"/>
      <c r="M172" s="159"/>
      <c r="N172" s="158"/>
      <c r="O172" s="158"/>
      <c r="P172" s="158"/>
      <c r="Q172" s="158"/>
      <c r="R172" s="159"/>
      <c r="S172" s="159"/>
      <c r="T172" s="159"/>
      <c r="U172" s="159"/>
      <c r="V172" s="159"/>
      <c r="W172" s="159"/>
      <c r="X172" s="159"/>
      <c r="Y172" s="159"/>
      <c r="Z172" s="148"/>
      <c r="AA172" s="148"/>
      <c r="AB172" s="148"/>
      <c r="AC172" s="148"/>
      <c r="AD172" s="148"/>
      <c r="AE172" s="148"/>
      <c r="AF172" s="148"/>
      <c r="AG172" s="148" t="s">
        <v>365</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263" t="s">
        <v>3119</v>
      </c>
      <c r="D173" s="264"/>
      <c r="E173" s="264"/>
      <c r="F173" s="264"/>
      <c r="G173" s="264"/>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365</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3" x14ac:dyDescent="0.2">
      <c r="A174" s="155"/>
      <c r="B174" s="156"/>
      <c r="C174" s="263" t="s">
        <v>3105</v>
      </c>
      <c r="D174" s="264"/>
      <c r="E174" s="264"/>
      <c r="F174" s="264"/>
      <c r="G174" s="264"/>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365</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
      <c r="A175" s="155"/>
      <c r="B175" s="156"/>
      <c r="C175" s="263" t="s">
        <v>3106</v>
      </c>
      <c r="D175" s="264"/>
      <c r="E175" s="264"/>
      <c r="F175" s="264"/>
      <c r="G175" s="264"/>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365</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263" t="s">
        <v>3107</v>
      </c>
      <c r="D176" s="264"/>
      <c r="E176" s="264"/>
      <c r="F176" s="264"/>
      <c r="G176" s="264"/>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365</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
      <c r="A177" s="155"/>
      <c r="B177" s="156"/>
      <c r="C177" s="263" t="s">
        <v>3108</v>
      </c>
      <c r="D177" s="264"/>
      <c r="E177" s="264"/>
      <c r="F177" s="264"/>
      <c r="G177" s="264"/>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365</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
      <c r="A178" s="155"/>
      <c r="B178" s="156"/>
      <c r="C178" s="263" t="s">
        <v>3109</v>
      </c>
      <c r="D178" s="264"/>
      <c r="E178" s="264"/>
      <c r="F178" s="264"/>
      <c r="G178" s="264"/>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365</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
      <c r="A179" s="155"/>
      <c r="B179" s="156"/>
      <c r="C179" s="263" t="s">
        <v>3116</v>
      </c>
      <c r="D179" s="264"/>
      <c r="E179" s="264"/>
      <c r="F179" s="264"/>
      <c r="G179" s="264"/>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365</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
      <c r="A180" s="155"/>
      <c r="B180" s="156"/>
      <c r="C180" s="263" t="s">
        <v>3111</v>
      </c>
      <c r="D180" s="264"/>
      <c r="E180" s="264"/>
      <c r="F180" s="264"/>
      <c r="G180" s="264"/>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365</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3" x14ac:dyDescent="0.2">
      <c r="A181" s="155"/>
      <c r="B181" s="156"/>
      <c r="C181" s="263" t="s">
        <v>3112</v>
      </c>
      <c r="D181" s="264"/>
      <c r="E181" s="264"/>
      <c r="F181" s="264"/>
      <c r="G181" s="264"/>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365</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1" x14ac:dyDescent="0.2">
      <c r="A182" s="178">
        <v>52</v>
      </c>
      <c r="B182" s="179" t="s">
        <v>1845</v>
      </c>
      <c r="C182" s="195" t="s">
        <v>3120</v>
      </c>
      <c r="D182" s="180" t="s">
        <v>389</v>
      </c>
      <c r="E182" s="181">
        <v>5.8</v>
      </c>
      <c r="F182" s="182"/>
      <c r="G182" s="183">
        <f>ROUND(E182*F182,2)</f>
        <v>0</v>
      </c>
      <c r="H182" s="182"/>
      <c r="I182" s="183">
        <f>ROUND(E182*H182,2)</f>
        <v>0</v>
      </c>
      <c r="J182" s="182"/>
      <c r="K182" s="183">
        <f>ROUND(E182*J182,2)</f>
        <v>0</v>
      </c>
      <c r="L182" s="183">
        <v>12</v>
      </c>
      <c r="M182" s="183">
        <f>G182*(1+L182/100)</f>
        <v>0</v>
      </c>
      <c r="N182" s="181">
        <v>1.7389999999999999E-2</v>
      </c>
      <c r="O182" s="181">
        <f>ROUND(E182*N182,2)</f>
        <v>0.1</v>
      </c>
      <c r="P182" s="181">
        <v>0</v>
      </c>
      <c r="Q182" s="181">
        <f>ROUND(E182*P182,2)</f>
        <v>0</v>
      </c>
      <c r="R182" s="183"/>
      <c r="S182" s="183" t="s">
        <v>633</v>
      </c>
      <c r="T182" s="184" t="s">
        <v>634</v>
      </c>
      <c r="U182" s="159">
        <v>0</v>
      </c>
      <c r="V182" s="159">
        <f>ROUND(E182*U182,2)</f>
        <v>0</v>
      </c>
      <c r="W182" s="159"/>
      <c r="X182" s="159" t="s">
        <v>314</v>
      </c>
      <c r="Y182" s="159" t="s">
        <v>315</v>
      </c>
      <c r="Z182" s="148"/>
      <c r="AA182" s="148"/>
      <c r="AB182" s="148"/>
      <c r="AC182" s="148"/>
      <c r="AD182" s="148"/>
      <c r="AE182" s="148"/>
      <c r="AF182" s="148"/>
      <c r="AG182" s="148" t="s">
        <v>316</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2" x14ac:dyDescent="0.2">
      <c r="A183" s="155"/>
      <c r="B183" s="156"/>
      <c r="C183" s="265" t="s">
        <v>3121</v>
      </c>
      <c r="D183" s="266"/>
      <c r="E183" s="266"/>
      <c r="F183" s="266"/>
      <c r="G183" s="266"/>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365</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263" t="s">
        <v>3102</v>
      </c>
      <c r="D184" s="264"/>
      <c r="E184" s="264"/>
      <c r="F184" s="264"/>
      <c r="G184" s="264"/>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365</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3" x14ac:dyDescent="0.2">
      <c r="A185" s="155"/>
      <c r="B185" s="156"/>
      <c r="C185" s="263" t="s">
        <v>3103</v>
      </c>
      <c r="D185" s="264"/>
      <c r="E185" s="264"/>
      <c r="F185" s="264"/>
      <c r="G185" s="264"/>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365</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
      <c r="A186" s="155"/>
      <c r="B186" s="156"/>
      <c r="C186" s="263" t="s">
        <v>3122</v>
      </c>
      <c r="D186" s="264"/>
      <c r="E186" s="264"/>
      <c r="F186" s="264"/>
      <c r="G186" s="264"/>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365</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
      <c r="A187" s="155"/>
      <c r="B187" s="156"/>
      <c r="C187" s="263" t="s">
        <v>3105</v>
      </c>
      <c r="D187" s="264"/>
      <c r="E187" s="264"/>
      <c r="F187" s="264"/>
      <c r="G187" s="264"/>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365</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3" x14ac:dyDescent="0.2">
      <c r="A188" s="155"/>
      <c r="B188" s="156"/>
      <c r="C188" s="263" t="s">
        <v>3106</v>
      </c>
      <c r="D188" s="264"/>
      <c r="E188" s="264"/>
      <c r="F188" s="264"/>
      <c r="G188" s="264"/>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365</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
      <c r="A189" s="155"/>
      <c r="B189" s="156"/>
      <c r="C189" s="263" t="s">
        <v>3107</v>
      </c>
      <c r="D189" s="264"/>
      <c r="E189" s="264"/>
      <c r="F189" s="264"/>
      <c r="G189" s="264"/>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365</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3" x14ac:dyDescent="0.2">
      <c r="A190" s="155"/>
      <c r="B190" s="156"/>
      <c r="C190" s="263" t="s">
        <v>3108</v>
      </c>
      <c r="D190" s="264"/>
      <c r="E190" s="264"/>
      <c r="F190" s="264"/>
      <c r="G190" s="264"/>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365</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3" x14ac:dyDescent="0.2">
      <c r="A191" s="155"/>
      <c r="B191" s="156"/>
      <c r="C191" s="263" t="s">
        <v>3109</v>
      </c>
      <c r="D191" s="264"/>
      <c r="E191" s="264"/>
      <c r="F191" s="264"/>
      <c r="G191" s="264"/>
      <c r="H191" s="159"/>
      <c r="I191" s="159"/>
      <c r="J191" s="159"/>
      <c r="K191" s="159"/>
      <c r="L191" s="159"/>
      <c r="M191" s="159"/>
      <c r="N191" s="158"/>
      <c r="O191" s="158"/>
      <c r="P191" s="158"/>
      <c r="Q191" s="158"/>
      <c r="R191" s="159"/>
      <c r="S191" s="159"/>
      <c r="T191" s="159"/>
      <c r="U191" s="159"/>
      <c r="V191" s="159"/>
      <c r="W191" s="159"/>
      <c r="X191" s="159"/>
      <c r="Y191" s="159"/>
      <c r="Z191" s="148"/>
      <c r="AA191" s="148"/>
      <c r="AB191" s="148"/>
      <c r="AC191" s="148"/>
      <c r="AD191" s="148"/>
      <c r="AE191" s="148"/>
      <c r="AF191" s="148"/>
      <c r="AG191" s="148" t="s">
        <v>365</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3" x14ac:dyDescent="0.2">
      <c r="A192" s="155"/>
      <c r="B192" s="156"/>
      <c r="C192" s="263" t="s">
        <v>3123</v>
      </c>
      <c r="D192" s="264"/>
      <c r="E192" s="264"/>
      <c r="F192" s="264"/>
      <c r="G192" s="264"/>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365</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3" x14ac:dyDescent="0.2">
      <c r="A193" s="155"/>
      <c r="B193" s="156"/>
      <c r="C193" s="263" t="s">
        <v>3111</v>
      </c>
      <c r="D193" s="264"/>
      <c r="E193" s="264"/>
      <c r="F193" s="264"/>
      <c r="G193" s="264"/>
      <c r="H193" s="159"/>
      <c r="I193" s="159"/>
      <c r="J193" s="159"/>
      <c r="K193" s="159"/>
      <c r="L193" s="159"/>
      <c r="M193" s="159"/>
      <c r="N193" s="158"/>
      <c r="O193" s="158"/>
      <c r="P193" s="158"/>
      <c r="Q193" s="158"/>
      <c r="R193" s="159"/>
      <c r="S193" s="159"/>
      <c r="T193" s="159"/>
      <c r="U193" s="159"/>
      <c r="V193" s="159"/>
      <c r="W193" s="159"/>
      <c r="X193" s="159"/>
      <c r="Y193" s="159"/>
      <c r="Z193" s="148"/>
      <c r="AA193" s="148"/>
      <c r="AB193" s="148"/>
      <c r="AC193" s="148"/>
      <c r="AD193" s="148"/>
      <c r="AE193" s="148"/>
      <c r="AF193" s="148"/>
      <c r="AG193" s="148" t="s">
        <v>365</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3" x14ac:dyDescent="0.2">
      <c r="A194" s="155"/>
      <c r="B194" s="156"/>
      <c r="C194" s="263" t="s">
        <v>3112</v>
      </c>
      <c r="D194" s="264"/>
      <c r="E194" s="264"/>
      <c r="F194" s="264"/>
      <c r="G194" s="264"/>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365</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1" x14ac:dyDescent="0.2">
      <c r="A195" s="178">
        <v>53</v>
      </c>
      <c r="B195" s="179" t="s">
        <v>1850</v>
      </c>
      <c r="C195" s="195" t="s">
        <v>3124</v>
      </c>
      <c r="D195" s="180" t="s">
        <v>1426</v>
      </c>
      <c r="E195" s="181">
        <v>1</v>
      </c>
      <c r="F195" s="182"/>
      <c r="G195" s="183">
        <f>ROUND(E195*F195,2)</f>
        <v>0</v>
      </c>
      <c r="H195" s="182"/>
      <c r="I195" s="183">
        <f>ROUND(E195*H195,2)</f>
        <v>0</v>
      </c>
      <c r="J195" s="182"/>
      <c r="K195" s="183">
        <f>ROUND(E195*J195,2)</f>
        <v>0</v>
      </c>
      <c r="L195" s="183">
        <v>12</v>
      </c>
      <c r="M195" s="183">
        <f>G195*(1+L195/100)</f>
        <v>0</v>
      </c>
      <c r="N195" s="181">
        <v>1.7389999999999999E-2</v>
      </c>
      <c r="O195" s="181">
        <f>ROUND(E195*N195,2)</f>
        <v>0.02</v>
      </c>
      <c r="P195" s="181">
        <v>0</v>
      </c>
      <c r="Q195" s="181">
        <f>ROUND(E195*P195,2)</f>
        <v>0</v>
      </c>
      <c r="R195" s="183"/>
      <c r="S195" s="183" t="s">
        <v>633</v>
      </c>
      <c r="T195" s="184" t="s">
        <v>634</v>
      </c>
      <c r="U195" s="159">
        <v>0</v>
      </c>
      <c r="V195" s="159">
        <f>ROUND(E195*U195,2)</f>
        <v>0</v>
      </c>
      <c r="W195" s="159"/>
      <c r="X195" s="159" t="s">
        <v>314</v>
      </c>
      <c r="Y195" s="159" t="s">
        <v>315</v>
      </c>
      <c r="Z195" s="148"/>
      <c r="AA195" s="148"/>
      <c r="AB195" s="148"/>
      <c r="AC195" s="148"/>
      <c r="AD195" s="148"/>
      <c r="AE195" s="148"/>
      <c r="AF195" s="148"/>
      <c r="AG195" s="148" t="s">
        <v>316</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2" x14ac:dyDescent="0.2">
      <c r="A196" s="155"/>
      <c r="B196" s="156"/>
      <c r="C196" s="265" t="s">
        <v>3125</v>
      </c>
      <c r="D196" s="266"/>
      <c r="E196" s="266"/>
      <c r="F196" s="266"/>
      <c r="G196" s="266"/>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365</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3" x14ac:dyDescent="0.2">
      <c r="A197" s="155"/>
      <c r="B197" s="156"/>
      <c r="C197" s="263" t="s">
        <v>3126</v>
      </c>
      <c r="D197" s="264"/>
      <c r="E197" s="264"/>
      <c r="F197" s="264"/>
      <c r="G197" s="264"/>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365</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
      <c r="A198" s="155"/>
      <c r="B198" s="156"/>
      <c r="C198" s="263" t="s">
        <v>3127</v>
      </c>
      <c r="D198" s="264"/>
      <c r="E198" s="264"/>
      <c r="F198" s="264"/>
      <c r="G198" s="264"/>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365</v>
      </c>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
      <c r="A199" s="155"/>
      <c r="B199" s="156"/>
      <c r="C199" s="263" t="s">
        <v>3128</v>
      </c>
      <c r="D199" s="264"/>
      <c r="E199" s="264"/>
      <c r="F199" s="264"/>
      <c r="G199" s="264"/>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365</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3" x14ac:dyDescent="0.2">
      <c r="A200" s="155"/>
      <c r="B200" s="156"/>
      <c r="C200" s="263" t="s">
        <v>3129</v>
      </c>
      <c r="D200" s="264"/>
      <c r="E200" s="264"/>
      <c r="F200" s="264"/>
      <c r="G200" s="264"/>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365</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3" x14ac:dyDescent="0.2">
      <c r="A201" s="155"/>
      <c r="B201" s="156"/>
      <c r="C201" s="263" t="s">
        <v>946</v>
      </c>
      <c r="D201" s="264"/>
      <c r="E201" s="264"/>
      <c r="F201" s="264"/>
      <c r="G201" s="264"/>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365</v>
      </c>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3" x14ac:dyDescent="0.2">
      <c r="A202" s="155"/>
      <c r="B202" s="156"/>
      <c r="C202" s="263" t="s">
        <v>3130</v>
      </c>
      <c r="D202" s="264"/>
      <c r="E202" s="264"/>
      <c r="F202" s="264"/>
      <c r="G202" s="264"/>
      <c r="H202" s="159"/>
      <c r="I202" s="159"/>
      <c r="J202" s="159"/>
      <c r="K202" s="159"/>
      <c r="L202" s="159"/>
      <c r="M202" s="159"/>
      <c r="N202" s="158"/>
      <c r="O202" s="158"/>
      <c r="P202" s="158"/>
      <c r="Q202" s="158"/>
      <c r="R202" s="159"/>
      <c r="S202" s="159"/>
      <c r="T202" s="159"/>
      <c r="U202" s="159"/>
      <c r="V202" s="159"/>
      <c r="W202" s="159"/>
      <c r="X202" s="159"/>
      <c r="Y202" s="159"/>
      <c r="Z202" s="148"/>
      <c r="AA202" s="148"/>
      <c r="AB202" s="148"/>
      <c r="AC202" s="148"/>
      <c r="AD202" s="148"/>
      <c r="AE202" s="148"/>
      <c r="AF202" s="148"/>
      <c r="AG202" s="148" t="s">
        <v>365</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3" x14ac:dyDescent="0.2">
      <c r="A203" s="155"/>
      <c r="B203" s="156"/>
      <c r="C203" s="263" t="s">
        <v>3131</v>
      </c>
      <c r="D203" s="264"/>
      <c r="E203" s="264"/>
      <c r="F203" s="264"/>
      <c r="G203" s="264"/>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365</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3" x14ac:dyDescent="0.2">
      <c r="A204" s="155"/>
      <c r="B204" s="156"/>
      <c r="C204" s="263" t="s">
        <v>3132</v>
      </c>
      <c r="D204" s="264"/>
      <c r="E204" s="264"/>
      <c r="F204" s="264"/>
      <c r="G204" s="264"/>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365</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
      <c r="A205" s="155"/>
      <c r="B205" s="156"/>
      <c r="C205" s="263" t="s">
        <v>3133</v>
      </c>
      <c r="D205" s="264"/>
      <c r="E205" s="264"/>
      <c r="F205" s="264"/>
      <c r="G205" s="264"/>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365</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
      <c r="A206" s="155"/>
      <c r="B206" s="156"/>
      <c r="C206" s="263" t="s">
        <v>3134</v>
      </c>
      <c r="D206" s="264"/>
      <c r="E206" s="264"/>
      <c r="F206" s="264"/>
      <c r="G206" s="264"/>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365</v>
      </c>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263" t="s">
        <v>3135</v>
      </c>
      <c r="D207" s="264"/>
      <c r="E207" s="264"/>
      <c r="F207" s="264"/>
      <c r="G207" s="264"/>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365</v>
      </c>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
      <c r="A208" s="155"/>
      <c r="B208" s="156"/>
      <c r="C208" s="263" t="s">
        <v>3130</v>
      </c>
      <c r="D208" s="264"/>
      <c r="E208" s="264"/>
      <c r="F208" s="264"/>
      <c r="G208" s="264"/>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365</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1" x14ac:dyDescent="0.2">
      <c r="A209" s="155">
        <v>54</v>
      </c>
      <c r="B209" s="156" t="s">
        <v>3136</v>
      </c>
      <c r="C209" s="200" t="s">
        <v>3137</v>
      </c>
      <c r="D209" s="157" t="s">
        <v>0</v>
      </c>
      <c r="E209" s="193"/>
      <c r="F209" s="160"/>
      <c r="G209" s="159">
        <f>ROUND(E209*F209,2)</f>
        <v>0</v>
      </c>
      <c r="H209" s="160"/>
      <c r="I209" s="159">
        <f>ROUND(E209*H209,2)</f>
        <v>0</v>
      </c>
      <c r="J209" s="160"/>
      <c r="K209" s="159">
        <f>ROUND(E209*J209,2)</f>
        <v>0</v>
      </c>
      <c r="L209" s="159">
        <v>12</v>
      </c>
      <c r="M209" s="159">
        <f>G209*(1+L209/100)</f>
        <v>0</v>
      </c>
      <c r="N209" s="158">
        <v>0</v>
      </c>
      <c r="O209" s="158">
        <f>ROUND(E209*N209,2)</f>
        <v>0</v>
      </c>
      <c r="P209" s="158">
        <v>0</v>
      </c>
      <c r="Q209" s="158">
        <f>ROUND(E209*P209,2)</f>
        <v>0</v>
      </c>
      <c r="R209" s="159"/>
      <c r="S209" s="159" t="s">
        <v>313</v>
      </c>
      <c r="T209" s="159" t="s">
        <v>313</v>
      </c>
      <c r="U209" s="159">
        <v>0</v>
      </c>
      <c r="V209" s="159">
        <f>ROUND(E209*U209,2)</f>
        <v>0</v>
      </c>
      <c r="W209" s="159"/>
      <c r="X209" s="159" t="s">
        <v>1143</v>
      </c>
      <c r="Y209" s="159" t="s">
        <v>315</v>
      </c>
      <c r="Z209" s="148"/>
      <c r="AA209" s="148"/>
      <c r="AB209" s="148"/>
      <c r="AC209" s="148"/>
      <c r="AD209" s="148"/>
      <c r="AE209" s="148"/>
      <c r="AF209" s="148"/>
      <c r="AG209" s="148" t="s">
        <v>1144</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x14ac:dyDescent="0.2">
      <c r="A210" s="171" t="s">
        <v>308</v>
      </c>
      <c r="B210" s="172" t="s">
        <v>214</v>
      </c>
      <c r="C210" s="194" t="s">
        <v>215</v>
      </c>
      <c r="D210" s="173"/>
      <c r="E210" s="174"/>
      <c r="F210" s="175"/>
      <c r="G210" s="175">
        <f>SUMIF(AG211:AG220,"&lt;&gt;NOR",G211:G220)</f>
        <v>0</v>
      </c>
      <c r="H210" s="175"/>
      <c r="I210" s="175">
        <f>SUM(I211:I220)</f>
        <v>0</v>
      </c>
      <c r="J210" s="175"/>
      <c r="K210" s="175">
        <f>SUM(K211:K220)</f>
        <v>0</v>
      </c>
      <c r="L210" s="175"/>
      <c r="M210" s="175">
        <f>SUM(M211:M220)</f>
        <v>0</v>
      </c>
      <c r="N210" s="174"/>
      <c r="O210" s="174">
        <f>SUM(O211:O220)</f>
        <v>0</v>
      </c>
      <c r="P210" s="174"/>
      <c r="Q210" s="174">
        <f>SUM(Q211:Q220)</f>
        <v>0</v>
      </c>
      <c r="R210" s="175"/>
      <c r="S210" s="175"/>
      <c r="T210" s="176"/>
      <c r="U210" s="170"/>
      <c r="V210" s="170">
        <f>SUM(V211:V220)</f>
        <v>41.88</v>
      </c>
      <c r="W210" s="170"/>
      <c r="X210" s="170"/>
      <c r="Y210" s="170"/>
      <c r="AG210" t="s">
        <v>309</v>
      </c>
    </row>
    <row r="211" spans="1:60" outlineLevel="1" x14ac:dyDescent="0.2">
      <c r="A211" s="178">
        <v>55</v>
      </c>
      <c r="B211" s="179" t="s">
        <v>2847</v>
      </c>
      <c r="C211" s="195" t="s">
        <v>2848</v>
      </c>
      <c r="D211" s="180" t="s">
        <v>381</v>
      </c>
      <c r="E211" s="181">
        <v>22.607199999999999</v>
      </c>
      <c r="F211" s="182"/>
      <c r="G211" s="183">
        <f>ROUND(E211*F211,2)</f>
        <v>0</v>
      </c>
      <c r="H211" s="182"/>
      <c r="I211" s="183">
        <f>ROUND(E211*H211,2)</f>
        <v>0</v>
      </c>
      <c r="J211" s="182"/>
      <c r="K211" s="183">
        <f>ROUND(E211*J211,2)</f>
        <v>0</v>
      </c>
      <c r="L211" s="183">
        <v>12</v>
      </c>
      <c r="M211" s="183">
        <f>G211*(1+L211/100)</f>
        <v>0</v>
      </c>
      <c r="N211" s="181">
        <v>0</v>
      </c>
      <c r="O211" s="181">
        <f>ROUND(E211*N211,2)</f>
        <v>0</v>
      </c>
      <c r="P211" s="181">
        <v>0</v>
      </c>
      <c r="Q211" s="181">
        <f>ROUND(E211*P211,2)</f>
        <v>0</v>
      </c>
      <c r="R211" s="183"/>
      <c r="S211" s="183" t="s">
        <v>313</v>
      </c>
      <c r="T211" s="184" t="s">
        <v>313</v>
      </c>
      <c r="U211" s="159">
        <v>0.49</v>
      </c>
      <c r="V211" s="159">
        <f>ROUND(E211*U211,2)</f>
        <v>11.08</v>
      </c>
      <c r="W211" s="159"/>
      <c r="X211" s="159" t="s">
        <v>314</v>
      </c>
      <c r="Y211" s="159" t="s">
        <v>315</v>
      </c>
      <c r="Z211" s="148"/>
      <c r="AA211" s="148"/>
      <c r="AB211" s="148"/>
      <c r="AC211" s="148"/>
      <c r="AD211" s="148"/>
      <c r="AE211" s="148"/>
      <c r="AF211" s="148"/>
      <c r="AG211" s="148" t="s">
        <v>316</v>
      </c>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2" x14ac:dyDescent="0.2">
      <c r="A212" s="155"/>
      <c r="B212" s="156"/>
      <c r="C212" s="196" t="s">
        <v>3138</v>
      </c>
      <c r="D212" s="161"/>
      <c r="E212" s="162">
        <v>22.607199999999999</v>
      </c>
      <c r="F212" s="159"/>
      <c r="G212" s="159"/>
      <c r="H212" s="159"/>
      <c r="I212" s="159"/>
      <c r="J212" s="159"/>
      <c r="K212" s="159"/>
      <c r="L212" s="159"/>
      <c r="M212" s="159"/>
      <c r="N212" s="158"/>
      <c r="O212" s="158"/>
      <c r="P212" s="158"/>
      <c r="Q212" s="158"/>
      <c r="R212" s="159"/>
      <c r="S212" s="159"/>
      <c r="T212" s="159"/>
      <c r="U212" s="159"/>
      <c r="V212" s="159"/>
      <c r="W212" s="159"/>
      <c r="X212" s="159"/>
      <c r="Y212" s="159"/>
      <c r="Z212" s="148"/>
      <c r="AA212" s="148"/>
      <c r="AB212" s="148"/>
      <c r="AC212" s="148"/>
      <c r="AD212" s="148"/>
      <c r="AE212" s="148"/>
      <c r="AF212" s="148"/>
      <c r="AG212" s="148" t="s">
        <v>318</v>
      </c>
      <c r="AH212" s="148">
        <v>5</v>
      </c>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1" x14ac:dyDescent="0.2">
      <c r="A213" s="178">
        <v>56</v>
      </c>
      <c r="B213" s="179" t="s">
        <v>2836</v>
      </c>
      <c r="C213" s="195" t="s">
        <v>2837</v>
      </c>
      <c r="D213" s="180" t="s">
        <v>381</v>
      </c>
      <c r="E213" s="181">
        <v>45.214399999999998</v>
      </c>
      <c r="F213" s="182"/>
      <c r="G213" s="183">
        <f>ROUND(E213*F213,2)</f>
        <v>0</v>
      </c>
      <c r="H213" s="182"/>
      <c r="I213" s="183">
        <f>ROUND(E213*H213,2)</f>
        <v>0</v>
      </c>
      <c r="J213" s="182"/>
      <c r="K213" s="183">
        <f>ROUND(E213*J213,2)</f>
        <v>0</v>
      </c>
      <c r="L213" s="183">
        <v>12</v>
      </c>
      <c r="M213" s="183">
        <f>G213*(1+L213/100)</f>
        <v>0</v>
      </c>
      <c r="N213" s="181">
        <v>0</v>
      </c>
      <c r="O213" s="181">
        <f>ROUND(E213*N213,2)</f>
        <v>0</v>
      </c>
      <c r="P213" s="181">
        <v>0</v>
      </c>
      <c r="Q213" s="181">
        <f>ROUND(E213*P213,2)</f>
        <v>0</v>
      </c>
      <c r="R213" s="183"/>
      <c r="S213" s="183" t="s">
        <v>313</v>
      </c>
      <c r="T213" s="184" t="s">
        <v>313</v>
      </c>
      <c r="U213" s="159">
        <v>0</v>
      </c>
      <c r="V213" s="159">
        <f>ROUND(E213*U213,2)</f>
        <v>0</v>
      </c>
      <c r="W213" s="159"/>
      <c r="X213" s="159" t="s">
        <v>314</v>
      </c>
      <c r="Y213" s="159" t="s">
        <v>315</v>
      </c>
      <c r="Z213" s="148"/>
      <c r="AA213" s="148"/>
      <c r="AB213" s="148"/>
      <c r="AC213" s="148"/>
      <c r="AD213" s="148"/>
      <c r="AE213" s="148"/>
      <c r="AF213" s="148"/>
      <c r="AG213" s="148" t="s">
        <v>316</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2" x14ac:dyDescent="0.2">
      <c r="A214" s="155"/>
      <c r="B214" s="156"/>
      <c r="C214" s="196" t="s">
        <v>3139</v>
      </c>
      <c r="D214" s="161"/>
      <c r="E214" s="162">
        <v>45.214399999999998</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318</v>
      </c>
      <c r="AH214" s="148">
        <v>5</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1" x14ac:dyDescent="0.2">
      <c r="A215" s="178">
        <v>57</v>
      </c>
      <c r="B215" s="179" t="s">
        <v>2851</v>
      </c>
      <c r="C215" s="195" t="s">
        <v>2852</v>
      </c>
      <c r="D215" s="180" t="s">
        <v>381</v>
      </c>
      <c r="E215" s="181">
        <v>22.607199999999999</v>
      </c>
      <c r="F215" s="182"/>
      <c r="G215" s="183">
        <f>ROUND(E215*F215,2)</f>
        <v>0</v>
      </c>
      <c r="H215" s="182"/>
      <c r="I215" s="183">
        <f>ROUND(E215*H215,2)</f>
        <v>0</v>
      </c>
      <c r="J215" s="182"/>
      <c r="K215" s="183">
        <f>ROUND(E215*J215,2)</f>
        <v>0</v>
      </c>
      <c r="L215" s="183">
        <v>12</v>
      </c>
      <c r="M215" s="183">
        <f>G215*(1+L215/100)</f>
        <v>0</v>
      </c>
      <c r="N215" s="181">
        <v>0</v>
      </c>
      <c r="O215" s="181">
        <f>ROUND(E215*N215,2)</f>
        <v>0</v>
      </c>
      <c r="P215" s="181">
        <v>0</v>
      </c>
      <c r="Q215" s="181">
        <f>ROUND(E215*P215,2)</f>
        <v>0</v>
      </c>
      <c r="R215" s="183"/>
      <c r="S215" s="183" t="s">
        <v>313</v>
      </c>
      <c r="T215" s="184" t="s">
        <v>313</v>
      </c>
      <c r="U215" s="159">
        <v>0.94199999999999995</v>
      </c>
      <c r="V215" s="159">
        <f>ROUND(E215*U215,2)</f>
        <v>21.3</v>
      </c>
      <c r="W215" s="159"/>
      <c r="X215" s="159" t="s">
        <v>314</v>
      </c>
      <c r="Y215" s="159" t="s">
        <v>315</v>
      </c>
      <c r="Z215" s="148"/>
      <c r="AA215" s="148"/>
      <c r="AB215" s="148"/>
      <c r="AC215" s="148"/>
      <c r="AD215" s="148"/>
      <c r="AE215" s="148"/>
      <c r="AF215" s="148"/>
      <c r="AG215" s="148" t="s">
        <v>316</v>
      </c>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2" x14ac:dyDescent="0.2">
      <c r="A216" s="155"/>
      <c r="B216" s="156"/>
      <c r="C216" s="196" t="s">
        <v>3140</v>
      </c>
      <c r="D216" s="161"/>
      <c r="E216" s="162">
        <v>22.607199999999999</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318</v>
      </c>
      <c r="AH216" s="148">
        <v>5</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1" x14ac:dyDescent="0.2">
      <c r="A217" s="178">
        <v>58</v>
      </c>
      <c r="B217" s="179" t="s">
        <v>2853</v>
      </c>
      <c r="C217" s="195" t="s">
        <v>2854</v>
      </c>
      <c r="D217" s="180" t="s">
        <v>381</v>
      </c>
      <c r="E217" s="181">
        <v>90.428799999999995</v>
      </c>
      <c r="F217" s="182"/>
      <c r="G217" s="183">
        <f>ROUND(E217*F217,2)</f>
        <v>0</v>
      </c>
      <c r="H217" s="182"/>
      <c r="I217" s="183">
        <f>ROUND(E217*H217,2)</f>
        <v>0</v>
      </c>
      <c r="J217" s="182"/>
      <c r="K217" s="183">
        <f>ROUND(E217*J217,2)</f>
        <v>0</v>
      </c>
      <c r="L217" s="183">
        <v>12</v>
      </c>
      <c r="M217" s="183">
        <f>G217*(1+L217/100)</f>
        <v>0</v>
      </c>
      <c r="N217" s="181">
        <v>0</v>
      </c>
      <c r="O217" s="181">
        <f>ROUND(E217*N217,2)</f>
        <v>0</v>
      </c>
      <c r="P217" s="181">
        <v>0</v>
      </c>
      <c r="Q217" s="181">
        <f>ROUND(E217*P217,2)</f>
        <v>0</v>
      </c>
      <c r="R217" s="183"/>
      <c r="S217" s="183" t="s">
        <v>313</v>
      </c>
      <c r="T217" s="184" t="s">
        <v>313</v>
      </c>
      <c r="U217" s="159">
        <v>0.105</v>
      </c>
      <c r="V217" s="159">
        <f>ROUND(E217*U217,2)</f>
        <v>9.5</v>
      </c>
      <c r="W217" s="159"/>
      <c r="X217" s="159" t="s">
        <v>314</v>
      </c>
      <c r="Y217" s="159" t="s">
        <v>315</v>
      </c>
      <c r="Z217" s="148"/>
      <c r="AA217" s="148"/>
      <c r="AB217" s="148"/>
      <c r="AC217" s="148"/>
      <c r="AD217" s="148"/>
      <c r="AE217" s="148"/>
      <c r="AF217" s="148"/>
      <c r="AG217" s="148" t="s">
        <v>316</v>
      </c>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2" x14ac:dyDescent="0.2">
      <c r="A218" s="155"/>
      <c r="B218" s="156"/>
      <c r="C218" s="196" t="s">
        <v>3141</v>
      </c>
      <c r="D218" s="161"/>
      <c r="E218" s="162">
        <v>90.428799999999995</v>
      </c>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318</v>
      </c>
      <c r="AH218" s="148">
        <v>5</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ht="22.5" outlineLevel="1" x14ac:dyDescent="0.2">
      <c r="A219" s="178">
        <v>59</v>
      </c>
      <c r="B219" s="179" t="s">
        <v>3142</v>
      </c>
      <c r="C219" s="195" t="s">
        <v>3143</v>
      </c>
      <c r="D219" s="180" t="s">
        <v>381</v>
      </c>
      <c r="E219" s="181">
        <v>22.607199999999999</v>
      </c>
      <c r="F219" s="182"/>
      <c r="G219" s="183">
        <f>ROUND(E219*F219,2)</f>
        <v>0</v>
      </c>
      <c r="H219" s="182"/>
      <c r="I219" s="183">
        <f>ROUND(E219*H219,2)</f>
        <v>0</v>
      </c>
      <c r="J219" s="182"/>
      <c r="K219" s="183">
        <f>ROUND(E219*J219,2)</f>
        <v>0</v>
      </c>
      <c r="L219" s="183">
        <v>12</v>
      </c>
      <c r="M219" s="183">
        <f>G219*(1+L219/100)</f>
        <v>0</v>
      </c>
      <c r="N219" s="181">
        <v>0</v>
      </c>
      <c r="O219" s="181">
        <f>ROUND(E219*N219,2)</f>
        <v>0</v>
      </c>
      <c r="P219" s="181">
        <v>0</v>
      </c>
      <c r="Q219" s="181">
        <f>ROUND(E219*P219,2)</f>
        <v>0</v>
      </c>
      <c r="R219" s="183"/>
      <c r="S219" s="183" t="s">
        <v>313</v>
      </c>
      <c r="T219" s="184" t="s">
        <v>313</v>
      </c>
      <c r="U219" s="159">
        <v>0</v>
      </c>
      <c r="V219" s="159">
        <f>ROUND(E219*U219,2)</f>
        <v>0</v>
      </c>
      <c r="W219" s="159"/>
      <c r="X219" s="159" t="s">
        <v>314</v>
      </c>
      <c r="Y219" s="159" t="s">
        <v>315</v>
      </c>
      <c r="Z219" s="148"/>
      <c r="AA219" s="148"/>
      <c r="AB219" s="148"/>
      <c r="AC219" s="148"/>
      <c r="AD219" s="148"/>
      <c r="AE219" s="148"/>
      <c r="AF219" s="148"/>
      <c r="AG219" s="148" t="s">
        <v>316</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2" x14ac:dyDescent="0.2">
      <c r="A220" s="155"/>
      <c r="B220" s="156"/>
      <c r="C220" s="196" t="s">
        <v>3144</v>
      </c>
      <c r="D220" s="161"/>
      <c r="E220" s="162">
        <v>22.607199999999999</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318</v>
      </c>
      <c r="AH220" s="148">
        <v>7</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x14ac:dyDescent="0.2">
      <c r="A221" s="3"/>
      <c r="B221" s="4"/>
      <c r="C221" s="203"/>
      <c r="D221" s="6"/>
      <c r="E221" s="3"/>
      <c r="F221" s="3"/>
      <c r="G221" s="3"/>
      <c r="H221" s="3"/>
      <c r="I221" s="3"/>
      <c r="J221" s="3"/>
      <c r="K221" s="3"/>
      <c r="L221" s="3"/>
      <c r="M221" s="3"/>
      <c r="N221" s="3"/>
      <c r="O221" s="3"/>
      <c r="P221" s="3"/>
      <c r="Q221" s="3"/>
      <c r="R221" s="3"/>
      <c r="S221" s="3"/>
      <c r="T221" s="3"/>
      <c r="U221" s="3"/>
      <c r="V221" s="3"/>
      <c r="W221" s="3"/>
      <c r="X221" s="3"/>
      <c r="Y221" s="3"/>
      <c r="AE221">
        <v>12</v>
      </c>
      <c r="AF221">
        <v>21</v>
      </c>
      <c r="AG221" t="s">
        <v>294</v>
      </c>
    </row>
    <row r="222" spans="1:60" x14ac:dyDescent="0.2">
      <c r="A222" s="151"/>
      <c r="B222" s="152" t="s">
        <v>31</v>
      </c>
      <c r="C222" s="204"/>
      <c r="D222" s="153"/>
      <c r="E222" s="154"/>
      <c r="F222" s="154"/>
      <c r="G222" s="177">
        <f>G8+G53+G90+G107+G110+G114+G121+G125+G132+G134+G142+G210</f>
        <v>0</v>
      </c>
      <c r="H222" s="3"/>
      <c r="I222" s="3"/>
      <c r="J222" s="3"/>
      <c r="K222" s="3"/>
      <c r="L222" s="3"/>
      <c r="M222" s="3"/>
      <c r="N222" s="3"/>
      <c r="O222" s="3"/>
      <c r="P222" s="3"/>
      <c r="Q222" s="3"/>
      <c r="R222" s="3"/>
      <c r="S222" s="3"/>
      <c r="T222" s="3"/>
      <c r="U222" s="3"/>
      <c r="V222" s="3"/>
      <c r="W222" s="3"/>
      <c r="X222" s="3"/>
      <c r="Y222" s="3"/>
      <c r="AE222">
        <f>SUMIF(L7:L220,AE221,G7:G220)</f>
        <v>0</v>
      </c>
      <c r="AF222">
        <f>SUMIF(L7:L220,AF221,G7:G220)</f>
        <v>0</v>
      </c>
      <c r="AG222" t="s">
        <v>2082</v>
      </c>
    </row>
    <row r="223" spans="1:60" x14ac:dyDescent="0.2">
      <c r="A223" s="3"/>
      <c r="B223" s="4"/>
      <c r="C223" s="203"/>
      <c r="D223" s="6"/>
      <c r="E223" s="3"/>
      <c r="F223" s="3"/>
      <c r="G223" s="3"/>
      <c r="H223" s="3"/>
      <c r="I223" s="3"/>
      <c r="J223" s="3"/>
      <c r="K223" s="3"/>
      <c r="L223" s="3"/>
      <c r="M223" s="3"/>
      <c r="N223" s="3"/>
      <c r="O223" s="3"/>
      <c r="P223" s="3"/>
      <c r="Q223" s="3"/>
      <c r="R223" s="3"/>
      <c r="S223" s="3"/>
      <c r="T223" s="3"/>
      <c r="U223" s="3"/>
      <c r="V223" s="3"/>
      <c r="W223" s="3"/>
      <c r="X223" s="3"/>
      <c r="Y223" s="3"/>
    </row>
    <row r="224" spans="1:60" x14ac:dyDescent="0.2">
      <c r="A224" s="3"/>
      <c r="B224" s="4"/>
      <c r="C224" s="203"/>
      <c r="D224" s="6"/>
      <c r="E224" s="3"/>
      <c r="F224" s="3"/>
      <c r="G224" s="3"/>
      <c r="H224" s="3"/>
      <c r="I224" s="3"/>
      <c r="J224" s="3"/>
      <c r="K224" s="3"/>
      <c r="L224" s="3"/>
      <c r="M224" s="3"/>
      <c r="N224" s="3"/>
      <c r="O224" s="3"/>
      <c r="P224" s="3"/>
      <c r="Q224" s="3"/>
      <c r="R224" s="3"/>
      <c r="S224" s="3"/>
      <c r="T224" s="3"/>
      <c r="U224" s="3"/>
      <c r="V224" s="3"/>
      <c r="W224" s="3"/>
      <c r="X224" s="3"/>
      <c r="Y224" s="3"/>
    </row>
    <row r="225" spans="1:33" x14ac:dyDescent="0.2">
      <c r="A225" s="287" t="s">
        <v>2092</v>
      </c>
      <c r="B225" s="287"/>
      <c r="C225" s="288"/>
      <c r="D225" s="6"/>
      <c r="E225" s="3"/>
      <c r="F225" s="3"/>
      <c r="G225" s="3"/>
      <c r="H225" s="3"/>
      <c r="I225" s="3"/>
      <c r="J225" s="3"/>
      <c r="K225" s="3"/>
      <c r="L225" s="3"/>
      <c r="M225" s="3"/>
      <c r="N225" s="3"/>
      <c r="O225" s="3"/>
      <c r="P225" s="3"/>
      <c r="Q225" s="3"/>
      <c r="R225" s="3"/>
      <c r="S225" s="3"/>
      <c r="T225" s="3"/>
      <c r="U225" s="3"/>
      <c r="V225" s="3"/>
      <c r="W225" s="3"/>
      <c r="X225" s="3"/>
      <c r="Y225" s="3"/>
    </row>
    <row r="226" spans="1:33" x14ac:dyDescent="0.2">
      <c r="A226" s="267"/>
      <c r="B226" s="268"/>
      <c r="C226" s="269"/>
      <c r="D226" s="268"/>
      <c r="E226" s="268"/>
      <c r="F226" s="268"/>
      <c r="G226" s="270"/>
      <c r="H226" s="3"/>
      <c r="I226" s="3"/>
      <c r="J226" s="3"/>
      <c r="K226" s="3"/>
      <c r="L226" s="3"/>
      <c r="M226" s="3"/>
      <c r="N226" s="3"/>
      <c r="O226" s="3"/>
      <c r="P226" s="3"/>
      <c r="Q226" s="3"/>
      <c r="R226" s="3"/>
      <c r="S226" s="3"/>
      <c r="T226" s="3"/>
      <c r="U226" s="3"/>
      <c r="V226" s="3"/>
      <c r="W226" s="3"/>
      <c r="X226" s="3"/>
      <c r="Y226" s="3"/>
      <c r="AG226" t="s">
        <v>2093</v>
      </c>
    </row>
    <row r="227" spans="1:33" x14ac:dyDescent="0.2">
      <c r="A227" s="271"/>
      <c r="B227" s="272"/>
      <c r="C227" s="273"/>
      <c r="D227" s="272"/>
      <c r="E227" s="272"/>
      <c r="F227" s="272"/>
      <c r="G227" s="274"/>
      <c r="H227" s="3"/>
      <c r="I227" s="3"/>
      <c r="J227" s="3"/>
      <c r="K227" s="3"/>
      <c r="L227" s="3"/>
      <c r="M227" s="3"/>
      <c r="N227" s="3"/>
      <c r="O227" s="3"/>
      <c r="P227" s="3"/>
      <c r="Q227" s="3"/>
      <c r="R227" s="3"/>
      <c r="S227" s="3"/>
      <c r="T227" s="3"/>
      <c r="U227" s="3"/>
      <c r="V227" s="3"/>
      <c r="W227" s="3"/>
      <c r="X227" s="3"/>
      <c r="Y227" s="3"/>
    </row>
    <row r="228" spans="1:33" x14ac:dyDescent="0.2">
      <c r="A228" s="271"/>
      <c r="B228" s="272"/>
      <c r="C228" s="273"/>
      <c r="D228" s="272"/>
      <c r="E228" s="272"/>
      <c r="F228" s="272"/>
      <c r="G228" s="274"/>
      <c r="H228" s="3"/>
      <c r="I228" s="3"/>
      <c r="J228" s="3"/>
      <c r="K228" s="3"/>
      <c r="L228" s="3"/>
      <c r="M228" s="3"/>
      <c r="N228" s="3"/>
      <c r="O228" s="3"/>
      <c r="P228" s="3"/>
      <c r="Q228" s="3"/>
      <c r="R228" s="3"/>
      <c r="S228" s="3"/>
      <c r="T228" s="3"/>
      <c r="U228" s="3"/>
      <c r="V228" s="3"/>
      <c r="W228" s="3"/>
      <c r="X228" s="3"/>
      <c r="Y228" s="3"/>
    </row>
    <row r="229" spans="1:33" x14ac:dyDescent="0.2">
      <c r="A229" s="271"/>
      <c r="B229" s="272"/>
      <c r="C229" s="273"/>
      <c r="D229" s="272"/>
      <c r="E229" s="272"/>
      <c r="F229" s="272"/>
      <c r="G229" s="274"/>
      <c r="H229" s="3"/>
      <c r="I229" s="3"/>
      <c r="J229" s="3"/>
      <c r="K229" s="3"/>
      <c r="L229" s="3"/>
      <c r="M229" s="3"/>
      <c r="N229" s="3"/>
      <c r="O229" s="3"/>
      <c r="P229" s="3"/>
      <c r="Q229" s="3"/>
      <c r="R229" s="3"/>
      <c r="S229" s="3"/>
      <c r="T229" s="3"/>
      <c r="U229" s="3"/>
      <c r="V229" s="3"/>
      <c r="W229" s="3"/>
      <c r="X229" s="3"/>
      <c r="Y229" s="3"/>
    </row>
    <row r="230" spans="1:33" x14ac:dyDescent="0.2">
      <c r="A230" s="275"/>
      <c r="B230" s="276"/>
      <c r="C230" s="277"/>
      <c r="D230" s="276"/>
      <c r="E230" s="276"/>
      <c r="F230" s="276"/>
      <c r="G230" s="278"/>
      <c r="H230" s="3"/>
      <c r="I230" s="3"/>
      <c r="J230" s="3"/>
      <c r="K230" s="3"/>
      <c r="L230" s="3"/>
      <c r="M230" s="3"/>
      <c r="N230" s="3"/>
      <c r="O230" s="3"/>
      <c r="P230" s="3"/>
      <c r="Q230" s="3"/>
      <c r="R230" s="3"/>
      <c r="S230" s="3"/>
      <c r="T230" s="3"/>
      <c r="U230" s="3"/>
      <c r="V230" s="3"/>
      <c r="W230" s="3"/>
      <c r="X230" s="3"/>
      <c r="Y230" s="3"/>
    </row>
    <row r="231" spans="1:33" x14ac:dyDescent="0.2">
      <c r="A231" s="3"/>
      <c r="B231" s="4"/>
      <c r="C231" s="203"/>
      <c r="D231" s="6"/>
      <c r="E231" s="3"/>
      <c r="F231" s="3"/>
      <c r="G231" s="3"/>
      <c r="H231" s="3"/>
      <c r="I231" s="3"/>
      <c r="J231" s="3"/>
      <c r="K231" s="3"/>
      <c r="L231" s="3"/>
      <c r="M231" s="3"/>
      <c r="N231" s="3"/>
      <c r="O231" s="3"/>
      <c r="P231" s="3"/>
      <c r="Q231" s="3"/>
      <c r="R231" s="3"/>
      <c r="S231" s="3"/>
      <c r="T231" s="3"/>
      <c r="U231" s="3"/>
      <c r="V231" s="3"/>
      <c r="W231" s="3"/>
      <c r="X231" s="3"/>
      <c r="Y231" s="3"/>
    </row>
    <row r="232" spans="1:33" x14ac:dyDescent="0.2">
      <c r="C232" s="205"/>
      <c r="D232" s="10"/>
      <c r="AG232" t="s">
        <v>2094</v>
      </c>
    </row>
    <row r="233" spans="1:33" x14ac:dyDescent="0.2">
      <c r="D233" s="10"/>
    </row>
    <row r="234" spans="1:33" x14ac:dyDescent="0.2">
      <c r="D234" s="10"/>
    </row>
    <row r="235" spans="1:33" x14ac:dyDescent="0.2">
      <c r="D235" s="10"/>
    </row>
    <row r="236" spans="1:33" x14ac:dyDescent="0.2">
      <c r="D236" s="10"/>
    </row>
    <row r="237" spans="1:33" x14ac:dyDescent="0.2">
      <c r="D237" s="10"/>
    </row>
    <row r="238" spans="1:33" x14ac:dyDescent="0.2">
      <c r="D238" s="10"/>
    </row>
    <row r="239" spans="1:33" x14ac:dyDescent="0.2">
      <c r="D239" s="10"/>
    </row>
    <row r="240" spans="1:33"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2jwBAwCjMCD2CWC2T84dinsai89e8NaYxM4T008nCKLnXjPLLpIqgQK/lmbV81YEC9L/MDIX0VsEL2x3wgivQ==" saltValue="xmQyIvHQM4Uxw8J3QMdTJQ==" spinCount="100000" sheet="1" formatRows="0"/>
  <mergeCells count="74">
    <mergeCell ref="A225:C225"/>
    <mergeCell ref="A226:G230"/>
    <mergeCell ref="C65:G65"/>
    <mergeCell ref="C66:G66"/>
    <mergeCell ref="C67:G67"/>
    <mergeCell ref="C68:G68"/>
    <mergeCell ref="C146:G146"/>
    <mergeCell ref="A1:G1"/>
    <mergeCell ref="C2:G2"/>
    <mergeCell ref="C3:G3"/>
    <mergeCell ref="C4:G4"/>
    <mergeCell ref="C69:G69"/>
    <mergeCell ref="C96:G96"/>
    <mergeCell ref="C136:G136"/>
    <mergeCell ref="C144:G144"/>
    <mergeCell ref="C145:G145"/>
    <mergeCell ref="C159:G159"/>
    <mergeCell ref="C147:G147"/>
    <mergeCell ref="C148:G148"/>
    <mergeCell ref="C149:G149"/>
    <mergeCell ref="C150:G150"/>
    <mergeCell ref="C151:G151"/>
    <mergeCell ref="C152:G152"/>
    <mergeCell ref="C153:G153"/>
    <mergeCell ref="C154:G154"/>
    <mergeCell ref="C155:G155"/>
    <mergeCell ref="C157:G157"/>
    <mergeCell ref="C158:G158"/>
    <mergeCell ref="C172:G172"/>
    <mergeCell ref="C160:G160"/>
    <mergeCell ref="C161:G161"/>
    <mergeCell ref="C162:G162"/>
    <mergeCell ref="C163:G163"/>
    <mergeCell ref="C164:G164"/>
    <mergeCell ref="C165:G165"/>
    <mergeCell ref="C166:G166"/>
    <mergeCell ref="C167:G167"/>
    <mergeCell ref="C168:G168"/>
    <mergeCell ref="C170:G170"/>
    <mergeCell ref="C171:G171"/>
    <mergeCell ref="C185:G185"/>
    <mergeCell ref="C173:G173"/>
    <mergeCell ref="C174:G174"/>
    <mergeCell ref="C175:G175"/>
    <mergeCell ref="C176:G176"/>
    <mergeCell ref="C177:G177"/>
    <mergeCell ref="C178:G178"/>
    <mergeCell ref="C179:G179"/>
    <mergeCell ref="C180:G180"/>
    <mergeCell ref="C181:G181"/>
    <mergeCell ref="C183:G183"/>
    <mergeCell ref="C184:G184"/>
    <mergeCell ref="C198:G198"/>
    <mergeCell ref="C186:G186"/>
    <mergeCell ref="C187:G187"/>
    <mergeCell ref="C188:G188"/>
    <mergeCell ref="C189:G189"/>
    <mergeCell ref="C190:G190"/>
    <mergeCell ref="C191:G191"/>
    <mergeCell ref="C192:G192"/>
    <mergeCell ref="C193:G193"/>
    <mergeCell ref="C194:G194"/>
    <mergeCell ref="C196:G196"/>
    <mergeCell ref="C197:G197"/>
    <mergeCell ref="C205:G205"/>
    <mergeCell ref="C206:G206"/>
    <mergeCell ref="C207:G207"/>
    <mergeCell ref="C208:G208"/>
    <mergeCell ref="C199:G199"/>
    <mergeCell ref="C200:G200"/>
    <mergeCell ref="C201:G201"/>
    <mergeCell ref="C202:G202"/>
    <mergeCell ref="C203:G203"/>
    <mergeCell ref="C204:G20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80</v>
      </c>
      <c r="C3" s="280" t="s">
        <v>81</v>
      </c>
      <c r="D3" s="281"/>
      <c r="E3" s="281"/>
      <c r="F3" s="281"/>
      <c r="G3" s="282"/>
      <c r="AC3" s="121" t="s">
        <v>2768</v>
      </c>
      <c r="AG3" t="s">
        <v>284</v>
      </c>
    </row>
    <row r="4" spans="1:60" ht="24.95" customHeight="1" x14ac:dyDescent="0.2">
      <c r="A4" s="141" t="s">
        <v>10</v>
      </c>
      <c r="B4" s="142" t="s">
        <v>60</v>
      </c>
      <c r="C4" s="283" t="s">
        <v>82</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176</v>
      </c>
      <c r="C8" s="194" t="s">
        <v>177</v>
      </c>
      <c r="D8" s="173"/>
      <c r="E8" s="174"/>
      <c r="F8" s="175"/>
      <c r="G8" s="175">
        <f>SUMIF(AG9:AG20,"&lt;&gt;NOR",G9:G20)</f>
        <v>0</v>
      </c>
      <c r="H8" s="175"/>
      <c r="I8" s="175">
        <f>SUM(I9:I20)</f>
        <v>0</v>
      </c>
      <c r="J8" s="175"/>
      <c r="K8" s="175">
        <f>SUM(K9:K20)</f>
        <v>0</v>
      </c>
      <c r="L8" s="175"/>
      <c r="M8" s="175">
        <f>SUM(M9:M20)</f>
        <v>0</v>
      </c>
      <c r="N8" s="174"/>
      <c r="O8" s="174">
        <f>SUM(O9:O20)</f>
        <v>0</v>
      </c>
      <c r="P8" s="174"/>
      <c r="Q8" s="174">
        <f>SUM(Q9:Q20)</f>
        <v>0</v>
      </c>
      <c r="R8" s="175"/>
      <c r="S8" s="175"/>
      <c r="T8" s="176"/>
      <c r="U8" s="170"/>
      <c r="V8" s="170">
        <f>SUM(V9:V20)</f>
        <v>3.7199999999999998</v>
      </c>
      <c r="W8" s="170"/>
      <c r="X8" s="170"/>
      <c r="Y8" s="170"/>
      <c r="AG8" t="s">
        <v>309</v>
      </c>
    </row>
    <row r="9" spans="1:60" outlineLevel="1" x14ac:dyDescent="0.2">
      <c r="A9" s="178">
        <v>1</v>
      </c>
      <c r="B9" s="179" t="s">
        <v>344</v>
      </c>
      <c r="C9" s="195" t="s">
        <v>345</v>
      </c>
      <c r="D9" s="180" t="s">
        <v>312</v>
      </c>
      <c r="E9" s="181">
        <v>8</v>
      </c>
      <c r="F9" s="182"/>
      <c r="G9" s="183">
        <f>ROUND(E9*F9,2)</f>
        <v>0</v>
      </c>
      <c r="H9" s="182"/>
      <c r="I9" s="183">
        <f>ROUND(E9*H9,2)</f>
        <v>0</v>
      </c>
      <c r="J9" s="182"/>
      <c r="K9" s="183">
        <f>ROUND(E9*J9,2)</f>
        <v>0</v>
      </c>
      <c r="L9" s="183">
        <v>12</v>
      </c>
      <c r="M9" s="183">
        <f>G9*(1+L9/100)</f>
        <v>0</v>
      </c>
      <c r="N9" s="181">
        <v>0</v>
      </c>
      <c r="O9" s="181">
        <f>ROUND(E9*N9,2)</f>
        <v>0</v>
      </c>
      <c r="P9" s="181">
        <v>0</v>
      </c>
      <c r="Q9" s="181">
        <f>ROUND(E9*P9,2)</f>
        <v>0</v>
      </c>
      <c r="R9" s="183"/>
      <c r="S9" s="183" t="s">
        <v>313</v>
      </c>
      <c r="T9" s="184" t="s">
        <v>313</v>
      </c>
      <c r="U9" s="159">
        <v>1.0999999999999999E-2</v>
      </c>
      <c r="V9" s="159">
        <f>ROUND(E9*U9,2)</f>
        <v>0.09</v>
      </c>
      <c r="W9" s="159"/>
      <c r="X9" s="159" t="s">
        <v>314</v>
      </c>
      <c r="Y9" s="159" t="s">
        <v>315</v>
      </c>
      <c r="Z9" s="148"/>
      <c r="AA9" s="148"/>
      <c r="AB9" s="148"/>
      <c r="AC9" s="148"/>
      <c r="AD9" s="148"/>
      <c r="AE9" s="148"/>
      <c r="AF9" s="148"/>
      <c r="AG9" s="148" t="s">
        <v>316</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6" t="s">
        <v>3145</v>
      </c>
      <c r="D10" s="161"/>
      <c r="E10" s="162">
        <v>8</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318</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5">
        <v>2</v>
      </c>
      <c r="B11" s="186" t="s">
        <v>3146</v>
      </c>
      <c r="C11" s="197" t="s">
        <v>3147</v>
      </c>
      <c r="D11" s="187" t="s">
        <v>374</v>
      </c>
      <c r="E11" s="188">
        <v>16</v>
      </c>
      <c r="F11" s="189"/>
      <c r="G11" s="190">
        <f t="shared" ref="G11:G20" si="0">ROUND(E11*F11,2)</f>
        <v>0</v>
      </c>
      <c r="H11" s="189"/>
      <c r="I11" s="190">
        <f t="shared" ref="I11:I20" si="1">ROUND(E11*H11,2)</f>
        <v>0</v>
      </c>
      <c r="J11" s="189"/>
      <c r="K11" s="190">
        <f t="shared" ref="K11:K20" si="2">ROUND(E11*J11,2)</f>
        <v>0</v>
      </c>
      <c r="L11" s="190">
        <v>12</v>
      </c>
      <c r="M11" s="190">
        <f t="shared" ref="M11:M20" si="3">G11*(1+L11/100)</f>
        <v>0</v>
      </c>
      <c r="N11" s="188">
        <v>0</v>
      </c>
      <c r="O11" s="188">
        <f t="shared" ref="O11:O20" si="4">ROUND(E11*N11,2)</f>
        <v>0</v>
      </c>
      <c r="P11" s="188">
        <v>0</v>
      </c>
      <c r="Q11" s="188">
        <f t="shared" ref="Q11:Q20" si="5">ROUND(E11*P11,2)</f>
        <v>0</v>
      </c>
      <c r="R11" s="190"/>
      <c r="S11" s="190" t="s">
        <v>313</v>
      </c>
      <c r="T11" s="191" t="s">
        <v>313</v>
      </c>
      <c r="U11" s="159">
        <v>0.06</v>
      </c>
      <c r="V11" s="159">
        <f t="shared" ref="V11:V20" si="6">ROUND(E11*U11,2)</f>
        <v>0.96</v>
      </c>
      <c r="W11" s="159"/>
      <c r="X11" s="159" t="s">
        <v>314</v>
      </c>
      <c r="Y11" s="159" t="s">
        <v>315</v>
      </c>
      <c r="Z11" s="148"/>
      <c r="AA11" s="148"/>
      <c r="AB11" s="148"/>
      <c r="AC11" s="148"/>
      <c r="AD11" s="148"/>
      <c r="AE11" s="148"/>
      <c r="AF11" s="148"/>
      <c r="AG11" s="148" t="s">
        <v>316</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85">
        <v>3</v>
      </c>
      <c r="B12" s="186" t="s">
        <v>3148</v>
      </c>
      <c r="C12" s="197" t="s">
        <v>3149</v>
      </c>
      <c r="D12" s="187" t="s">
        <v>312</v>
      </c>
      <c r="E12" s="188">
        <v>8</v>
      </c>
      <c r="F12" s="189"/>
      <c r="G12" s="190">
        <f t="shared" si="0"/>
        <v>0</v>
      </c>
      <c r="H12" s="189"/>
      <c r="I12" s="190">
        <f t="shared" si="1"/>
        <v>0</v>
      </c>
      <c r="J12" s="189"/>
      <c r="K12" s="190">
        <f t="shared" si="2"/>
        <v>0</v>
      </c>
      <c r="L12" s="190">
        <v>12</v>
      </c>
      <c r="M12" s="190">
        <f t="shared" si="3"/>
        <v>0</v>
      </c>
      <c r="N12" s="188">
        <v>0</v>
      </c>
      <c r="O12" s="188">
        <f t="shared" si="4"/>
        <v>0</v>
      </c>
      <c r="P12" s="188">
        <v>0</v>
      </c>
      <c r="Q12" s="188">
        <f t="shared" si="5"/>
        <v>0</v>
      </c>
      <c r="R12" s="190"/>
      <c r="S12" s="190" t="s">
        <v>313</v>
      </c>
      <c r="T12" s="191" t="s">
        <v>313</v>
      </c>
      <c r="U12" s="159">
        <v>1.6E-2</v>
      </c>
      <c r="V12" s="159">
        <f t="shared" si="6"/>
        <v>0.13</v>
      </c>
      <c r="W12" s="159"/>
      <c r="X12" s="159" t="s">
        <v>314</v>
      </c>
      <c r="Y12" s="159" t="s">
        <v>315</v>
      </c>
      <c r="Z12" s="148"/>
      <c r="AA12" s="148"/>
      <c r="AB12" s="148"/>
      <c r="AC12" s="148"/>
      <c r="AD12" s="148"/>
      <c r="AE12" s="148"/>
      <c r="AF12" s="148"/>
      <c r="AG12" s="148" t="s">
        <v>316</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4</v>
      </c>
      <c r="B13" s="186" t="s">
        <v>3150</v>
      </c>
      <c r="C13" s="197" t="s">
        <v>3151</v>
      </c>
      <c r="D13" s="187" t="s">
        <v>374</v>
      </c>
      <c r="E13" s="188">
        <v>16</v>
      </c>
      <c r="F13" s="189"/>
      <c r="G13" s="190">
        <f t="shared" si="0"/>
        <v>0</v>
      </c>
      <c r="H13" s="189"/>
      <c r="I13" s="190">
        <f t="shared" si="1"/>
        <v>0</v>
      </c>
      <c r="J13" s="189"/>
      <c r="K13" s="190">
        <f t="shared" si="2"/>
        <v>0</v>
      </c>
      <c r="L13" s="190">
        <v>12</v>
      </c>
      <c r="M13" s="190">
        <f t="shared" si="3"/>
        <v>0</v>
      </c>
      <c r="N13" s="188">
        <v>0</v>
      </c>
      <c r="O13" s="188">
        <f t="shared" si="4"/>
        <v>0</v>
      </c>
      <c r="P13" s="188">
        <v>0</v>
      </c>
      <c r="Q13" s="188">
        <f t="shared" si="5"/>
        <v>0</v>
      </c>
      <c r="R13" s="190"/>
      <c r="S13" s="190" t="s">
        <v>313</v>
      </c>
      <c r="T13" s="191" t="s">
        <v>313</v>
      </c>
      <c r="U13" s="159">
        <v>1.7999999999999999E-2</v>
      </c>
      <c r="V13" s="159">
        <f t="shared" si="6"/>
        <v>0.28999999999999998</v>
      </c>
      <c r="W13" s="159"/>
      <c r="X13" s="159" t="s">
        <v>314</v>
      </c>
      <c r="Y13" s="159" t="s">
        <v>315</v>
      </c>
      <c r="Z13" s="148"/>
      <c r="AA13" s="148"/>
      <c r="AB13" s="148"/>
      <c r="AC13" s="148"/>
      <c r="AD13" s="148"/>
      <c r="AE13" s="148"/>
      <c r="AF13" s="148"/>
      <c r="AG13" s="148" t="s">
        <v>316</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5</v>
      </c>
      <c r="B14" s="186" t="s">
        <v>3152</v>
      </c>
      <c r="C14" s="197" t="s">
        <v>3153</v>
      </c>
      <c r="D14" s="187" t="s">
        <v>374</v>
      </c>
      <c r="E14" s="188">
        <v>16</v>
      </c>
      <c r="F14" s="189"/>
      <c r="G14" s="190">
        <f t="shared" si="0"/>
        <v>0</v>
      </c>
      <c r="H14" s="189"/>
      <c r="I14" s="190">
        <f t="shared" si="1"/>
        <v>0</v>
      </c>
      <c r="J14" s="189"/>
      <c r="K14" s="190">
        <f t="shared" si="2"/>
        <v>0</v>
      </c>
      <c r="L14" s="190">
        <v>12</v>
      </c>
      <c r="M14" s="190">
        <f t="shared" si="3"/>
        <v>0</v>
      </c>
      <c r="N14" s="188">
        <v>0</v>
      </c>
      <c r="O14" s="188">
        <f t="shared" si="4"/>
        <v>0</v>
      </c>
      <c r="P14" s="188">
        <v>0</v>
      </c>
      <c r="Q14" s="188">
        <f t="shared" si="5"/>
        <v>0</v>
      </c>
      <c r="R14" s="190"/>
      <c r="S14" s="190" t="s">
        <v>313</v>
      </c>
      <c r="T14" s="191" t="s">
        <v>313</v>
      </c>
      <c r="U14" s="159">
        <v>0.13</v>
      </c>
      <c r="V14" s="159">
        <f t="shared" si="6"/>
        <v>2.08</v>
      </c>
      <c r="W14" s="159"/>
      <c r="X14" s="159" t="s">
        <v>314</v>
      </c>
      <c r="Y14" s="159" t="s">
        <v>315</v>
      </c>
      <c r="Z14" s="148"/>
      <c r="AA14" s="148"/>
      <c r="AB14" s="148"/>
      <c r="AC14" s="148"/>
      <c r="AD14" s="148"/>
      <c r="AE14" s="148"/>
      <c r="AF14" s="148"/>
      <c r="AG14" s="148" t="s">
        <v>316</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5">
        <v>6</v>
      </c>
      <c r="B15" s="186" t="s">
        <v>3154</v>
      </c>
      <c r="C15" s="197" t="s">
        <v>3155</v>
      </c>
      <c r="D15" s="187" t="s">
        <v>374</v>
      </c>
      <c r="E15" s="188">
        <v>16</v>
      </c>
      <c r="F15" s="189"/>
      <c r="G15" s="190">
        <f t="shared" si="0"/>
        <v>0</v>
      </c>
      <c r="H15" s="189"/>
      <c r="I15" s="190">
        <f t="shared" si="1"/>
        <v>0</v>
      </c>
      <c r="J15" s="189"/>
      <c r="K15" s="190">
        <f t="shared" si="2"/>
        <v>0</v>
      </c>
      <c r="L15" s="190">
        <v>12</v>
      </c>
      <c r="M15" s="190">
        <f t="shared" si="3"/>
        <v>0</v>
      </c>
      <c r="N15" s="188">
        <v>0</v>
      </c>
      <c r="O15" s="188">
        <f t="shared" si="4"/>
        <v>0</v>
      </c>
      <c r="P15" s="188">
        <v>0</v>
      </c>
      <c r="Q15" s="188">
        <f t="shared" si="5"/>
        <v>0</v>
      </c>
      <c r="R15" s="190"/>
      <c r="S15" s="190" t="s">
        <v>313</v>
      </c>
      <c r="T15" s="191" t="s">
        <v>313</v>
      </c>
      <c r="U15" s="159">
        <v>2E-3</v>
      </c>
      <c r="V15" s="159">
        <f t="shared" si="6"/>
        <v>0.03</v>
      </c>
      <c r="W15" s="159"/>
      <c r="X15" s="159" t="s">
        <v>314</v>
      </c>
      <c r="Y15" s="159" t="s">
        <v>315</v>
      </c>
      <c r="Z15" s="148"/>
      <c r="AA15" s="148"/>
      <c r="AB15" s="148"/>
      <c r="AC15" s="148"/>
      <c r="AD15" s="148"/>
      <c r="AE15" s="148"/>
      <c r="AF15" s="148"/>
      <c r="AG15" s="148" t="s">
        <v>316</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5">
        <v>7</v>
      </c>
      <c r="B16" s="186" t="s">
        <v>3156</v>
      </c>
      <c r="C16" s="197" t="s">
        <v>3157</v>
      </c>
      <c r="D16" s="187" t="s">
        <v>374</v>
      </c>
      <c r="E16" s="188">
        <v>32</v>
      </c>
      <c r="F16" s="189"/>
      <c r="G16" s="190">
        <f t="shared" si="0"/>
        <v>0</v>
      </c>
      <c r="H16" s="189"/>
      <c r="I16" s="190">
        <f t="shared" si="1"/>
        <v>0</v>
      </c>
      <c r="J16" s="189"/>
      <c r="K16" s="190">
        <f t="shared" si="2"/>
        <v>0</v>
      </c>
      <c r="L16" s="190">
        <v>12</v>
      </c>
      <c r="M16" s="190">
        <f t="shared" si="3"/>
        <v>0</v>
      </c>
      <c r="N16" s="188">
        <v>0</v>
      </c>
      <c r="O16" s="188">
        <f t="shared" si="4"/>
        <v>0</v>
      </c>
      <c r="P16" s="188">
        <v>0</v>
      </c>
      <c r="Q16" s="188">
        <f t="shared" si="5"/>
        <v>0</v>
      </c>
      <c r="R16" s="190"/>
      <c r="S16" s="190" t="s">
        <v>313</v>
      </c>
      <c r="T16" s="191" t="s">
        <v>313</v>
      </c>
      <c r="U16" s="159">
        <v>3.5000000000000001E-3</v>
      </c>
      <c r="V16" s="159">
        <f t="shared" si="6"/>
        <v>0.11</v>
      </c>
      <c r="W16" s="159"/>
      <c r="X16" s="159" t="s">
        <v>314</v>
      </c>
      <c r="Y16" s="159" t="s">
        <v>315</v>
      </c>
      <c r="Z16" s="148"/>
      <c r="AA16" s="148"/>
      <c r="AB16" s="148"/>
      <c r="AC16" s="148"/>
      <c r="AD16" s="148"/>
      <c r="AE16" s="148"/>
      <c r="AF16" s="148"/>
      <c r="AG16" s="148" t="s">
        <v>316</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8</v>
      </c>
      <c r="B17" s="186" t="s">
        <v>3158</v>
      </c>
      <c r="C17" s="197" t="s">
        <v>3159</v>
      </c>
      <c r="D17" s="187" t="s">
        <v>381</v>
      </c>
      <c r="E17" s="188">
        <v>1.6000000000000001E-3</v>
      </c>
      <c r="F17" s="189"/>
      <c r="G17" s="190">
        <f t="shared" si="0"/>
        <v>0</v>
      </c>
      <c r="H17" s="189"/>
      <c r="I17" s="190">
        <f t="shared" si="1"/>
        <v>0</v>
      </c>
      <c r="J17" s="189"/>
      <c r="K17" s="190">
        <f t="shared" si="2"/>
        <v>0</v>
      </c>
      <c r="L17" s="190">
        <v>12</v>
      </c>
      <c r="M17" s="190">
        <f t="shared" si="3"/>
        <v>0</v>
      </c>
      <c r="N17" s="188">
        <v>0</v>
      </c>
      <c r="O17" s="188">
        <f t="shared" si="4"/>
        <v>0</v>
      </c>
      <c r="P17" s="188">
        <v>0</v>
      </c>
      <c r="Q17" s="188">
        <f t="shared" si="5"/>
        <v>0</v>
      </c>
      <c r="R17" s="190"/>
      <c r="S17" s="190" t="s">
        <v>313</v>
      </c>
      <c r="T17" s="191" t="s">
        <v>313</v>
      </c>
      <c r="U17" s="159">
        <v>21.428999999999998</v>
      </c>
      <c r="V17" s="159">
        <f t="shared" si="6"/>
        <v>0.03</v>
      </c>
      <c r="W17" s="159"/>
      <c r="X17" s="159" t="s">
        <v>314</v>
      </c>
      <c r="Y17" s="159" t="s">
        <v>315</v>
      </c>
      <c r="Z17" s="148"/>
      <c r="AA17" s="148"/>
      <c r="AB17" s="148"/>
      <c r="AC17" s="148"/>
      <c r="AD17" s="148"/>
      <c r="AE17" s="148"/>
      <c r="AF17" s="148"/>
      <c r="AG17" s="148" t="s">
        <v>316</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5">
        <v>9</v>
      </c>
      <c r="B18" s="186" t="s">
        <v>3160</v>
      </c>
      <c r="C18" s="197" t="s">
        <v>3161</v>
      </c>
      <c r="D18" s="187" t="s">
        <v>1204</v>
      </c>
      <c r="E18" s="188">
        <v>0.48</v>
      </c>
      <c r="F18" s="189"/>
      <c r="G18" s="190">
        <f t="shared" si="0"/>
        <v>0</v>
      </c>
      <c r="H18" s="189"/>
      <c r="I18" s="190">
        <f t="shared" si="1"/>
        <v>0</v>
      </c>
      <c r="J18" s="189"/>
      <c r="K18" s="190">
        <f t="shared" si="2"/>
        <v>0</v>
      </c>
      <c r="L18" s="190">
        <v>12</v>
      </c>
      <c r="M18" s="190">
        <f t="shared" si="3"/>
        <v>0</v>
      </c>
      <c r="N18" s="188">
        <v>1E-3</v>
      </c>
      <c r="O18" s="188">
        <f t="shared" si="4"/>
        <v>0</v>
      </c>
      <c r="P18" s="188">
        <v>0</v>
      </c>
      <c r="Q18" s="188">
        <f t="shared" si="5"/>
        <v>0</v>
      </c>
      <c r="R18" s="190" t="s">
        <v>382</v>
      </c>
      <c r="S18" s="190" t="s">
        <v>313</v>
      </c>
      <c r="T18" s="191" t="s">
        <v>383</v>
      </c>
      <c r="U18" s="159">
        <v>0</v>
      </c>
      <c r="V18" s="159">
        <f t="shared" si="6"/>
        <v>0</v>
      </c>
      <c r="W18" s="159"/>
      <c r="X18" s="159" t="s">
        <v>384</v>
      </c>
      <c r="Y18" s="159" t="s">
        <v>315</v>
      </c>
      <c r="Z18" s="148"/>
      <c r="AA18" s="148"/>
      <c r="AB18" s="148"/>
      <c r="AC18" s="148"/>
      <c r="AD18" s="148"/>
      <c r="AE18" s="148"/>
      <c r="AF18" s="148"/>
      <c r="AG18" s="148" t="s">
        <v>385</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5">
        <v>10</v>
      </c>
      <c r="B19" s="186" t="s">
        <v>3162</v>
      </c>
      <c r="C19" s="197" t="s">
        <v>3163</v>
      </c>
      <c r="D19" s="187" t="s">
        <v>1204</v>
      </c>
      <c r="E19" s="188">
        <v>1.6</v>
      </c>
      <c r="F19" s="189"/>
      <c r="G19" s="190">
        <f t="shared" si="0"/>
        <v>0</v>
      </c>
      <c r="H19" s="189"/>
      <c r="I19" s="190">
        <f t="shared" si="1"/>
        <v>0</v>
      </c>
      <c r="J19" s="189"/>
      <c r="K19" s="190">
        <f t="shared" si="2"/>
        <v>0</v>
      </c>
      <c r="L19" s="190">
        <v>12</v>
      </c>
      <c r="M19" s="190">
        <f t="shared" si="3"/>
        <v>0</v>
      </c>
      <c r="N19" s="188">
        <v>1E-3</v>
      </c>
      <c r="O19" s="188">
        <f t="shared" si="4"/>
        <v>0</v>
      </c>
      <c r="P19" s="188">
        <v>0</v>
      </c>
      <c r="Q19" s="188">
        <f t="shared" si="5"/>
        <v>0</v>
      </c>
      <c r="R19" s="190" t="s">
        <v>382</v>
      </c>
      <c r="S19" s="190" t="s">
        <v>313</v>
      </c>
      <c r="T19" s="191" t="s">
        <v>383</v>
      </c>
      <c r="U19" s="159">
        <v>0</v>
      </c>
      <c r="V19" s="159">
        <f t="shared" si="6"/>
        <v>0</v>
      </c>
      <c r="W19" s="159"/>
      <c r="X19" s="159" t="s">
        <v>384</v>
      </c>
      <c r="Y19" s="159" t="s">
        <v>315</v>
      </c>
      <c r="Z19" s="148"/>
      <c r="AA19" s="148"/>
      <c r="AB19" s="148"/>
      <c r="AC19" s="148"/>
      <c r="AD19" s="148"/>
      <c r="AE19" s="148"/>
      <c r="AF19" s="148"/>
      <c r="AG19" s="148" t="s">
        <v>385</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5">
        <v>11</v>
      </c>
      <c r="B20" s="186" t="s">
        <v>3164</v>
      </c>
      <c r="C20" s="197" t="s">
        <v>3165</v>
      </c>
      <c r="D20" s="187" t="s">
        <v>3166</v>
      </c>
      <c r="E20" s="188">
        <v>1.6E-2</v>
      </c>
      <c r="F20" s="189"/>
      <c r="G20" s="190">
        <f t="shared" si="0"/>
        <v>0</v>
      </c>
      <c r="H20" s="189"/>
      <c r="I20" s="190">
        <f t="shared" si="1"/>
        <v>0</v>
      </c>
      <c r="J20" s="189"/>
      <c r="K20" s="190">
        <f t="shared" si="2"/>
        <v>0</v>
      </c>
      <c r="L20" s="190">
        <v>12</v>
      </c>
      <c r="M20" s="190">
        <f t="shared" si="3"/>
        <v>0</v>
      </c>
      <c r="N20" s="188">
        <v>1E-3</v>
      </c>
      <c r="O20" s="188">
        <f t="shared" si="4"/>
        <v>0</v>
      </c>
      <c r="P20" s="188">
        <v>0</v>
      </c>
      <c r="Q20" s="188">
        <f t="shared" si="5"/>
        <v>0</v>
      </c>
      <c r="R20" s="190" t="s">
        <v>382</v>
      </c>
      <c r="S20" s="190" t="s">
        <v>313</v>
      </c>
      <c r="T20" s="191" t="s">
        <v>383</v>
      </c>
      <c r="U20" s="159">
        <v>0</v>
      </c>
      <c r="V20" s="159">
        <f t="shared" si="6"/>
        <v>0</v>
      </c>
      <c r="W20" s="159"/>
      <c r="X20" s="159" t="s">
        <v>384</v>
      </c>
      <c r="Y20" s="159" t="s">
        <v>315</v>
      </c>
      <c r="Z20" s="148"/>
      <c r="AA20" s="148"/>
      <c r="AB20" s="148"/>
      <c r="AC20" s="148"/>
      <c r="AD20" s="148"/>
      <c r="AE20" s="148"/>
      <c r="AF20" s="148"/>
      <c r="AG20" s="148" t="s">
        <v>385</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x14ac:dyDescent="0.2">
      <c r="A21" s="171" t="s">
        <v>308</v>
      </c>
      <c r="B21" s="172" t="s">
        <v>199</v>
      </c>
      <c r="C21" s="194" t="s">
        <v>201</v>
      </c>
      <c r="D21" s="173"/>
      <c r="E21" s="174"/>
      <c r="F21" s="175"/>
      <c r="G21" s="175">
        <f>SUMIF(AG22:AG23,"&lt;&gt;NOR",G22:G23)</f>
        <v>0</v>
      </c>
      <c r="H21" s="175"/>
      <c r="I21" s="175">
        <f>SUM(I22:I23)</f>
        <v>0</v>
      </c>
      <c r="J21" s="175"/>
      <c r="K21" s="175">
        <f>SUM(K22:K23)</f>
        <v>0</v>
      </c>
      <c r="L21" s="175"/>
      <c r="M21" s="175">
        <f>SUM(M22:M23)</f>
        <v>0</v>
      </c>
      <c r="N21" s="174"/>
      <c r="O21" s="174">
        <f>SUM(O22:O23)</f>
        <v>2</v>
      </c>
      <c r="P21" s="174"/>
      <c r="Q21" s="174">
        <f>SUM(Q22:Q23)</f>
        <v>0</v>
      </c>
      <c r="R21" s="175"/>
      <c r="S21" s="175"/>
      <c r="T21" s="176"/>
      <c r="U21" s="170"/>
      <c r="V21" s="170">
        <f>SUM(V22:V23)</f>
        <v>15.81</v>
      </c>
      <c r="W21" s="170"/>
      <c r="X21" s="170"/>
      <c r="Y21" s="170"/>
      <c r="AG21" t="s">
        <v>309</v>
      </c>
    </row>
    <row r="22" spans="1:60" outlineLevel="1" x14ac:dyDescent="0.2">
      <c r="A22" s="185">
        <v>12</v>
      </c>
      <c r="B22" s="186" t="s">
        <v>3167</v>
      </c>
      <c r="C22" s="197" t="s">
        <v>3168</v>
      </c>
      <c r="D22" s="187" t="s">
        <v>632</v>
      </c>
      <c r="E22" s="188">
        <v>1</v>
      </c>
      <c r="F22" s="189"/>
      <c r="G22" s="190">
        <f>ROUND(E22*F22,2)</f>
        <v>0</v>
      </c>
      <c r="H22" s="189"/>
      <c r="I22" s="190">
        <f>ROUND(E22*H22,2)</f>
        <v>0</v>
      </c>
      <c r="J22" s="189"/>
      <c r="K22" s="190">
        <f>ROUND(E22*J22,2)</f>
        <v>0</v>
      </c>
      <c r="L22" s="190">
        <v>12</v>
      </c>
      <c r="M22" s="190">
        <f>G22*(1+L22/100)</f>
        <v>0</v>
      </c>
      <c r="N22" s="188">
        <v>2</v>
      </c>
      <c r="O22" s="188">
        <f>ROUND(E22*N22,2)</f>
        <v>2</v>
      </c>
      <c r="P22" s="188">
        <v>0</v>
      </c>
      <c r="Q22" s="188">
        <f>ROUND(E22*P22,2)</f>
        <v>0</v>
      </c>
      <c r="R22" s="190"/>
      <c r="S22" s="190" t="s">
        <v>633</v>
      </c>
      <c r="T22" s="191" t="s">
        <v>634</v>
      </c>
      <c r="U22" s="159">
        <v>0.31</v>
      </c>
      <c r="V22" s="159">
        <f>ROUND(E22*U22,2)</f>
        <v>0.31</v>
      </c>
      <c r="W22" s="159"/>
      <c r="X22" s="159" t="s">
        <v>314</v>
      </c>
      <c r="Y22" s="159" t="s">
        <v>315</v>
      </c>
      <c r="Z22" s="148"/>
      <c r="AA22" s="148"/>
      <c r="AB22" s="148"/>
      <c r="AC22" s="148"/>
      <c r="AD22" s="148"/>
      <c r="AE22" s="148"/>
      <c r="AF22" s="148"/>
      <c r="AG22" s="148" t="s">
        <v>316</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13</v>
      </c>
      <c r="B23" s="186" t="s">
        <v>3169</v>
      </c>
      <c r="C23" s="197" t="s">
        <v>3170</v>
      </c>
      <c r="D23" s="187" t="s">
        <v>3171</v>
      </c>
      <c r="E23" s="188">
        <v>50</v>
      </c>
      <c r="F23" s="189"/>
      <c r="G23" s="190">
        <f>ROUND(E23*F23,2)</f>
        <v>0</v>
      </c>
      <c r="H23" s="189"/>
      <c r="I23" s="190">
        <f>ROUND(E23*H23,2)</f>
        <v>0</v>
      </c>
      <c r="J23" s="189"/>
      <c r="K23" s="190">
        <f>ROUND(E23*J23,2)</f>
        <v>0</v>
      </c>
      <c r="L23" s="190">
        <v>12</v>
      </c>
      <c r="M23" s="190">
        <f>G23*(1+L23/100)</f>
        <v>0</v>
      </c>
      <c r="N23" s="188">
        <v>4.0000000000000003E-5</v>
      </c>
      <c r="O23" s="188">
        <f>ROUND(E23*N23,2)</f>
        <v>0</v>
      </c>
      <c r="P23" s="188">
        <v>0</v>
      </c>
      <c r="Q23" s="188">
        <f>ROUND(E23*P23,2)</f>
        <v>0</v>
      </c>
      <c r="R23" s="190"/>
      <c r="S23" s="190" t="s">
        <v>633</v>
      </c>
      <c r="T23" s="191" t="s">
        <v>634</v>
      </c>
      <c r="U23" s="159">
        <v>0.31</v>
      </c>
      <c r="V23" s="159">
        <f>ROUND(E23*U23,2)</f>
        <v>15.5</v>
      </c>
      <c r="W23" s="159"/>
      <c r="X23" s="159" t="s">
        <v>314</v>
      </c>
      <c r="Y23" s="159" t="s">
        <v>315</v>
      </c>
      <c r="Z23" s="148"/>
      <c r="AA23" s="148"/>
      <c r="AB23" s="148"/>
      <c r="AC23" s="148"/>
      <c r="AD23" s="148"/>
      <c r="AE23" s="148"/>
      <c r="AF23" s="148"/>
      <c r="AG23" s="148" t="s">
        <v>316</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x14ac:dyDescent="0.2">
      <c r="A24" s="171" t="s">
        <v>308</v>
      </c>
      <c r="B24" s="172" t="s">
        <v>212</v>
      </c>
      <c r="C24" s="194" t="s">
        <v>213</v>
      </c>
      <c r="D24" s="173"/>
      <c r="E24" s="174"/>
      <c r="F24" s="175"/>
      <c r="G24" s="175">
        <f>SUMIF(AG25:AG25,"&lt;&gt;NOR",G25:G25)</f>
        <v>0</v>
      </c>
      <c r="H24" s="175"/>
      <c r="I24" s="175">
        <f>SUM(I25:I25)</f>
        <v>0</v>
      </c>
      <c r="J24" s="175"/>
      <c r="K24" s="175">
        <f>SUM(K25:K25)</f>
        <v>0</v>
      </c>
      <c r="L24" s="175"/>
      <c r="M24" s="175">
        <f>SUM(M25:M25)</f>
        <v>0</v>
      </c>
      <c r="N24" s="174"/>
      <c r="O24" s="174">
        <f>SUM(O25:O25)</f>
        <v>0</v>
      </c>
      <c r="P24" s="174"/>
      <c r="Q24" s="174">
        <f>SUM(Q25:Q25)</f>
        <v>0</v>
      </c>
      <c r="R24" s="175"/>
      <c r="S24" s="175"/>
      <c r="T24" s="176"/>
      <c r="U24" s="170"/>
      <c r="V24" s="170">
        <f>SUM(V25:V25)</f>
        <v>3.86</v>
      </c>
      <c r="W24" s="170"/>
      <c r="X24" s="170"/>
      <c r="Y24" s="170"/>
      <c r="AG24" t="s">
        <v>309</v>
      </c>
    </row>
    <row r="25" spans="1:60" outlineLevel="1" x14ac:dyDescent="0.2">
      <c r="A25" s="185">
        <v>14</v>
      </c>
      <c r="B25" s="186" t="s">
        <v>3172</v>
      </c>
      <c r="C25" s="197" t="s">
        <v>3173</v>
      </c>
      <c r="D25" s="187" t="s">
        <v>381</v>
      </c>
      <c r="E25" s="188">
        <v>2.0041000000000002</v>
      </c>
      <c r="F25" s="189"/>
      <c r="G25" s="190">
        <f>ROUND(E25*F25,2)</f>
        <v>0</v>
      </c>
      <c r="H25" s="189"/>
      <c r="I25" s="190">
        <f>ROUND(E25*H25,2)</f>
        <v>0</v>
      </c>
      <c r="J25" s="189"/>
      <c r="K25" s="190">
        <f>ROUND(E25*J25,2)</f>
        <v>0</v>
      </c>
      <c r="L25" s="190">
        <v>12</v>
      </c>
      <c r="M25" s="190">
        <f>G25*(1+L25/100)</f>
        <v>0</v>
      </c>
      <c r="N25" s="188">
        <v>0</v>
      </c>
      <c r="O25" s="188">
        <f>ROUND(E25*N25,2)</f>
        <v>0</v>
      </c>
      <c r="P25" s="188">
        <v>0</v>
      </c>
      <c r="Q25" s="188">
        <f>ROUND(E25*P25,2)</f>
        <v>0</v>
      </c>
      <c r="R25" s="190"/>
      <c r="S25" s="190" t="s">
        <v>313</v>
      </c>
      <c r="T25" s="191" t="s">
        <v>313</v>
      </c>
      <c r="U25" s="159">
        <v>1.925</v>
      </c>
      <c r="V25" s="159">
        <f>ROUND(E25*U25,2)</f>
        <v>3.86</v>
      </c>
      <c r="W25" s="159"/>
      <c r="X25" s="159" t="s">
        <v>1143</v>
      </c>
      <c r="Y25" s="159" t="s">
        <v>315</v>
      </c>
      <c r="Z25" s="148"/>
      <c r="AA25" s="148"/>
      <c r="AB25" s="148"/>
      <c r="AC25" s="148"/>
      <c r="AD25" s="148"/>
      <c r="AE25" s="148"/>
      <c r="AF25" s="148"/>
      <c r="AG25" s="148" t="s">
        <v>1144</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x14ac:dyDescent="0.2">
      <c r="A26" s="171" t="s">
        <v>308</v>
      </c>
      <c r="B26" s="172" t="s">
        <v>265</v>
      </c>
      <c r="C26" s="194" t="s">
        <v>266</v>
      </c>
      <c r="D26" s="173"/>
      <c r="E26" s="174"/>
      <c r="F26" s="175"/>
      <c r="G26" s="175">
        <f>SUMIF(AG27:AG43,"&lt;&gt;NOR",G27:G43)</f>
        <v>0</v>
      </c>
      <c r="H26" s="175"/>
      <c r="I26" s="175">
        <f>SUM(I27:I43)</f>
        <v>0</v>
      </c>
      <c r="J26" s="175"/>
      <c r="K26" s="175">
        <f>SUM(K27:K43)</f>
        <v>0</v>
      </c>
      <c r="L26" s="175"/>
      <c r="M26" s="175">
        <f>SUM(M27:M43)</f>
        <v>0</v>
      </c>
      <c r="N26" s="174"/>
      <c r="O26" s="174">
        <f>SUM(O27:O43)</f>
        <v>0.02</v>
      </c>
      <c r="P26" s="174"/>
      <c r="Q26" s="174">
        <f>SUM(Q27:Q43)</f>
        <v>0</v>
      </c>
      <c r="R26" s="175"/>
      <c r="S26" s="175"/>
      <c r="T26" s="176"/>
      <c r="U26" s="170"/>
      <c r="V26" s="170">
        <f>SUM(V27:V43)</f>
        <v>0</v>
      </c>
      <c r="W26" s="170"/>
      <c r="X26" s="170"/>
      <c r="Y26" s="170"/>
      <c r="AG26" t="s">
        <v>309</v>
      </c>
    </row>
    <row r="27" spans="1:60" outlineLevel="1" x14ac:dyDescent="0.2">
      <c r="A27" s="178">
        <v>15</v>
      </c>
      <c r="B27" s="179" t="s">
        <v>1823</v>
      </c>
      <c r="C27" s="195" t="s">
        <v>3174</v>
      </c>
      <c r="D27" s="180" t="s">
        <v>1426</v>
      </c>
      <c r="E27" s="181">
        <v>1</v>
      </c>
      <c r="F27" s="182"/>
      <c r="G27" s="183">
        <f>ROUND(E27*F27,2)</f>
        <v>0</v>
      </c>
      <c r="H27" s="182"/>
      <c r="I27" s="183">
        <f>ROUND(E27*H27,2)</f>
        <v>0</v>
      </c>
      <c r="J27" s="182"/>
      <c r="K27" s="183">
        <f>ROUND(E27*J27,2)</f>
        <v>0</v>
      </c>
      <c r="L27" s="183">
        <v>12</v>
      </c>
      <c r="M27" s="183">
        <f>G27*(1+L27/100)</f>
        <v>0</v>
      </c>
      <c r="N27" s="181">
        <v>1.7389999999999999E-2</v>
      </c>
      <c r="O27" s="181">
        <f>ROUND(E27*N27,2)</f>
        <v>0.02</v>
      </c>
      <c r="P27" s="181">
        <v>0</v>
      </c>
      <c r="Q27" s="181">
        <f>ROUND(E27*P27,2)</f>
        <v>0</v>
      </c>
      <c r="R27" s="183"/>
      <c r="S27" s="183" t="s">
        <v>633</v>
      </c>
      <c r="T27" s="184" t="s">
        <v>634</v>
      </c>
      <c r="U27" s="159">
        <v>0</v>
      </c>
      <c r="V27" s="159">
        <f>ROUND(E27*U27,2)</f>
        <v>0</v>
      </c>
      <c r="W27" s="159"/>
      <c r="X27" s="159" t="s">
        <v>314</v>
      </c>
      <c r="Y27" s="159" t="s">
        <v>315</v>
      </c>
      <c r="Z27" s="148"/>
      <c r="AA27" s="148"/>
      <c r="AB27" s="148"/>
      <c r="AC27" s="148"/>
      <c r="AD27" s="148"/>
      <c r="AE27" s="148"/>
      <c r="AF27" s="148"/>
      <c r="AG27" s="148" t="s">
        <v>316</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65" t="s">
        <v>3175</v>
      </c>
      <c r="D28" s="266"/>
      <c r="E28" s="266"/>
      <c r="F28" s="266"/>
      <c r="G28" s="266"/>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365</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3" x14ac:dyDescent="0.2">
      <c r="A29" s="155"/>
      <c r="B29" s="156"/>
      <c r="C29" s="263" t="s">
        <v>3176</v>
      </c>
      <c r="D29" s="264"/>
      <c r="E29" s="264"/>
      <c r="F29" s="264"/>
      <c r="G29" s="264"/>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365</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3" x14ac:dyDescent="0.2">
      <c r="A30" s="155"/>
      <c r="B30" s="156"/>
      <c r="C30" s="263" t="s">
        <v>3177</v>
      </c>
      <c r="D30" s="264"/>
      <c r="E30" s="264"/>
      <c r="F30" s="264"/>
      <c r="G30" s="264"/>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365</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263" t="s">
        <v>3178</v>
      </c>
      <c r="D31" s="264"/>
      <c r="E31" s="264"/>
      <c r="F31" s="264"/>
      <c r="G31" s="264"/>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365</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263" t="s">
        <v>3179</v>
      </c>
      <c r="D32" s="264"/>
      <c r="E32" s="264"/>
      <c r="F32" s="264"/>
      <c r="G32" s="264"/>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365</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263" t="s">
        <v>3180</v>
      </c>
      <c r="D33" s="264"/>
      <c r="E33" s="264"/>
      <c r="F33" s="264"/>
      <c r="G33" s="264"/>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365</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3" x14ac:dyDescent="0.2">
      <c r="A34" s="155"/>
      <c r="B34" s="156"/>
      <c r="C34" s="263" t="s">
        <v>3181</v>
      </c>
      <c r="D34" s="264"/>
      <c r="E34" s="264"/>
      <c r="F34" s="264"/>
      <c r="G34" s="264"/>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365</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263" t="s">
        <v>3182</v>
      </c>
      <c r="D35" s="264"/>
      <c r="E35" s="264"/>
      <c r="F35" s="264"/>
      <c r="G35" s="264"/>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365</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3" x14ac:dyDescent="0.2">
      <c r="A36" s="155"/>
      <c r="B36" s="156"/>
      <c r="C36" s="263" t="s">
        <v>3183</v>
      </c>
      <c r="D36" s="264"/>
      <c r="E36" s="264"/>
      <c r="F36" s="264"/>
      <c r="G36" s="264"/>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365</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3" x14ac:dyDescent="0.2">
      <c r="A37" s="155"/>
      <c r="B37" s="156"/>
      <c r="C37" s="263" t="s">
        <v>3184</v>
      </c>
      <c r="D37" s="264"/>
      <c r="E37" s="264"/>
      <c r="F37" s="264"/>
      <c r="G37" s="264"/>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365</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3" x14ac:dyDescent="0.2">
      <c r="A38" s="155"/>
      <c r="B38" s="156"/>
      <c r="C38" s="263" t="s">
        <v>3185</v>
      </c>
      <c r="D38" s="264"/>
      <c r="E38" s="264"/>
      <c r="F38" s="264"/>
      <c r="G38" s="264"/>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365</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3" x14ac:dyDescent="0.2">
      <c r="A39" s="155"/>
      <c r="B39" s="156"/>
      <c r="C39" s="263" t="s">
        <v>3186</v>
      </c>
      <c r="D39" s="264"/>
      <c r="E39" s="264"/>
      <c r="F39" s="264"/>
      <c r="G39" s="264"/>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365</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263" t="s">
        <v>3187</v>
      </c>
      <c r="D40" s="264"/>
      <c r="E40" s="264"/>
      <c r="F40" s="264"/>
      <c r="G40" s="264"/>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365</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263" t="s">
        <v>3188</v>
      </c>
      <c r="D41" s="264"/>
      <c r="E41" s="264"/>
      <c r="F41" s="264"/>
      <c r="G41" s="264"/>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365</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263" t="s">
        <v>3189</v>
      </c>
      <c r="D42" s="264"/>
      <c r="E42" s="264"/>
      <c r="F42" s="264"/>
      <c r="G42" s="264"/>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365</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55">
        <v>16</v>
      </c>
      <c r="B43" s="156" t="s">
        <v>3136</v>
      </c>
      <c r="C43" s="200" t="s">
        <v>3137</v>
      </c>
      <c r="D43" s="157" t="s">
        <v>0</v>
      </c>
      <c r="E43" s="193"/>
      <c r="F43" s="160"/>
      <c r="G43" s="159">
        <f>ROUND(E43*F43,2)</f>
        <v>0</v>
      </c>
      <c r="H43" s="160"/>
      <c r="I43" s="159">
        <f>ROUND(E43*H43,2)</f>
        <v>0</v>
      </c>
      <c r="J43" s="160"/>
      <c r="K43" s="159">
        <f>ROUND(E43*J43,2)</f>
        <v>0</v>
      </c>
      <c r="L43" s="159">
        <v>12</v>
      </c>
      <c r="M43" s="159">
        <f>G43*(1+L43/100)</f>
        <v>0</v>
      </c>
      <c r="N43" s="158">
        <v>0</v>
      </c>
      <c r="O43" s="158">
        <f>ROUND(E43*N43,2)</f>
        <v>0</v>
      </c>
      <c r="P43" s="158">
        <v>0</v>
      </c>
      <c r="Q43" s="158">
        <f>ROUND(E43*P43,2)</f>
        <v>0</v>
      </c>
      <c r="R43" s="159"/>
      <c r="S43" s="159" t="s">
        <v>313</v>
      </c>
      <c r="T43" s="159" t="s">
        <v>313</v>
      </c>
      <c r="U43" s="159">
        <v>0</v>
      </c>
      <c r="V43" s="159">
        <f>ROUND(E43*U43,2)</f>
        <v>0</v>
      </c>
      <c r="W43" s="159"/>
      <c r="X43" s="159" t="s">
        <v>1143</v>
      </c>
      <c r="Y43" s="159" t="s">
        <v>315</v>
      </c>
      <c r="Z43" s="148"/>
      <c r="AA43" s="148"/>
      <c r="AB43" s="148"/>
      <c r="AC43" s="148"/>
      <c r="AD43" s="148"/>
      <c r="AE43" s="148"/>
      <c r="AF43" s="148"/>
      <c r="AG43" s="148" t="s">
        <v>1144</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x14ac:dyDescent="0.2">
      <c r="A44" s="3"/>
      <c r="B44" s="4"/>
      <c r="C44" s="203"/>
      <c r="D44" s="6"/>
      <c r="E44" s="3"/>
      <c r="F44" s="3"/>
      <c r="G44" s="3"/>
      <c r="H44" s="3"/>
      <c r="I44" s="3"/>
      <c r="J44" s="3"/>
      <c r="K44" s="3"/>
      <c r="L44" s="3"/>
      <c r="M44" s="3"/>
      <c r="N44" s="3"/>
      <c r="O44" s="3"/>
      <c r="P44" s="3"/>
      <c r="Q44" s="3"/>
      <c r="R44" s="3"/>
      <c r="S44" s="3"/>
      <c r="T44" s="3"/>
      <c r="U44" s="3"/>
      <c r="V44" s="3"/>
      <c r="W44" s="3"/>
      <c r="X44" s="3"/>
      <c r="Y44" s="3"/>
      <c r="AE44">
        <v>12</v>
      </c>
      <c r="AF44">
        <v>21</v>
      </c>
      <c r="AG44" t="s">
        <v>294</v>
      </c>
    </row>
    <row r="45" spans="1:60" x14ac:dyDescent="0.2">
      <c r="A45" s="151"/>
      <c r="B45" s="152" t="s">
        <v>31</v>
      </c>
      <c r="C45" s="204"/>
      <c r="D45" s="153"/>
      <c r="E45" s="154"/>
      <c r="F45" s="154"/>
      <c r="G45" s="177">
        <f>G8+G21+G24+G26</f>
        <v>0</v>
      </c>
      <c r="H45" s="3"/>
      <c r="I45" s="3"/>
      <c r="J45" s="3"/>
      <c r="K45" s="3"/>
      <c r="L45" s="3"/>
      <c r="M45" s="3"/>
      <c r="N45" s="3"/>
      <c r="O45" s="3"/>
      <c r="P45" s="3"/>
      <c r="Q45" s="3"/>
      <c r="R45" s="3"/>
      <c r="S45" s="3"/>
      <c r="T45" s="3"/>
      <c r="U45" s="3"/>
      <c r="V45" s="3"/>
      <c r="W45" s="3"/>
      <c r="X45" s="3"/>
      <c r="Y45" s="3"/>
      <c r="AE45">
        <f>SUMIF(L7:L43,AE44,G7:G43)</f>
        <v>0</v>
      </c>
      <c r="AF45">
        <f>SUMIF(L7:L43,AF44,G7:G43)</f>
        <v>0</v>
      </c>
      <c r="AG45" t="s">
        <v>2082</v>
      </c>
    </row>
    <row r="46" spans="1:60" x14ac:dyDescent="0.2">
      <c r="A46" s="3"/>
      <c r="B46" s="4"/>
      <c r="C46" s="203"/>
      <c r="D46" s="6"/>
      <c r="E46" s="3"/>
      <c r="F46" s="3"/>
      <c r="G46" s="3"/>
      <c r="H46" s="3"/>
      <c r="I46" s="3"/>
      <c r="J46" s="3"/>
      <c r="K46" s="3"/>
      <c r="L46" s="3"/>
      <c r="M46" s="3"/>
      <c r="N46" s="3"/>
      <c r="O46" s="3"/>
      <c r="P46" s="3"/>
      <c r="Q46" s="3"/>
      <c r="R46" s="3"/>
      <c r="S46" s="3"/>
      <c r="T46" s="3"/>
      <c r="U46" s="3"/>
      <c r="V46" s="3"/>
      <c r="W46" s="3"/>
      <c r="X46" s="3"/>
      <c r="Y46" s="3"/>
    </row>
    <row r="47" spans="1:60" x14ac:dyDescent="0.2">
      <c r="A47" s="3"/>
      <c r="B47" s="4"/>
      <c r="C47" s="203"/>
      <c r="D47" s="6"/>
      <c r="E47" s="3"/>
      <c r="F47" s="3"/>
      <c r="G47" s="3"/>
      <c r="H47" s="3"/>
      <c r="I47" s="3"/>
      <c r="J47" s="3"/>
      <c r="K47" s="3"/>
      <c r="L47" s="3"/>
      <c r="M47" s="3"/>
      <c r="N47" s="3"/>
      <c r="O47" s="3"/>
      <c r="P47" s="3"/>
      <c r="Q47" s="3"/>
      <c r="R47" s="3"/>
      <c r="S47" s="3"/>
      <c r="T47" s="3"/>
      <c r="U47" s="3"/>
      <c r="V47" s="3"/>
      <c r="W47" s="3"/>
      <c r="X47" s="3"/>
      <c r="Y47" s="3"/>
    </row>
    <row r="48" spans="1:60" x14ac:dyDescent="0.2">
      <c r="A48" s="287" t="s">
        <v>2092</v>
      </c>
      <c r="B48" s="287"/>
      <c r="C48" s="288"/>
      <c r="D48" s="6"/>
      <c r="E48" s="3"/>
      <c r="F48" s="3"/>
      <c r="G48" s="3"/>
      <c r="H48" s="3"/>
      <c r="I48" s="3"/>
      <c r="J48" s="3"/>
      <c r="K48" s="3"/>
      <c r="L48" s="3"/>
      <c r="M48" s="3"/>
      <c r="N48" s="3"/>
      <c r="O48" s="3"/>
      <c r="P48" s="3"/>
      <c r="Q48" s="3"/>
      <c r="R48" s="3"/>
      <c r="S48" s="3"/>
      <c r="T48" s="3"/>
      <c r="U48" s="3"/>
      <c r="V48" s="3"/>
      <c r="W48" s="3"/>
      <c r="X48" s="3"/>
      <c r="Y48" s="3"/>
    </row>
    <row r="49" spans="1:33" x14ac:dyDescent="0.2">
      <c r="A49" s="267"/>
      <c r="B49" s="268"/>
      <c r="C49" s="269"/>
      <c r="D49" s="268"/>
      <c r="E49" s="268"/>
      <c r="F49" s="268"/>
      <c r="G49" s="270"/>
      <c r="H49" s="3"/>
      <c r="I49" s="3"/>
      <c r="J49" s="3"/>
      <c r="K49" s="3"/>
      <c r="L49" s="3"/>
      <c r="M49" s="3"/>
      <c r="N49" s="3"/>
      <c r="O49" s="3"/>
      <c r="P49" s="3"/>
      <c r="Q49" s="3"/>
      <c r="R49" s="3"/>
      <c r="S49" s="3"/>
      <c r="T49" s="3"/>
      <c r="U49" s="3"/>
      <c r="V49" s="3"/>
      <c r="W49" s="3"/>
      <c r="X49" s="3"/>
      <c r="Y49" s="3"/>
      <c r="AG49" t="s">
        <v>2093</v>
      </c>
    </row>
    <row r="50" spans="1:33" x14ac:dyDescent="0.2">
      <c r="A50" s="271"/>
      <c r="B50" s="272"/>
      <c r="C50" s="273"/>
      <c r="D50" s="272"/>
      <c r="E50" s="272"/>
      <c r="F50" s="272"/>
      <c r="G50" s="274"/>
      <c r="H50" s="3"/>
      <c r="I50" s="3"/>
      <c r="J50" s="3"/>
      <c r="K50" s="3"/>
      <c r="L50" s="3"/>
      <c r="M50" s="3"/>
      <c r="N50" s="3"/>
      <c r="O50" s="3"/>
      <c r="P50" s="3"/>
      <c r="Q50" s="3"/>
      <c r="R50" s="3"/>
      <c r="S50" s="3"/>
      <c r="T50" s="3"/>
      <c r="U50" s="3"/>
      <c r="V50" s="3"/>
      <c r="W50" s="3"/>
      <c r="X50" s="3"/>
      <c r="Y50" s="3"/>
    </row>
    <row r="51" spans="1:33" x14ac:dyDescent="0.2">
      <c r="A51" s="271"/>
      <c r="B51" s="272"/>
      <c r="C51" s="273"/>
      <c r="D51" s="272"/>
      <c r="E51" s="272"/>
      <c r="F51" s="272"/>
      <c r="G51" s="274"/>
      <c r="H51" s="3"/>
      <c r="I51" s="3"/>
      <c r="J51" s="3"/>
      <c r="K51" s="3"/>
      <c r="L51" s="3"/>
      <c r="M51" s="3"/>
      <c r="N51" s="3"/>
      <c r="O51" s="3"/>
      <c r="P51" s="3"/>
      <c r="Q51" s="3"/>
      <c r="R51" s="3"/>
      <c r="S51" s="3"/>
      <c r="T51" s="3"/>
      <c r="U51" s="3"/>
      <c r="V51" s="3"/>
      <c r="W51" s="3"/>
      <c r="X51" s="3"/>
      <c r="Y51" s="3"/>
    </row>
    <row r="52" spans="1:33" x14ac:dyDescent="0.2">
      <c r="A52" s="271"/>
      <c r="B52" s="272"/>
      <c r="C52" s="273"/>
      <c r="D52" s="272"/>
      <c r="E52" s="272"/>
      <c r="F52" s="272"/>
      <c r="G52" s="274"/>
      <c r="H52" s="3"/>
      <c r="I52" s="3"/>
      <c r="J52" s="3"/>
      <c r="K52" s="3"/>
      <c r="L52" s="3"/>
      <c r="M52" s="3"/>
      <c r="N52" s="3"/>
      <c r="O52" s="3"/>
      <c r="P52" s="3"/>
      <c r="Q52" s="3"/>
      <c r="R52" s="3"/>
      <c r="S52" s="3"/>
      <c r="T52" s="3"/>
      <c r="U52" s="3"/>
      <c r="V52" s="3"/>
      <c r="W52" s="3"/>
      <c r="X52" s="3"/>
      <c r="Y52" s="3"/>
    </row>
    <row r="53" spans="1:33" x14ac:dyDescent="0.2">
      <c r="A53" s="275"/>
      <c r="B53" s="276"/>
      <c r="C53" s="277"/>
      <c r="D53" s="276"/>
      <c r="E53" s="276"/>
      <c r="F53" s="276"/>
      <c r="G53" s="278"/>
      <c r="H53" s="3"/>
      <c r="I53" s="3"/>
      <c r="J53" s="3"/>
      <c r="K53" s="3"/>
      <c r="L53" s="3"/>
      <c r="M53" s="3"/>
      <c r="N53" s="3"/>
      <c r="O53" s="3"/>
      <c r="P53" s="3"/>
      <c r="Q53" s="3"/>
      <c r="R53" s="3"/>
      <c r="S53" s="3"/>
      <c r="T53" s="3"/>
      <c r="U53" s="3"/>
      <c r="V53" s="3"/>
      <c r="W53" s="3"/>
      <c r="X53" s="3"/>
      <c r="Y53" s="3"/>
    </row>
    <row r="54" spans="1:33" x14ac:dyDescent="0.2">
      <c r="A54" s="3"/>
      <c r="B54" s="4"/>
      <c r="C54" s="203"/>
      <c r="D54" s="6"/>
      <c r="E54" s="3"/>
      <c r="F54" s="3"/>
      <c r="G54" s="3"/>
      <c r="H54" s="3"/>
      <c r="I54" s="3"/>
      <c r="J54" s="3"/>
      <c r="K54" s="3"/>
      <c r="L54" s="3"/>
      <c r="M54" s="3"/>
      <c r="N54" s="3"/>
      <c r="O54" s="3"/>
      <c r="P54" s="3"/>
      <c r="Q54" s="3"/>
      <c r="R54" s="3"/>
      <c r="S54" s="3"/>
      <c r="T54" s="3"/>
      <c r="U54" s="3"/>
      <c r="V54" s="3"/>
      <c r="W54" s="3"/>
      <c r="X54" s="3"/>
      <c r="Y54" s="3"/>
    </row>
    <row r="55" spans="1:33" x14ac:dyDescent="0.2">
      <c r="C55" s="205"/>
      <c r="D55" s="10"/>
      <c r="AG55" t="s">
        <v>2094</v>
      </c>
    </row>
    <row r="56" spans="1:33" x14ac:dyDescent="0.2">
      <c r="D56" s="10"/>
    </row>
    <row r="57" spans="1:33" x14ac:dyDescent="0.2">
      <c r="D57" s="10"/>
    </row>
    <row r="58" spans="1:33" x14ac:dyDescent="0.2">
      <c r="D58" s="10"/>
    </row>
    <row r="59" spans="1:33" x14ac:dyDescent="0.2">
      <c r="D59" s="10"/>
    </row>
    <row r="60" spans="1:33" x14ac:dyDescent="0.2">
      <c r="D60" s="10"/>
    </row>
    <row r="61" spans="1:33" x14ac:dyDescent="0.2">
      <c r="D61" s="10"/>
    </row>
    <row r="62" spans="1:33" x14ac:dyDescent="0.2">
      <c r="D62" s="10"/>
    </row>
    <row r="63" spans="1:33" x14ac:dyDescent="0.2">
      <c r="D63" s="10"/>
    </row>
    <row r="64" spans="1:33"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OA2yHlA23m9yioQ+zQDxvcUTk8ACkndgMzU9gWvpAsKXXK8075IDSOD5KCwsCc+kluSJk9Gqewj8sFbA3O9xw==" saltValue="h2WihiT/F9NOJxDgTKGpkA==" spinCount="100000" sheet="1" formatRows="0"/>
  <mergeCells count="21">
    <mergeCell ref="A48:C48"/>
    <mergeCell ref="A49:G53"/>
    <mergeCell ref="C28:G28"/>
    <mergeCell ref="C29:G29"/>
    <mergeCell ref="C30:G30"/>
    <mergeCell ref="C31:G31"/>
    <mergeCell ref="C37:G37"/>
    <mergeCell ref="A1:G1"/>
    <mergeCell ref="C2:G2"/>
    <mergeCell ref="C3:G3"/>
    <mergeCell ref="C4:G4"/>
    <mergeCell ref="C32:G32"/>
    <mergeCell ref="C33:G33"/>
    <mergeCell ref="C34:G34"/>
    <mergeCell ref="C35:G35"/>
    <mergeCell ref="C36:G36"/>
    <mergeCell ref="C38:G38"/>
    <mergeCell ref="C39:G39"/>
    <mergeCell ref="C40:G40"/>
    <mergeCell ref="C41:G41"/>
    <mergeCell ref="C42:G4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 min="53" max="53" width="73.7109375"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83</v>
      </c>
      <c r="C3" s="280" t="s">
        <v>84</v>
      </c>
      <c r="D3" s="281"/>
      <c r="E3" s="281"/>
      <c r="F3" s="281"/>
      <c r="G3" s="282"/>
      <c r="AC3" s="121" t="s">
        <v>3190</v>
      </c>
      <c r="AG3" t="s">
        <v>284</v>
      </c>
    </row>
    <row r="4" spans="1:60" ht="24.95" customHeight="1" x14ac:dyDescent="0.2">
      <c r="A4" s="141" t="s">
        <v>10</v>
      </c>
      <c r="B4" s="142" t="s">
        <v>60</v>
      </c>
      <c r="C4" s="283" t="s">
        <v>83</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280</v>
      </c>
      <c r="C8" s="194" t="s">
        <v>29</v>
      </c>
      <c r="D8" s="173"/>
      <c r="E8" s="174"/>
      <c r="F8" s="175"/>
      <c r="G8" s="175">
        <f>SUMIF(AG9:AG21,"&lt;&gt;NOR",G9:G21)</f>
        <v>0</v>
      </c>
      <c r="H8" s="175"/>
      <c r="I8" s="175">
        <f>SUM(I9:I21)</f>
        <v>0</v>
      </c>
      <c r="J8" s="175"/>
      <c r="K8" s="175">
        <f>SUM(K9:K21)</f>
        <v>0</v>
      </c>
      <c r="L8" s="175"/>
      <c r="M8" s="175">
        <f>SUM(M9:M21)</f>
        <v>0</v>
      </c>
      <c r="N8" s="174"/>
      <c r="O8" s="174">
        <f>SUM(O9:O21)</f>
        <v>0</v>
      </c>
      <c r="P8" s="174"/>
      <c r="Q8" s="174">
        <f>SUM(Q9:Q21)</f>
        <v>0</v>
      </c>
      <c r="R8" s="175"/>
      <c r="S8" s="175"/>
      <c r="T8" s="176"/>
      <c r="U8" s="170"/>
      <c r="V8" s="170">
        <f>SUM(V9:V21)</f>
        <v>0</v>
      </c>
      <c r="W8" s="170"/>
      <c r="X8" s="170"/>
      <c r="Y8" s="170"/>
      <c r="AG8" t="s">
        <v>309</v>
      </c>
    </row>
    <row r="9" spans="1:60" outlineLevel="1" x14ac:dyDescent="0.2">
      <c r="A9" s="178">
        <v>1</v>
      </c>
      <c r="B9" s="179" t="s">
        <v>3191</v>
      </c>
      <c r="C9" s="195" t="s">
        <v>3192</v>
      </c>
      <c r="D9" s="180" t="s">
        <v>3193</v>
      </c>
      <c r="E9" s="181">
        <v>1</v>
      </c>
      <c r="F9" s="182"/>
      <c r="G9" s="183">
        <f>ROUND(E9*F9,2)</f>
        <v>0</v>
      </c>
      <c r="H9" s="182"/>
      <c r="I9" s="183">
        <f>ROUND(E9*H9,2)</f>
        <v>0</v>
      </c>
      <c r="J9" s="182"/>
      <c r="K9" s="183">
        <f>ROUND(E9*J9,2)</f>
        <v>0</v>
      </c>
      <c r="L9" s="183">
        <v>12</v>
      </c>
      <c r="M9" s="183">
        <f>G9*(1+L9/100)</f>
        <v>0</v>
      </c>
      <c r="N9" s="181">
        <v>0</v>
      </c>
      <c r="O9" s="181">
        <f>ROUND(E9*N9,2)</f>
        <v>0</v>
      </c>
      <c r="P9" s="181">
        <v>0</v>
      </c>
      <c r="Q9" s="181">
        <f>ROUND(E9*P9,2)</f>
        <v>0</v>
      </c>
      <c r="R9" s="183"/>
      <c r="S9" s="183" t="s">
        <v>313</v>
      </c>
      <c r="T9" s="184" t="s">
        <v>634</v>
      </c>
      <c r="U9" s="159">
        <v>0</v>
      </c>
      <c r="V9" s="159">
        <f>ROUND(E9*U9,2)</f>
        <v>0</v>
      </c>
      <c r="W9" s="159"/>
      <c r="X9" s="159" t="s">
        <v>83</v>
      </c>
      <c r="Y9" s="159" t="s">
        <v>315</v>
      </c>
      <c r="Z9" s="148"/>
      <c r="AA9" s="148"/>
      <c r="AB9" s="148"/>
      <c r="AC9" s="148"/>
      <c r="AD9" s="148"/>
      <c r="AE9" s="148"/>
      <c r="AF9" s="148"/>
      <c r="AG9" s="148" t="s">
        <v>3194</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2.5" outlineLevel="2" x14ac:dyDescent="0.2">
      <c r="A10" s="155"/>
      <c r="B10" s="156"/>
      <c r="C10" s="265" t="s">
        <v>3195</v>
      </c>
      <c r="D10" s="266"/>
      <c r="E10" s="266"/>
      <c r="F10" s="266"/>
      <c r="G10" s="266"/>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365</v>
      </c>
      <c r="AH10" s="148"/>
      <c r="AI10" s="148"/>
      <c r="AJ10" s="148"/>
      <c r="AK10" s="148"/>
      <c r="AL10" s="148"/>
      <c r="AM10" s="148"/>
      <c r="AN10" s="148"/>
      <c r="AO10" s="148"/>
      <c r="AP10" s="148"/>
      <c r="AQ10" s="148"/>
      <c r="AR10" s="148"/>
      <c r="AS10" s="148"/>
      <c r="AT10" s="148"/>
      <c r="AU10" s="148"/>
      <c r="AV10" s="148"/>
      <c r="AW10" s="148"/>
      <c r="AX10" s="148"/>
      <c r="AY10" s="148"/>
      <c r="AZ10" s="148"/>
      <c r="BA10" s="192" t="str">
        <f>C10</f>
        <v>Náklady dodavatele vyplývající z povinností dodavatele stanovených obchodními podmínkami před zahájením stavebních prací. Tato skupina zahrnuje zejména náklady na přípravné činnosti.</v>
      </c>
      <c r="BB10" s="148"/>
      <c r="BC10" s="148"/>
      <c r="BD10" s="148"/>
      <c r="BE10" s="148"/>
      <c r="BF10" s="148"/>
      <c r="BG10" s="148"/>
      <c r="BH10" s="148"/>
    </row>
    <row r="11" spans="1:60" outlineLevel="1" x14ac:dyDescent="0.2">
      <c r="A11" s="185">
        <v>2</v>
      </c>
      <c r="B11" s="186" t="s">
        <v>3196</v>
      </c>
      <c r="C11" s="197" t="s">
        <v>3197</v>
      </c>
      <c r="D11" s="187" t="s">
        <v>3193</v>
      </c>
      <c r="E11" s="188">
        <v>1</v>
      </c>
      <c r="F11" s="189"/>
      <c r="G11" s="190">
        <f>ROUND(E11*F11,2)</f>
        <v>0</v>
      </c>
      <c r="H11" s="189"/>
      <c r="I11" s="190">
        <f>ROUND(E11*H11,2)</f>
        <v>0</v>
      </c>
      <c r="J11" s="189"/>
      <c r="K11" s="190">
        <f>ROUND(E11*J11,2)</f>
        <v>0</v>
      </c>
      <c r="L11" s="190">
        <v>12</v>
      </c>
      <c r="M11" s="190">
        <f>G11*(1+L11/100)</f>
        <v>0</v>
      </c>
      <c r="N11" s="188">
        <v>0</v>
      </c>
      <c r="O11" s="188">
        <f>ROUND(E11*N11,2)</f>
        <v>0</v>
      </c>
      <c r="P11" s="188">
        <v>0</v>
      </c>
      <c r="Q11" s="188">
        <f>ROUND(E11*P11,2)</f>
        <v>0</v>
      </c>
      <c r="R11" s="190"/>
      <c r="S11" s="190" t="s">
        <v>313</v>
      </c>
      <c r="T11" s="191" t="s">
        <v>634</v>
      </c>
      <c r="U11" s="159">
        <v>0</v>
      </c>
      <c r="V11" s="159">
        <f>ROUND(E11*U11,2)</f>
        <v>0</v>
      </c>
      <c r="W11" s="159"/>
      <c r="X11" s="159" t="s">
        <v>83</v>
      </c>
      <c r="Y11" s="159" t="s">
        <v>315</v>
      </c>
      <c r="Z11" s="148"/>
      <c r="AA11" s="148"/>
      <c r="AB11" s="148"/>
      <c r="AC11" s="148"/>
      <c r="AD11" s="148"/>
      <c r="AE11" s="148"/>
      <c r="AF11" s="148"/>
      <c r="AG11" s="148" t="s">
        <v>3194</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78">
        <v>3</v>
      </c>
      <c r="B12" s="179" t="s">
        <v>3198</v>
      </c>
      <c r="C12" s="195" t="s">
        <v>221</v>
      </c>
      <c r="D12" s="180" t="s">
        <v>3193</v>
      </c>
      <c r="E12" s="181">
        <v>1</v>
      </c>
      <c r="F12" s="182"/>
      <c r="G12" s="183">
        <f>ROUND(E12*F12,2)</f>
        <v>0</v>
      </c>
      <c r="H12" s="182"/>
      <c r="I12" s="183">
        <f>ROUND(E12*H12,2)</f>
        <v>0</v>
      </c>
      <c r="J12" s="182"/>
      <c r="K12" s="183">
        <f>ROUND(E12*J12,2)</f>
        <v>0</v>
      </c>
      <c r="L12" s="183">
        <v>12</v>
      </c>
      <c r="M12" s="183">
        <f>G12*(1+L12/100)</f>
        <v>0</v>
      </c>
      <c r="N12" s="181">
        <v>0</v>
      </c>
      <c r="O12" s="181">
        <f>ROUND(E12*N12,2)</f>
        <v>0</v>
      </c>
      <c r="P12" s="181">
        <v>0</v>
      </c>
      <c r="Q12" s="181">
        <f>ROUND(E12*P12,2)</f>
        <v>0</v>
      </c>
      <c r="R12" s="183"/>
      <c r="S12" s="183" t="s">
        <v>313</v>
      </c>
      <c r="T12" s="184" t="s">
        <v>634</v>
      </c>
      <c r="U12" s="159">
        <v>0</v>
      </c>
      <c r="V12" s="159">
        <f>ROUND(E12*U12,2)</f>
        <v>0</v>
      </c>
      <c r="W12" s="159"/>
      <c r="X12" s="159" t="s">
        <v>83</v>
      </c>
      <c r="Y12" s="159" t="s">
        <v>315</v>
      </c>
      <c r="Z12" s="148"/>
      <c r="AA12" s="148"/>
      <c r="AB12" s="148"/>
      <c r="AC12" s="148"/>
      <c r="AD12" s="148"/>
      <c r="AE12" s="148"/>
      <c r="AF12" s="148"/>
      <c r="AG12" s="148" t="s">
        <v>3194</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265" t="s">
        <v>3199</v>
      </c>
      <c r="D13" s="266"/>
      <c r="E13" s="266"/>
      <c r="F13" s="266"/>
      <c r="G13" s="266"/>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365</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78">
        <v>4</v>
      </c>
      <c r="B14" s="179" t="s">
        <v>3200</v>
      </c>
      <c r="C14" s="195" t="s">
        <v>3201</v>
      </c>
      <c r="D14" s="180" t="s">
        <v>3193</v>
      </c>
      <c r="E14" s="181">
        <v>1</v>
      </c>
      <c r="F14" s="182"/>
      <c r="G14" s="183">
        <f>ROUND(E14*F14,2)</f>
        <v>0</v>
      </c>
      <c r="H14" s="182"/>
      <c r="I14" s="183">
        <f>ROUND(E14*H14,2)</f>
        <v>0</v>
      </c>
      <c r="J14" s="182"/>
      <c r="K14" s="183">
        <f>ROUND(E14*J14,2)</f>
        <v>0</v>
      </c>
      <c r="L14" s="183">
        <v>12</v>
      </c>
      <c r="M14" s="183">
        <f>G14*(1+L14/100)</f>
        <v>0</v>
      </c>
      <c r="N14" s="181">
        <v>0</v>
      </c>
      <c r="O14" s="181">
        <f>ROUND(E14*N14,2)</f>
        <v>0</v>
      </c>
      <c r="P14" s="181">
        <v>0</v>
      </c>
      <c r="Q14" s="181">
        <f>ROUND(E14*P14,2)</f>
        <v>0</v>
      </c>
      <c r="R14" s="183"/>
      <c r="S14" s="183" t="s">
        <v>313</v>
      </c>
      <c r="T14" s="184" t="s">
        <v>634</v>
      </c>
      <c r="U14" s="159">
        <v>0</v>
      </c>
      <c r="V14" s="159">
        <f>ROUND(E14*U14,2)</f>
        <v>0</v>
      </c>
      <c r="W14" s="159"/>
      <c r="X14" s="159" t="s">
        <v>83</v>
      </c>
      <c r="Y14" s="159" t="s">
        <v>315</v>
      </c>
      <c r="Z14" s="148"/>
      <c r="AA14" s="148"/>
      <c r="AB14" s="148"/>
      <c r="AC14" s="148"/>
      <c r="AD14" s="148"/>
      <c r="AE14" s="148"/>
      <c r="AF14" s="148"/>
      <c r="AG14" s="148" t="s">
        <v>3194</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45" outlineLevel="2" x14ac:dyDescent="0.2">
      <c r="A15" s="155"/>
      <c r="B15" s="156"/>
      <c r="C15" s="265" t="s">
        <v>3202</v>
      </c>
      <c r="D15" s="266"/>
      <c r="E15" s="266"/>
      <c r="F15" s="266"/>
      <c r="G15" s="266"/>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365</v>
      </c>
      <c r="AH15" s="148"/>
      <c r="AI15" s="148"/>
      <c r="AJ15" s="148"/>
      <c r="AK15" s="148"/>
      <c r="AL15" s="148"/>
      <c r="AM15" s="148"/>
      <c r="AN15" s="148"/>
      <c r="AO15" s="148"/>
      <c r="AP15" s="148"/>
      <c r="AQ15" s="148"/>
      <c r="AR15" s="148"/>
      <c r="AS15" s="148"/>
      <c r="AT15" s="148"/>
      <c r="AU15" s="148"/>
      <c r="AV15" s="148"/>
      <c r="AW15" s="148"/>
      <c r="AX15" s="148"/>
      <c r="AY15" s="148"/>
      <c r="AZ15" s="148"/>
      <c r="BA15" s="192" t="str">
        <f>C15</f>
        <v>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v>
      </c>
      <c r="BB15" s="148"/>
      <c r="BC15" s="148"/>
      <c r="BD15" s="148"/>
      <c r="BE15" s="148"/>
      <c r="BF15" s="148"/>
      <c r="BG15" s="148"/>
      <c r="BH15" s="148"/>
    </row>
    <row r="16" spans="1:60" outlineLevel="1" x14ac:dyDescent="0.2">
      <c r="A16" s="178">
        <v>5</v>
      </c>
      <c r="B16" s="179" t="s">
        <v>3203</v>
      </c>
      <c r="C16" s="195" t="s">
        <v>3204</v>
      </c>
      <c r="D16" s="180" t="s">
        <v>3193</v>
      </c>
      <c r="E16" s="181">
        <v>1</v>
      </c>
      <c r="F16" s="182"/>
      <c r="G16" s="183">
        <f>ROUND(E16*F16,2)</f>
        <v>0</v>
      </c>
      <c r="H16" s="182"/>
      <c r="I16" s="183">
        <f>ROUND(E16*H16,2)</f>
        <v>0</v>
      </c>
      <c r="J16" s="182"/>
      <c r="K16" s="183">
        <f>ROUND(E16*J16,2)</f>
        <v>0</v>
      </c>
      <c r="L16" s="183">
        <v>12</v>
      </c>
      <c r="M16" s="183">
        <f>G16*(1+L16/100)</f>
        <v>0</v>
      </c>
      <c r="N16" s="181">
        <v>0</v>
      </c>
      <c r="O16" s="181">
        <f>ROUND(E16*N16,2)</f>
        <v>0</v>
      </c>
      <c r="P16" s="181">
        <v>0</v>
      </c>
      <c r="Q16" s="181">
        <f>ROUND(E16*P16,2)</f>
        <v>0</v>
      </c>
      <c r="R16" s="183"/>
      <c r="S16" s="183" t="s">
        <v>313</v>
      </c>
      <c r="T16" s="184" t="s">
        <v>634</v>
      </c>
      <c r="U16" s="159">
        <v>0</v>
      </c>
      <c r="V16" s="159">
        <f>ROUND(E16*U16,2)</f>
        <v>0</v>
      </c>
      <c r="W16" s="159"/>
      <c r="X16" s="159" t="s">
        <v>83</v>
      </c>
      <c r="Y16" s="159" t="s">
        <v>315</v>
      </c>
      <c r="Z16" s="148"/>
      <c r="AA16" s="148"/>
      <c r="AB16" s="148"/>
      <c r="AC16" s="148"/>
      <c r="AD16" s="148"/>
      <c r="AE16" s="148"/>
      <c r="AF16" s="148"/>
      <c r="AG16" s="148" t="s">
        <v>3194</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265" t="s">
        <v>3205</v>
      </c>
      <c r="D17" s="266"/>
      <c r="E17" s="266"/>
      <c r="F17" s="266"/>
      <c r="G17" s="266"/>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365</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78">
        <v>6</v>
      </c>
      <c r="B18" s="179" t="s">
        <v>3206</v>
      </c>
      <c r="C18" s="195" t="s">
        <v>3207</v>
      </c>
      <c r="D18" s="180" t="s">
        <v>3193</v>
      </c>
      <c r="E18" s="181">
        <v>1</v>
      </c>
      <c r="F18" s="182"/>
      <c r="G18" s="183">
        <f>ROUND(E18*F18,2)</f>
        <v>0</v>
      </c>
      <c r="H18" s="182"/>
      <c r="I18" s="183">
        <f>ROUND(E18*H18,2)</f>
        <v>0</v>
      </c>
      <c r="J18" s="182"/>
      <c r="K18" s="183">
        <f>ROUND(E18*J18,2)</f>
        <v>0</v>
      </c>
      <c r="L18" s="183">
        <v>12</v>
      </c>
      <c r="M18" s="183">
        <f>G18*(1+L18/100)</f>
        <v>0</v>
      </c>
      <c r="N18" s="181">
        <v>0</v>
      </c>
      <c r="O18" s="181">
        <f>ROUND(E18*N18,2)</f>
        <v>0</v>
      </c>
      <c r="P18" s="181">
        <v>0</v>
      </c>
      <c r="Q18" s="181">
        <f>ROUND(E18*P18,2)</f>
        <v>0</v>
      </c>
      <c r="R18" s="183"/>
      <c r="S18" s="183" t="s">
        <v>313</v>
      </c>
      <c r="T18" s="184" t="s">
        <v>634</v>
      </c>
      <c r="U18" s="159">
        <v>0</v>
      </c>
      <c r="V18" s="159">
        <f>ROUND(E18*U18,2)</f>
        <v>0</v>
      </c>
      <c r="W18" s="159"/>
      <c r="X18" s="159" t="s">
        <v>83</v>
      </c>
      <c r="Y18" s="159" t="s">
        <v>315</v>
      </c>
      <c r="Z18" s="148"/>
      <c r="AA18" s="148"/>
      <c r="AB18" s="148"/>
      <c r="AC18" s="148"/>
      <c r="AD18" s="148"/>
      <c r="AE18" s="148"/>
      <c r="AF18" s="148"/>
      <c r="AG18" s="148" t="s">
        <v>3194</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22.5" outlineLevel="2" x14ac:dyDescent="0.2">
      <c r="A19" s="155"/>
      <c r="B19" s="156"/>
      <c r="C19" s="265" t="s">
        <v>3208</v>
      </c>
      <c r="D19" s="266"/>
      <c r="E19" s="266"/>
      <c r="F19" s="266"/>
      <c r="G19" s="266"/>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365</v>
      </c>
      <c r="AH19" s="148"/>
      <c r="AI19" s="148"/>
      <c r="AJ19" s="148"/>
      <c r="AK19" s="148"/>
      <c r="AL19" s="148"/>
      <c r="AM19" s="148"/>
      <c r="AN19" s="148"/>
      <c r="AO19" s="148"/>
      <c r="AP19" s="148"/>
      <c r="AQ19" s="148"/>
      <c r="AR19" s="148"/>
      <c r="AS19" s="148"/>
      <c r="AT19" s="148"/>
      <c r="AU19" s="148"/>
      <c r="AV19" s="148"/>
      <c r="AW19" s="148"/>
      <c r="AX19" s="148"/>
      <c r="AY19" s="148"/>
      <c r="AZ19" s="148"/>
      <c r="BA19" s="192" t="str">
        <f>C19</f>
        <v>Náklady zhotovitele, související s prováděním zkoušek a revizí předepsaných technickými normami nebo objednatelem a které jsou pro provedení díla nezbytné.</v>
      </c>
      <c r="BB19" s="148"/>
      <c r="BC19" s="148"/>
      <c r="BD19" s="148"/>
      <c r="BE19" s="148"/>
      <c r="BF19" s="148"/>
      <c r="BG19" s="148"/>
      <c r="BH19" s="148"/>
    </row>
    <row r="20" spans="1:60" outlineLevel="1" x14ac:dyDescent="0.2">
      <c r="A20" s="178">
        <v>7</v>
      </c>
      <c r="B20" s="179" t="s">
        <v>3209</v>
      </c>
      <c r="C20" s="195" t="s">
        <v>3210</v>
      </c>
      <c r="D20" s="180" t="s">
        <v>3193</v>
      </c>
      <c r="E20" s="181">
        <v>1</v>
      </c>
      <c r="F20" s="182"/>
      <c r="G20" s="183">
        <f>ROUND(E20*F20,2)</f>
        <v>0</v>
      </c>
      <c r="H20" s="182"/>
      <c r="I20" s="183">
        <f>ROUND(E20*H20,2)</f>
        <v>0</v>
      </c>
      <c r="J20" s="182"/>
      <c r="K20" s="183">
        <f>ROUND(E20*J20,2)</f>
        <v>0</v>
      </c>
      <c r="L20" s="183">
        <v>12</v>
      </c>
      <c r="M20" s="183">
        <f>G20*(1+L20/100)</f>
        <v>0</v>
      </c>
      <c r="N20" s="181">
        <v>0</v>
      </c>
      <c r="O20" s="181">
        <f>ROUND(E20*N20,2)</f>
        <v>0</v>
      </c>
      <c r="P20" s="181">
        <v>0</v>
      </c>
      <c r="Q20" s="181">
        <f>ROUND(E20*P20,2)</f>
        <v>0</v>
      </c>
      <c r="R20" s="183"/>
      <c r="S20" s="183" t="s">
        <v>313</v>
      </c>
      <c r="T20" s="184" t="s">
        <v>634</v>
      </c>
      <c r="U20" s="159">
        <v>0</v>
      </c>
      <c r="V20" s="159">
        <f>ROUND(E20*U20,2)</f>
        <v>0</v>
      </c>
      <c r="W20" s="159"/>
      <c r="X20" s="159" t="s">
        <v>83</v>
      </c>
      <c r="Y20" s="159" t="s">
        <v>315</v>
      </c>
      <c r="Z20" s="148"/>
      <c r="AA20" s="148"/>
      <c r="AB20" s="148"/>
      <c r="AC20" s="148"/>
      <c r="AD20" s="148"/>
      <c r="AE20" s="148"/>
      <c r="AF20" s="148"/>
      <c r="AG20" s="148" t="s">
        <v>3194</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265" t="s">
        <v>3211</v>
      </c>
      <c r="D21" s="266"/>
      <c r="E21" s="266"/>
      <c r="F21" s="266"/>
      <c r="G21" s="266"/>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365</v>
      </c>
      <c r="AH21" s="148"/>
      <c r="AI21" s="148"/>
      <c r="AJ21" s="148"/>
      <c r="AK21" s="148"/>
      <c r="AL21" s="148"/>
      <c r="AM21" s="148"/>
      <c r="AN21" s="148"/>
      <c r="AO21" s="148"/>
      <c r="AP21" s="148"/>
      <c r="AQ21" s="148"/>
      <c r="AR21" s="148"/>
      <c r="AS21" s="148"/>
      <c r="AT21" s="148"/>
      <c r="AU21" s="148"/>
      <c r="AV21" s="148"/>
      <c r="AW21" s="148"/>
      <c r="AX21" s="148"/>
      <c r="AY21" s="148"/>
      <c r="AZ21" s="148"/>
      <c r="BA21" s="192" t="str">
        <f>C21</f>
        <v>Náklady zhotovitele, které vzniknou v souvislosti s povinnostmi zhotovitele při předání a převzetí díla.</v>
      </c>
      <c r="BB21" s="148"/>
      <c r="BC21" s="148"/>
      <c r="BD21" s="148"/>
      <c r="BE21" s="148"/>
      <c r="BF21" s="148"/>
      <c r="BG21" s="148"/>
      <c r="BH21" s="148"/>
    </row>
    <row r="22" spans="1:60" x14ac:dyDescent="0.2">
      <c r="A22" s="171" t="s">
        <v>308</v>
      </c>
      <c r="B22" s="172" t="s">
        <v>281</v>
      </c>
      <c r="C22" s="194" t="s">
        <v>30</v>
      </c>
      <c r="D22" s="173"/>
      <c r="E22" s="174"/>
      <c r="F22" s="175"/>
      <c r="G22" s="175">
        <f>SUMIF(AG23:AG36,"&lt;&gt;NOR",G23:G36)</f>
        <v>0</v>
      </c>
      <c r="H22" s="175"/>
      <c r="I22" s="175">
        <f>SUM(I23:I36)</f>
        <v>0</v>
      </c>
      <c r="J22" s="175"/>
      <c r="K22" s="175">
        <f>SUM(K23:K36)</f>
        <v>0</v>
      </c>
      <c r="L22" s="175"/>
      <c r="M22" s="175">
        <f>SUM(M23:M36)</f>
        <v>0</v>
      </c>
      <c r="N22" s="174"/>
      <c r="O22" s="174">
        <f>SUM(O23:O36)</f>
        <v>0</v>
      </c>
      <c r="P22" s="174"/>
      <c r="Q22" s="174">
        <f>SUM(Q23:Q36)</f>
        <v>0</v>
      </c>
      <c r="R22" s="175"/>
      <c r="S22" s="175"/>
      <c r="T22" s="176"/>
      <c r="U22" s="170"/>
      <c r="V22" s="170">
        <f>SUM(V23:V36)</f>
        <v>0</v>
      </c>
      <c r="W22" s="170"/>
      <c r="X22" s="170"/>
      <c r="Y22" s="170"/>
      <c r="AG22" t="s">
        <v>309</v>
      </c>
    </row>
    <row r="23" spans="1:60" outlineLevel="1" x14ac:dyDescent="0.2">
      <c r="A23" s="178">
        <v>8</v>
      </c>
      <c r="B23" s="179" t="s">
        <v>3212</v>
      </c>
      <c r="C23" s="195" t="s">
        <v>3213</v>
      </c>
      <c r="D23" s="180" t="s">
        <v>3193</v>
      </c>
      <c r="E23" s="181">
        <v>1</v>
      </c>
      <c r="F23" s="182"/>
      <c r="G23" s="183">
        <f>ROUND(E23*F23,2)</f>
        <v>0</v>
      </c>
      <c r="H23" s="182"/>
      <c r="I23" s="183">
        <f>ROUND(E23*H23,2)</f>
        <v>0</v>
      </c>
      <c r="J23" s="182"/>
      <c r="K23" s="183">
        <f>ROUND(E23*J23,2)</f>
        <v>0</v>
      </c>
      <c r="L23" s="183">
        <v>12</v>
      </c>
      <c r="M23" s="183">
        <f>G23*(1+L23/100)</f>
        <v>0</v>
      </c>
      <c r="N23" s="181">
        <v>0</v>
      </c>
      <c r="O23" s="181">
        <f>ROUND(E23*N23,2)</f>
        <v>0</v>
      </c>
      <c r="P23" s="181">
        <v>0</v>
      </c>
      <c r="Q23" s="181">
        <f>ROUND(E23*P23,2)</f>
        <v>0</v>
      </c>
      <c r="R23" s="183"/>
      <c r="S23" s="183" t="s">
        <v>313</v>
      </c>
      <c r="T23" s="184" t="s">
        <v>634</v>
      </c>
      <c r="U23" s="159">
        <v>0</v>
      </c>
      <c r="V23" s="159">
        <f>ROUND(E23*U23,2)</f>
        <v>0</v>
      </c>
      <c r="W23" s="159"/>
      <c r="X23" s="159" t="s">
        <v>83</v>
      </c>
      <c r="Y23" s="159" t="s">
        <v>315</v>
      </c>
      <c r="Z23" s="148"/>
      <c r="AA23" s="148"/>
      <c r="AB23" s="148"/>
      <c r="AC23" s="148"/>
      <c r="AD23" s="148"/>
      <c r="AE23" s="148"/>
      <c r="AF23" s="148"/>
      <c r="AG23" s="148" t="s">
        <v>3194</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3.75" outlineLevel="2" x14ac:dyDescent="0.2">
      <c r="A24" s="155"/>
      <c r="B24" s="156"/>
      <c r="C24" s="265" t="s">
        <v>3214</v>
      </c>
      <c r="D24" s="266"/>
      <c r="E24" s="266"/>
      <c r="F24" s="266"/>
      <c r="G24" s="266"/>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365</v>
      </c>
      <c r="AH24" s="148"/>
      <c r="AI24" s="148"/>
      <c r="AJ24" s="148"/>
      <c r="AK24" s="148"/>
      <c r="AL24" s="148"/>
      <c r="AM24" s="148"/>
      <c r="AN24" s="148"/>
      <c r="AO24" s="148"/>
      <c r="AP24" s="148"/>
      <c r="AQ24" s="148"/>
      <c r="AR24" s="148"/>
      <c r="AS24" s="148"/>
      <c r="AT24" s="148"/>
      <c r="AU24" s="148"/>
      <c r="AV24" s="148"/>
      <c r="AW24" s="148"/>
      <c r="AX24" s="148"/>
      <c r="AY24" s="148"/>
      <c r="AZ24" s="148"/>
      <c r="BA24" s="192" t="str">
        <f>C24</f>
        <v>Náklady spojené s vypracováním projektové dokumentace, většinou v obsahu a rozsahu projektové dokumentace pro provádění stavby, ale mohou zde být obsaženy i náklady na jiné stupně projektové dokumentace, pokud jsou součástí požadavků objednatele.</v>
      </c>
      <c r="BB24" s="148"/>
      <c r="BC24" s="148"/>
      <c r="BD24" s="148"/>
      <c r="BE24" s="148"/>
      <c r="BF24" s="148"/>
      <c r="BG24" s="148"/>
      <c r="BH24" s="148"/>
    </row>
    <row r="25" spans="1:60" outlineLevel="1" x14ac:dyDescent="0.2">
      <c r="A25" s="178">
        <v>9</v>
      </c>
      <c r="B25" s="179" t="s">
        <v>3215</v>
      </c>
      <c r="C25" s="195" t="s">
        <v>3216</v>
      </c>
      <c r="D25" s="180" t="s">
        <v>3193</v>
      </c>
      <c r="E25" s="181">
        <v>1</v>
      </c>
      <c r="F25" s="182"/>
      <c r="G25" s="183">
        <f>ROUND(E25*F25,2)</f>
        <v>0</v>
      </c>
      <c r="H25" s="182"/>
      <c r="I25" s="183">
        <f>ROUND(E25*H25,2)</f>
        <v>0</v>
      </c>
      <c r="J25" s="182"/>
      <c r="K25" s="183">
        <f>ROUND(E25*J25,2)</f>
        <v>0</v>
      </c>
      <c r="L25" s="183">
        <v>12</v>
      </c>
      <c r="M25" s="183">
        <f>G25*(1+L25/100)</f>
        <v>0</v>
      </c>
      <c r="N25" s="181">
        <v>0</v>
      </c>
      <c r="O25" s="181">
        <f>ROUND(E25*N25,2)</f>
        <v>0</v>
      </c>
      <c r="P25" s="181">
        <v>0</v>
      </c>
      <c r="Q25" s="181">
        <f>ROUND(E25*P25,2)</f>
        <v>0</v>
      </c>
      <c r="R25" s="183"/>
      <c r="S25" s="183" t="s">
        <v>313</v>
      </c>
      <c r="T25" s="184" t="s">
        <v>634</v>
      </c>
      <c r="U25" s="159">
        <v>0</v>
      </c>
      <c r="V25" s="159">
        <f>ROUND(E25*U25,2)</f>
        <v>0</v>
      </c>
      <c r="W25" s="159"/>
      <c r="X25" s="159" t="s">
        <v>83</v>
      </c>
      <c r="Y25" s="159" t="s">
        <v>315</v>
      </c>
      <c r="Z25" s="148"/>
      <c r="AA25" s="148"/>
      <c r="AB25" s="148"/>
      <c r="AC25" s="148"/>
      <c r="AD25" s="148"/>
      <c r="AE25" s="148"/>
      <c r="AF25" s="148"/>
      <c r="AG25" s="148" t="s">
        <v>3194</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265" t="s">
        <v>3217</v>
      </c>
      <c r="D26" s="266"/>
      <c r="E26" s="266"/>
      <c r="F26" s="266"/>
      <c r="G26" s="266"/>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365</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78">
        <v>10</v>
      </c>
      <c r="B27" s="179" t="s">
        <v>3218</v>
      </c>
      <c r="C27" s="195" t="s">
        <v>3219</v>
      </c>
      <c r="D27" s="180" t="s">
        <v>3193</v>
      </c>
      <c r="E27" s="181">
        <v>1</v>
      </c>
      <c r="F27" s="182"/>
      <c r="G27" s="183">
        <f>ROUND(E27*F27,2)</f>
        <v>0</v>
      </c>
      <c r="H27" s="182"/>
      <c r="I27" s="183">
        <f>ROUND(E27*H27,2)</f>
        <v>0</v>
      </c>
      <c r="J27" s="182"/>
      <c r="K27" s="183">
        <f>ROUND(E27*J27,2)</f>
        <v>0</v>
      </c>
      <c r="L27" s="183">
        <v>12</v>
      </c>
      <c r="M27" s="183">
        <f>G27*(1+L27/100)</f>
        <v>0</v>
      </c>
      <c r="N27" s="181">
        <v>0</v>
      </c>
      <c r="O27" s="181">
        <f>ROUND(E27*N27,2)</f>
        <v>0</v>
      </c>
      <c r="P27" s="181">
        <v>0</v>
      </c>
      <c r="Q27" s="181">
        <f>ROUND(E27*P27,2)</f>
        <v>0</v>
      </c>
      <c r="R27" s="183"/>
      <c r="S27" s="183" t="s">
        <v>313</v>
      </c>
      <c r="T27" s="184" t="s">
        <v>634</v>
      </c>
      <c r="U27" s="159">
        <v>0</v>
      </c>
      <c r="V27" s="159">
        <f>ROUND(E27*U27,2)</f>
        <v>0</v>
      </c>
      <c r="W27" s="159"/>
      <c r="X27" s="159" t="s">
        <v>83</v>
      </c>
      <c r="Y27" s="159" t="s">
        <v>315</v>
      </c>
      <c r="Z27" s="148"/>
      <c r="AA27" s="148"/>
      <c r="AB27" s="148"/>
      <c r="AC27" s="148"/>
      <c r="AD27" s="148"/>
      <c r="AE27" s="148"/>
      <c r="AF27" s="148"/>
      <c r="AG27" s="148" t="s">
        <v>3194</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33.75" outlineLevel="2" x14ac:dyDescent="0.2">
      <c r="A28" s="155"/>
      <c r="B28" s="156"/>
      <c r="C28" s="265" t="s">
        <v>3220</v>
      </c>
      <c r="D28" s="266"/>
      <c r="E28" s="266"/>
      <c r="F28" s="266"/>
      <c r="G28" s="266"/>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365</v>
      </c>
      <c r="AH28" s="148"/>
      <c r="AI28" s="148"/>
      <c r="AJ28" s="148"/>
      <c r="AK28" s="148"/>
      <c r="AL28" s="148"/>
      <c r="AM28" s="148"/>
      <c r="AN28" s="148"/>
      <c r="AO28" s="148"/>
      <c r="AP28" s="148"/>
      <c r="AQ28" s="148"/>
      <c r="AR28" s="148"/>
      <c r="AS28" s="148"/>
      <c r="AT28" s="148"/>
      <c r="AU28" s="148"/>
      <c r="AV28" s="148"/>
      <c r="AW28" s="148"/>
      <c r="AX28" s="148"/>
      <c r="AY28" s="148"/>
      <c r="AZ28" s="148"/>
      <c r="BA28" s="192" t="str">
        <f>C28</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8" s="148"/>
      <c r="BC28" s="148"/>
      <c r="BD28" s="148"/>
      <c r="BE28" s="148"/>
      <c r="BF28" s="148"/>
      <c r="BG28" s="148"/>
      <c r="BH28" s="148"/>
    </row>
    <row r="29" spans="1:60" outlineLevel="1" x14ac:dyDescent="0.2">
      <c r="A29" s="178">
        <v>11</v>
      </c>
      <c r="B29" s="179" t="s">
        <v>3221</v>
      </c>
      <c r="C29" s="195" t="s">
        <v>3222</v>
      </c>
      <c r="D29" s="180" t="s">
        <v>3193</v>
      </c>
      <c r="E29" s="181">
        <v>1</v>
      </c>
      <c r="F29" s="182"/>
      <c r="G29" s="183">
        <f>ROUND(E29*F29,2)</f>
        <v>0</v>
      </c>
      <c r="H29" s="182"/>
      <c r="I29" s="183">
        <f>ROUND(E29*H29,2)</f>
        <v>0</v>
      </c>
      <c r="J29" s="182"/>
      <c r="K29" s="183">
        <f>ROUND(E29*J29,2)</f>
        <v>0</v>
      </c>
      <c r="L29" s="183">
        <v>12</v>
      </c>
      <c r="M29" s="183">
        <f>G29*(1+L29/100)</f>
        <v>0</v>
      </c>
      <c r="N29" s="181">
        <v>0</v>
      </c>
      <c r="O29" s="181">
        <f>ROUND(E29*N29,2)</f>
        <v>0</v>
      </c>
      <c r="P29" s="181">
        <v>0</v>
      </c>
      <c r="Q29" s="181">
        <f>ROUND(E29*P29,2)</f>
        <v>0</v>
      </c>
      <c r="R29" s="183"/>
      <c r="S29" s="183" t="s">
        <v>313</v>
      </c>
      <c r="T29" s="184" t="s">
        <v>634</v>
      </c>
      <c r="U29" s="159">
        <v>0</v>
      </c>
      <c r="V29" s="159">
        <f>ROUND(E29*U29,2)</f>
        <v>0</v>
      </c>
      <c r="W29" s="159"/>
      <c r="X29" s="159" t="s">
        <v>83</v>
      </c>
      <c r="Y29" s="159" t="s">
        <v>315</v>
      </c>
      <c r="Z29" s="148"/>
      <c r="AA29" s="148"/>
      <c r="AB29" s="148"/>
      <c r="AC29" s="148"/>
      <c r="AD29" s="148"/>
      <c r="AE29" s="148"/>
      <c r="AF29" s="148"/>
      <c r="AG29" s="148" t="s">
        <v>3194</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33.75" outlineLevel="2" x14ac:dyDescent="0.2">
      <c r="A30" s="155"/>
      <c r="B30" s="156"/>
      <c r="C30" s="265" t="s">
        <v>3223</v>
      </c>
      <c r="D30" s="266"/>
      <c r="E30" s="266"/>
      <c r="F30" s="266"/>
      <c r="G30" s="266"/>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365</v>
      </c>
      <c r="AH30" s="148"/>
      <c r="AI30" s="148"/>
      <c r="AJ30" s="148"/>
      <c r="AK30" s="148"/>
      <c r="AL30" s="148"/>
      <c r="AM30" s="148"/>
      <c r="AN30" s="148"/>
      <c r="AO30" s="148"/>
      <c r="AP30" s="148"/>
      <c r="AQ30" s="148"/>
      <c r="AR30" s="148"/>
      <c r="AS30" s="148"/>
      <c r="AT30" s="148"/>
      <c r="AU30" s="148"/>
      <c r="AV30" s="148"/>
      <c r="AW30" s="148"/>
      <c r="AX30" s="148"/>
      <c r="AY30" s="148"/>
      <c r="AZ30" s="148"/>
      <c r="BA30" s="192" t="str">
        <f>C30</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30" s="148"/>
      <c r="BC30" s="148"/>
      <c r="BD30" s="148"/>
      <c r="BE30" s="148"/>
      <c r="BF30" s="148"/>
      <c r="BG30" s="148"/>
      <c r="BH30" s="148"/>
    </row>
    <row r="31" spans="1:60" outlineLevel="1" x14ac:dyDescent="0.2">
      <c r="A31" s="178">
        <v>12</v>
      </c>
      <c r="B31" s="179" t="s">
        <v>3224</v>
      </c>
      <c r="C31" s="195" t="s">
        <v>3225</v>
      </c>
      <c r="D31" s="180" t="s">
        <v>3193</v>
      </c>
      <c r="E31" s="181">
        <v>1</v>
      </c>
      <c r="F31" s="182"/>
      <c r="G31" s="183">
        <f>ROUND(E31*F31,2)</f>
        <v>0</v>
      </c>
      <c r="H31" s="182"/>
      <c r="I31" s="183">
        <f>ROUND(E31*H31,2)</f>
        <v>0</v>
      </c>
      <c r="J31" s="182"/>
      <c r="K31" s="183">
        <f>ROUND(E31*J31,2)</f>
        <v>0</v>
      </c>
      <c r="L31" s="183">
        <v>12</v>
      </c>
      <c r="M31" s="183">
        <f>G31*(1+L31/100)</f>
        <v>0</v>
      </c>
      <c r="N31" s="181">
        <v>0</v>
      </c>
      <c r="O31" s="181">
        <f>ROUND(E31*N31,2)</f>
        <v>0</v>
      </c>
      <c r="P31" s="181">
        <v>0</v>
      </c>
      <c r="Q31" s="181">
        <f>ROUND(E31*P31,2)</f>
        <v>0</v>
      </c>
      <c r="R31" s="183"/>
      <c r="S31" s="183" t="s">
        <v>313</v>
      </c>
      <c r="T31" s="184" t="s">
        <v>634</v>
      </c>
      <c r="U31" s="159">
        <v>0</v>
      </c>
      <c r="V31" s="159">
        <f>ROUND(E31*U31,2)</f>
        <v>0</v>
      </c>
      <c r="W31" s="159"/>
      <c r="X31" s="159" t="s">
        <v>83</v>
      </c>
      <c r="Y31" s="159" t="s">
        <v>315</v>
      </c>
      <c r="Z31" s="148"/>
      <c r="AA31" s="148"/>
      <c r="AB31" s="148"/>
      <c r="AC31" s="148"/>
      <c r="AD31" s="148"/>
      <c r="AE31" s="148"/>
      <c r="AF31" s="148"/>
      <c r="AG31" s="148" t="s">
        <v>3194</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ht="33.75" outlineLevel="2" x14ac:dyDescent="0.2">
      <c r="A32" s="155"/>
      <c r="B32" s="156"/>
      <c r="C32" s="265" t="s">
        <v>3226</v>
      </c>
      <c r="D32" s="266"/>
      <c r="E32" s="266"/>
      <c r="F32" s="266"/>
      <c r="G32" s="266"/>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365</v>
      </c>
      <c r="AH32" s="148"/>
      <c r="AI32" s="148"/>
      <c r="AJ32" s="148"/>
      <c r="AK32" s="148"/>
      <c r="AL32" s="148"/>
      <c r="AM32" s="148"/>
      <c r="AN32" s="148"/>
      <c r="AO32" s="148"/>
      <c r="AP32" s="148"/>
      <c r="AQ32" s="148"/>
      <c r="AR32" s="148"/>
      <c r="AS32" s="148"/>
      <c r="AT32" s="148"/>
      <c r="AU32" s="148"/>
      <c r="AV32" s="148"/>
      <c r="AW32" s="148"/>
      <c r="AX32" s="148"/>
      <c r="AY32" s="148"/>
      <c r="AZ32" s="148"/>
      <c r="BA32" s="192" t="str">
        <f>C32</f>
        <v>Náklady a poplatky spojené s užíváním veřejných ploch a prostranství, pokud jsou stavebními pracemi nebo souvisejícími činnostmi dotčeny, a to včetně užívání ploch v souvislosti s uložením stavebního materiálu nebo stavebního odpadu.</v>
      </c>
      <c r="BB32" s="148"/>
      <c r="BC32" s="148"/>
      <c r="BD32" s="148"/>
      <c r="BE32" s="148"/>
      <c r="BF32" s="148"/>
      <c r="BG32" s="148"/>
      <c r="BH32" s="148"/>
    </row>
    <row r="33" spans="1:60" outlineLevel="1" x14ac:dyDescent="0.2">
      <c r="A33" s="178">
        <v>13</v>
      </c>
      <c r="B33" s="179" t="s">
        <v>3227</v>
      </c>
      <c r="C33" s="195" t="s">
        <v>3228</v>
      </c>
      <c r="D33" s="180" t="s">
        <v>3193</v>
      </c>
      <c r="E33" s="181">
        <v>1</v>
      </c>
      <c r="F33" s="182"/>
      <c r="G33" s="183">
        <f>ROUND(E33*F33,2)</f>
        <v>0</v>
      </c>
      <c r="H33" s="182"/>
      <c r="I33" s="183">
        <f>ROUND(E33*H33,2)</f>
        <v>0</v>
      </c>
      <c r="J33" s="182"/>
      <c r="K33" s="183">
        <f>ROUND(E33*J33,2)</f>
        <v>0</v>
      </c>
      <c r="L33" s="183">
        <v>12</v>
      </c>
      <c r="M33" s="183">
        <f>G33*(1+L33/100)</f>
        <v>0</v>
      </c>
      <c r="N33" s="181">
        <v>0</v>
      </c>
      <c r="O33" s="181">
        <f>ROUND(E33*N33,2)</f>
        <v>0</v>
      </c>
      <c r="P33" s="181">
        <v>0</v>
      </c>
      <c r="Q33" s="181">
        <f>ROUND(E33*P33,2)</f>
        <v>0</v>
      </c>
      <c r="R33" s="183"/>
      <c r="S33" s="183" t="s">
        <v>313</v>
      </c>
      <c r="T33" s="184" t="s">
        <v>634</v>
      </c>
      <c r="U33" s="159">
        <v>0</v>
      </c>
      <c r="V33" s="159">
        <f>ROUND(E33*U33,2)</f>
        <v>0</v>
      </c>
      <c r="W33" s="159"/>
      <c r="X33" s="159" t="s">
        <v>83</v>
      </c>
      <c r="Y33" s="159" t="s">
        <v>315</v>
      </c>
      <c r="Z33" s="148"/>
      <c r="AA33" s="148"/>
      <c r="AB33" s="148"/>
      <c r="AC33" s="148"/>
      <c r="AD33" s="148"/>
      <c r="AE33" s="148"/>
      <c r="AF33" s="148"/>
      <c r="AG33" s="148" t="s">
        <v>3194</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45" outlineLevel="2" x14ac:dyDescent="0.2">
      <c r="A34" s="155"/>
      <c r="B34" s="156"/>
      <c r="C34" s="265" t="s">
        <v>3229</v>
      </c>
      <c r="D34" s="266"/>
      <c r="E34" s="266"/>
      <c r="F34" s="266"/>
      <c r="G34" s="266"/>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365</v>
      </c>
      <c r="AH34" s="148"/>
      <c r="AI34" s="148"/>
      <c r="AJ34" s="148"/>
      <c r="AK34" s="148"/>
      <c r="AL34" s="148"/>
      <c r="AM34" s="148"/>
      <c r="AN34" s="148"/>
      <c r="AO34" s="148"/>
      <c r="AP34" s="148"/>
      <c r="AQ34" s="148"/>
      <c r="AR34" s="148"/>
      <c r="AS34" s="148"/>
      <c r="AT34" s="148"/>
      <c r="AU34" s="148"/>
      <c r="AV34" s="148"/>
      <c r="AW34" s="148"/>
      <c r="AX34" s="148"/>
      <c r="AY34" s="148"/>
      <c r="AZ34" s="148"/>
      <c r="BA34" s="192" t="str">
        <f>C34</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4" s="148"/>
      <c r="BC34" s="148"/>
      <c r="BD34" s="148"/>
      <c r="BE34" s="148"/>
      <c r="BF34" s="148"/>
      <c r="BG34" s="148"/>
      <c r="BH34" s="148"/>
    </row>
    <row r="35" spans="1:60" outlineLevel="1" x14ac:dyDescent="0.2">
      <c r="A35" s="178">
        <v>14</v>
      </c>
      <c r="B35" s="179" t="s">
        <v>3230</v>
      </c>
      <c r="C35" s="195" t="s">
        <v>3231</v>
      </c>
      <c r="D35" s="180" t="s">
        <v>3193</v>
      </c>
      <c r="E35" s="181">
        <v>1</v>
      </c>
      <c r="F35" s="182"/>
      <c r="G35" s="183">
        <f>ROUND(E35*F35,2)</f>
        <v>0</v>
      </c>
      <c r="H35" s="182"/>
      <c r="I35" s="183">
        <f>ROUND(E35*H35,2)</f>
        <v>0</v>
      </c>
      <c r="J35" s="182"/>
      <c r="K35" s="183">
        <f>ROUND(E35*J35,2)</f>
        <v>0</v>
      </c>
      <c r="L35" s="183">
        <v>12</v>
      </c>
      <c r="M35" s="183">
        <f>G35*(1+L35/100)</f>
        <v>0</v>
      </c>
      <c r="N35" s="181">
        <v>0</v>
      </c>
      <c r="O35" s="181">
        <f>ROUND(E35*N35,2)</f>
        <v>0</v>
      </c>
      <c r="P35" s="181">
        <v>0</v>
      </c>
      <c r="Q35" s="181">
        <f>ROUND(E35*P35,2)</f>
        <v>0</v>
      </c>
      <c r="R35" s="183"/>
      <c r="S35" s="183" t="s">
        <v>313</v>
      </c>
      <c r="T35" s="184" t="s">
        <v>634</v>
      </c>
      <c r="U35" s="159">
        <v>0</v>
      </c>
      <c r="V35" s="159">
        <f>ROUND(E35*U35,2)</f>
        <v>0</v>
      </c>
      <c r="W35" s="159"/>
      <c r="X35" s="159" t="s">
        <v>83</v>
      </c>
      <c r="Y35" s="159" t="s">
        <v>315</v>
      </c>
      <c r="Z35" s="148"/>
      <c r="AA35" s="148"/>
      <c r="AB35" s="148"/>
      <c r="AC35" s="148"/>
      <c r="AD35" s="148"/>
      <c r="AE35" s="148"/>
      <c r="AF35" s="148"/>
      <c r="AG35" s="148" t="s">
        <v>3194</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2" x14ac:dyDescent="0.2">
      <c r="A36" s="155"/>
      <c r="B36" s="156"/>
      <c r="C36" s="265" t="s">
        <v>3232</v>
      </c>
      <c r="D36" s="266"/>
      <c r="E36" s="266"/>
      <c r="F36" s="266"/>
      <c r="G36" s="266"/>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365</v>
      </c>
      <c r="AH36" s="148"/>
      <c r="AI36" s="148"/>
      <c r="AJ36" s="148"/>
      <c r="AK36" s="148"/>
      <c r="AL36" s="148"/>
      <c r="AM36" s="148"/>
      <c r="AN36" s="148"/>
      <c r="AO36" s="148"/>
      <c r="AP36" s="148"/>
      <c r="AQ36" s="148"/>
      <c r="AR36" s="148"/>
      <c r="AS36" s="148"/>
      <c r="AT36" s="148"/>
      <c r="AU36" s="148"/>
      <c r="AV36" s="148"/>
      <c r="AW36" s="148"/>
      <c r="AX36" s="148"/>
      <c r="AY36" s="148"/>
      <c r="AZ36" s="148"/>
      <c r="BA36" s="192" t="str">
        <f>C36</f>
        <v>Náklady na vyhotovení dokumentace skutečného provedení stavby a její předání objednateli v požadované formě a požadovaném počtu.</v>
      </c>
      <c r="BB36" s="148"/>
      <c r="BC36" s="148"/>
      <c r="BD36" s="148"/>
      <c r="BE36" s="148"/>
      <c r="BF36" s="148"/>
      <c r="BG36" s="148"/>
      <c r="BH36" s="148"/>
    </row>
    <row r="37" spans="1:60" x14ac:dyDescent="0.2">
      <c r="A37" s="3"/>
      <c r="B37" s="4"/>
      <c r="C37" s="203"/>
      <c r="D37" s="6"/>
      <c r="E37" s="3"/>
      <c r="F37" s="3"/>
      <c r="G37" s="3"/>
      <c r="H37" s="3"/>
      <c r="I37" s="3"/>
      <c r="J37" s="3"/>
      <c r="K37" s="3"/>
      <c r="L37" s="3"/>
      <c r="M37" s="3"/>
      <c r="N37" s="3"/>
      <c r="O37" s="3"/>
      <c r="P37" s="3"/>
      <c r="Q37" s="3"/>
      <c r="R37" s="3"/>
      <c r="S37" s="3"/>
      <c r="T37" s="3"/>
      <c r="U37" s="3"/>
      <c r="V37" s="3"/>
      <c r="W37" s="3"/>
      <c r="X37" s="3"/>
      <c r="Y37" s="3"/>
      <c r="AE37">
        <v>12</v>
      </c>
      <c r="AF37">
        <v>21</v>
      </c>
      <c r="AG37" t="s">
        <v>294</v>
      </c>
    </row>
    <row r="38" spans="1:60" x14ac:dyDescent="0.2">
      <c r="A38" s="151"/>
      <c r="B38" s="152" t="s">
        <v>31</v>
      </c>
      <c r="C38" s="204"/>
      <c r="D38" s="153"/>
      <c r="E38" s="154"/>
      <c r="F38" s="154"/>
      <c r="G38" s="177">
        <f>G8+G22</f>
        <v>0</v>
      </c>
      <c r="H38" s="3"/>
      <c r="I38" s="3"/>
      <c r="J38" s="3"/>
      <c r="K38" s="3"/>
      <c r="L38" s="3"/>
      <c r="M38" s="3"/>
      <c r="N38" s="3"/>
      <c r="O38" s="3"/>
      <c r="P38" s="3"/>
      <c r="Q38" s="3"/>
      <c r="R38" s="3"/>
      <c r="S38" s="3"/>
      <c r="T38" s="3"/>
      <c r="U38" s="3"/>
      <c r="V38" s="3"/>
      <c r="W38" s="3"/>
      <c r="X38" s="3"/>
      <c r="Y38" s="3"/>
      <c r="AE38">
        <f>SUMIF(L7:L36,AE37,G7:G36)</f>
        <v>0</v>
      </c>
      <c r="AF38">
        <f>SUMIF(L7:L36,AF37,G7:G36)</f>
        <v>0</v>
      </c>
      <c r="AG38" t="s">
        <v>2082</v>
      </c>
    </row>
    <row r="39" spans="1:60" x14ac:dyDescent="0.2">
      <c r="A39" s="3"/>
      <c r="B39" s="4"/>
      <c r="C39" s="203"/>
      <c r="D39" s="6"/>
      <c r="E39" s="3"/>
      <c r="F39" s="3"/>
      <c r="G39" s="3"/>
      <c r="H39" s="3"/>
      <c r="I39" s="3"/>
      <c r="J39" s="3"/>
      <c r="K39" s="3"/>
      <c r="L39" s="3"/>
      <c r="M39" s="3"/>
      <c r="N39" s="3"/>
      <c r="O39" s="3"/>
      <c r="P39" s="3"/>
      <c r="Q39" s="3"/>
      <c r="R39" s="3"/>
      <c r="S39" s="3"/>
      <c r="T39" s="3"/>
      <c r="U39" s="3"/>
      <c r="V39" s="3"/>
      <c r="W39" s="3"/>
      <c r="X39" s="3"/>
      <c r="Y39" s="3"/>
    </row>
    <row r="40" spans="1:60" x14ac:dyDescent="0.2">
      <c r="A40" s="3"/>
      <c r="B40" s="4"/>
      <c r="C40" s="203"/>
      <c r="D40" s="6"/>
      <c r="E40" s="3"/>
      <c r="F40" s="3"/>
      <c r="G40" s="3"/>
      <c r="H40" s="3"/>
      <c r="I40" s="3"/>
      <c r="J40" s="3"/>
      <c r="K40" s="3"/>
      <c r="L40" s="3"/>
      <c r="M40" s="3"/>
      <c r="N40" s="3"/>
      <c r="O40" s="3"/>
      <c r="P40" s="3"/>
      <c r="Q40" s="3"/>
      <c r="R40" s="3"/>
      <c r="S40" s="3"/>
      <c r="T40" s="3"/>
      <c r="U40" s="3"/>
      <c r="V40" s="3"/>
      <c r="W40" s="3"/>
      <c r="X40" s="3"/>
      <c r="Y40" s="3"/>
    </row>
    <row r="41" spans="1:60" x14ac:dyDescent="0.2">
      <c r="A41" s="287" t="s">
        <v>2092</v>
      </c>
      <c r="B41" s="287"/>
      <c r="C41" s="288"/>
      <c r="D41" s="6"/>
      <c r="E41" s="3"/>
      <c r="F41" s="3"/>
      <c r="G41" s="3"/>
      <c r="H41" s="3"/>
      <c r="I41" s="3"/>
      <c r="J41" s="3"/>
      <c r="K41" s="3"/>
      <c r="L41" s="3"/>
      <c r="M41" s="3"/>
      <c r="N41" s="3"/>
      <c r="O41" s="3"/>
      <c r="P41" s="3"/>
      <c r="Q41" s="3"/>
      <c r="R41" s="3"/>
      <c r="S41" s="3"/>
      <c r="T41" s="3"/>
      <c r="U41" s="3"/>
      <c r="V41" s="3"/>
      <c r="W41" s="3"/>
      <c r="X41" s="3"/>
      <c r="Y41" s="3"/>
    </row>
    <row r="42" spans="1:60" x14ac:dyDescent="0.2">
      <c r="A42" s="267"/>
      <c r="B42" s="268"/>
      <c r="C42" s="269"/>
      <c r="D42" s="268"/>
      <c r="E42" s="268"/>
      <c r="F42" s="268"/>
      <c r="G42" s="270"/>
      <c r="H42" s="3"/>
      <c r="I42" s="3"/>
      <c r="J42" s="3"/>
      <c r="K42" s="3"/>
      <c r="L42" s="3"/>
      <c r="M42" s="3"/>
      <c r="N42" s="3"/>
      <c r="O42" s="3"/>
      <c r="P42" s="3"/>
      <c r="Q42" s="3"/>
      <c r="R42" s="3"/>
      <c r="S42" s="3"/>
      <c r="T42" s="3"/>
      <c r="U42" s="3"/>
      <c r="V42" s="3"/>
      <c r="W42" s="3"/>
      <c r="X42" s="3"/>
      <c r="Y42" s="3"/>
      <c r="AG42" t="s">
        <v>2093</v>
      </c>
    </row>
    <row r="43" spans="1:60" x14ac:dyDescent="0.2">
      <c r="A43" s="271"/>
      <c r="B43" s="272"/>
      <c r="C43" s="273"/>
      <c r="D43" s="272"/>
      <c r="E43" s="272"/>
      <c r="F43" s="272"/>
      <c r="G43" s="274"/>
      <c r="H43" s="3"/>
      <c r="I43" s="3"/>
      <c r="J43" s="3"/>
      <c r="K43" s="3"/>
      <c r="L43" s="3"/>
      <c r="M43" s="3"/>
      <c r="N43" s="3"/>
      <c r="O43" s="3"/>
      <c r="P43" s="3"/>
      <c r="Q43" s="3"/>
      <c r="R43" s="3"/>
      <c r="S43" s="3"/>
      <c r="T43" s="3"/>
      <c r="U43" s="3"/>
      <c r="V43" s="3"/>
      <c r="W43" s="3"/>
      <c r="X43" s="3"/>
      <c r="Y43" s="3"/>
    </row>
    <row r="44" spans="1:60" x14ac:dyDescent="0.2">
      <c r="A44" s="271"/>
      <c r="B44" s="272"/>
      <c r="C44" s="273"/>
      <c r="D44" s="272"/>
      <c r="E44" s="272"/>
      <c r="F44" s="272"/>
      <c r="G44" s="274"/>
      <c r="H44" s="3"/>
      <c r="I44" s="3"/>
      <c r="J44" s="3"/>
      <c r="K44" s="3"/>
      <c r="L44" s="3"/>
      <c r="M44" s="3"/>
      <c r="N44" s="3"/>
      <c r="O44" s="3"/>
      <c r="P44" s="3"/>
      <c r="Q44" s="3"/>
      <c r="R44" s="3"/>
      <c r="S44" s="3"/>
      <c r="T44" s="3"/>
      <c r="U44" s="3"/>
      <c r="V44" s="3"/>
      <c r="W44" s="3"/>
      <c r="X44" s="3"/>
      <c r="Y44" s="3"/>
    </row>
    <row r="45" spans="1:60" x14ac:dyDescent="0.2">
      <c r="A45" s="271"/>
      <c r="B45" s="272"/>
      <c r="C45" s="273"/>
      <c r="D45" s="272"/>
      <c r="E45" s="272"/>
      <c r="F45" s="272"/>
      <c r="G45" s="274"/>
      <c r="H45" s="3"/>
      <c r="I45" s="3"/>
      <c r="J45" s="3"/>
      <c r="K45" s="3"/>
      <c r="L45" s="3"/>
      <c r="M45" s="3"/>
      <c r="N45" s="3"/>
      <c r="O45" s="3"/>
      <c r="P45" s="3"/>
      <c r="Q45" s="3"/>
      <c r="R45" s="3"/>
      <c r="S45" s="3"/>
      <c r="T45" s="3"/>
      <c r="U45" s="3"/>
      <c r="V45" s="3"/>
      <c r="W45" s="3"/>
      <c r="X45" s="3"/>
      <c r="Y45" s="3"/>
    </row>
    <row r="46" spans="1:60" x14ac:dyDescent="0.2">
      <c r="A46" s="275"/>
      <c r="B46" s="276"/>
      <c r="C46" s="277"/>
      <c r="D46" s="276"/>
      <c r="E46" s="276"/>
      <c r="F46" s="276"/>
      <c r="G46" s="278"/>
      <c r="H46" s="3"/>
      <c r="I46" s="3"/>
      <c r="J46" s="3"/>
      <c r="K46" s="3"/>
      <c r="L46" s="3"/>
      <c r="M46" s="3"/>
      <c r="N46" s="3"/>
      <c r="O46" s="3"/>
      <c r="P46" s="3"/>
      <c r="Q46" s="3"/>
      <c r="R46" s="3"/>
      <c r="S46" s="3"/>
      <c r="T46" s="3"/>
      <c r="U46" s="3"/>
      <c r="V46" s="3"/>
      <c r="W46" s="3"/>
      <c r="X46" s="3"/>
      <c r="Y46" s="3"/>
    </row>
    <row r="47" spans="1:60" x14ac:dyDescent="0.2">
      <c r="A47" s="3"/>
      <c r="B47" s="4"/>
      <c r="C47" s="203"/>
      <c r="D47" s="6"/>
      <c r="E47" s="3"/>
      <c r="F47" s="3"/>
      <c r="G47" s="3"/>
      <c r="H47" s="3"/>
      <c r="I47" s="3"/>
      <c r="J47" s="3"/>
      <c r="K47" s="3"/>
      <c r="L47" s="3"/>
      <c r="M47" s="3"/>
      <c r="N47" s="3"/>
      <c r="O47" s="3"/>
      <c r="P47" s="3"/>
      <c r="Q47" s="3"/>
      <c r="R47" s="3"/>
      <c r="S47" s="3"/>
      <c r="T47" s="3"/>
      <c r="U47" s="3"/>
      <c r="V47" s="3"/>
      <c r="W47" s="3"/>
      <c r="X47" s="3"/>
      <c r="Y47" s="3"/>
    </row>
    <row r="48" spans="1:60" x14ac:dyDescent="0.2">
      <c r="C48" s="205"/>
      <c r="D48" s="10"/>
      <c r="AG48" t="s">
        <v>2094</v>
      </c>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2HiDbk0Z4QKpEym6VyOEpwpS3QfQZz59e4u7YECNyV0FAFIHZ+oj+DEwybotljMaFeHjWt7bAg1/6FSCHw2xg==" saltValue="k478hND3LJLPJ0ug/RhWKQ==" spinCount="100000" sheet="1" formatRows="0"/>
  <mergeCells count="19">
    <mergeCell ref="A42:G46"/>
    <mergeCell ref="C10:G10"/>
    <mergeCell ref="C13:G13"/>
    <mergeCell ref="C15:G15"/>
    <mergeCell ref="C17:G17"/>
    <mergeCell ref="A1:G1"/>
    <mergeCell ref="C2:G2"/>
    <mergeCell ref="C3:G3"/>
    <mergeCell ref="C4:G4"/>
    <mergeCell ref="A41:C41"/>
    <mergeCell ref="C32:G32"/>
    <mergeCell ref="C34:G34"/>
    <mergeCell ref="C36:G36"/>
    <mergeCell ref="C19:G19"/>
    <mergeCell ref="C21:G21"/>
    <mergeCell ref="C24:G24"/>
    <mergeCell ref="C26:G26"/>
    <mergeCell ref="C28:G28"/>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230"/>
  <sheetViews>
    <sheetView showGridLines="0" topLeftCell="B1"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6" t="s">
        <v>38</v>
      </c>
      <c r="B1" s="242" t="s">
        <v>4</v>
      </c>
      <c r="C1" s="243"/>
      <c r="D1" s="243"/>
      <c r="E1" s="243"/>
      <c r="F1" s="243"/>
      <c r="G1" s="243"/>
      <c r="H1" s="243"/>
      <c r="I1" s="243"/>
      <c r="J1" s="244"/>
    </row>
    <row r="2" spans="1:15" ht="36" customHeight="1" x14ac:dyDescent="0.2">
      <c r="A2" s="2"/>
      <c r="B2" s="72" t="s">
        <v>24</v>
      </c>
      <c r="C2" s="73"/>
      <c r="D2" s="74" t="s">
        <v>43</v>
      </c>
      <c r="E2" s="248" t="s">
        <v>44</v>
      </c>
      <c r="F2" s="249"/>
      <c r="G2" s="249"/>
      <c r="H2" s="249"/>
      <c r="I2" s="249"/>
      <c r="J2" s="250"/>
      <c r="O2" s="1"/>
    </row>
    <row r="3" spans="1:15" ht="27" hidden="1" customHeight="1" x14ac:dyDescent="0.2">
      <c r="A3" s="2"/>
      <c r="B3" s="75"/>
      <c r="C3" s="73"/>
      <c r="D3" s="76"/>
      <c r="E3" s="251"/>
      <c r="F3" s="252"/>
      <c r="G3" s="252"/>
      <c r="H3" s="252"/>
      <c r="I3" s="252"/>
      <c r="J3" s="253"/>
    </row>
    <row r="4" spans="1:15" ht="23.25" customHeight="1" x14ac:dyDescent="0.2">
      <c r="A4" s="2"/>
      <c r="B4" s="77"/>
      <c r="C4" s="78"/>
      <c r="D4" s="79"/>
      <c r="E4" s="232"/>
      <c r="F4" s="232"/>
      <c r="G4" s="232"/>
      <c r="H4" s="232"/>
      <c r="I4" s="232"/>
      <c r="J4" s="233"/>
    </row>
    <row r="5" spans="1:15" ht="24" customHeight="1" x14ac:dyDescent="0.2">
      <c r="A5" s="2"/>
      <c r="B5" s="30" t="s">
        <v>23</v>
      </c>
      <c r="D5" s="236" t="s">
        <v>45</v>
      </c>
      <c r="E5" s="237"/>
      <c r="F5" s="237"/>
      <c r="G5" s="237"/>
      <c r="H5" s="18" t="s">
        <v>42</v>
      </c>
      <c r="I5" s="81" t="s">
        <v>49</v>
      </c>
      <c r="J5" s="8"/>
    </row>
    <row r="6" spans="1:15" ht="15.75" customHeight="1" x14ac:dyDescent="0.2">
      <c r="A6" s="2"/>
      <c r="B6" s="27"/>
      <c r="C6" s="52"/>
      <c r="D6" s="238" t="s">
        <v>46</v>
      </c>
      <c r="E6" s="239"/>
      <c r="F6" s="239"/>
      <c r="G6" s="239"/>
      <c r="H6" s="18" t="s">
        <v>36</v>
      </c>
      <c r="I6" s="81" t="s">
        <v>50</v>
      </c>
      <c r="J6" s="8"/>
    </row>
    <row r="7" spans="1:15" ht="15.75" customHeight="1" x14ac:dyDescent="0.2">
      <c r="A7" s="2"/>
      <c r="B7" s="28"/>
      <c r="C7" s="53"/>
      <c r="D7" s="80" t="s">
        <v>48</v>
      </c>
      <c r="E7" s="240" t="s">
        <v>47</v>
      </c>
      <c r="F7" s="241"/>
      <c r="G7" s="241"/>
      <c r="H7" s="23"/>
      <c r="I7" s="22"/>
      <c r="J7" s="33"/>
    </row>
    <row r="8" spans="1:15" ht="24" hidden="1" customHeight="1" x14ac:dyDescent="0.2">
      <c r="A8" s="2"/>
      <c r="B8" s="30" t="s">
        <v>21</v>
      </c>
      <c r="D8" s="82" t="s">
        <v>51</v>
      </c>
      <c r="H8" s="18" t="s">
        <v>42</v>
      </c>
      <c r="I8" s="81" t="s">
        <v>55</v>
      </c>
      <c r="J8" s="8"/>
    </row>
    <row r="9" spans="1:15" ht="15.75" hidden="1" customHeight="1" x14ac:dyDescent="0.2">
      <c r="A9" s="2"/>
      <c r="B9" s="2"/>
      <c r="D9" s="82" t="s">
        <v>52</v>
      </c>
      <c r="H9" s="18" t="s">
        <v>36</v>
      </c>
      <c r="I9" s="81" t="s">
        <v>56</v>
      </c>
      <c r="J9" s="8"/>
    </row>
    <row r="10" spans="1:15" ht="15.75" hidden="1" customHeight="1" x14ac:dyDescent="0.2">
      <c r="A10" s="2"/>
      <c r="B10" s="34"/>
      <c r="C10" s="53"/>
      <c r="D10" s="80" t="s">
        <v>54</v>
      </c>
      <c r="E10" s="83" t="s">
        <v>53</v>
      </c>
      <c r="F10" s="23"/>
      <c r="G10" s="14"/>
      <c r="H10" s="14"/>
      <c r="I10" s="35"/>
      <c r="J10" s="33"/>
    </row>
    <row r="11" spans="1:15" ht="24" customHeight="1" x14ac:dyDescent="0.2">
      <c r="A11" s="2"/>
      <c r="B11" s="30" t="s">
        <v>20</v>
      </c>
      <c r="D11" s="255"/>
      <c r="E11" s="255"/>
      <c r="F11" s="255"/>
      <c r="G11" s="255"/>
      <c r="H11" s="18" t="s">
        <v>42</v>
      </c>
      <c r="I11" s="85"/>
      <c r="J11" s="8"/>
    </row>
    <row r="12" spans="1:15" ht="15.75" customHeight="1" x14ac:dyDescent="0.2">
      <c r="A12" s="2"/>
      <c r="B12" s="27"/>
      <c r="C12" s="52"/>
      <c r="D12" s="231"/>
      <c r="E12" s="231"/>
      <c r="F12" s="231"/>
      <c r="G12" s="231"/>
      <c r="H12" s="18" t="s">
        <v>36</v>
      </c>
      <c r="I12" s="85"/>
      <c r="J12" s="8"/>
    </row>
    <row r="13" spans="1:15" ht="15.75" customHeight="1" x14ac:dyDescent="0.2">
      <c r="A13" s="2"/>
      <c r="B13" s="28"/>
      <c r="C13" s="53"/>
      <c r="D13" s="84"/>
      <c r="E13" s="234"/>
      <c r="F13" s="235"/>
      <c r="G13" s="235"/>
      <c r="H13" s="19"/>
      <c r="I13" s="22"/>
      <c r="J13" s="33"/>
    </row>
    <row r="14" spans="1:15" ht="24" customHeight="1" x14ac:dyDescent="0.2">
      <c r="A14" s="2"/>
      <c r="B14" s="42" t="s">
        <v>22</v>
      </c>
      <c r="C14" s="54"/>
      <c r="D14" s="55"/>
      <c r="E14" s="56"/>
      <c r="F14" s="43"/>
      <c r="G14" s="43"/>
      <c r="H14" s="44"/>
      <c r="I14" s="43"/>
      <c r="J14" s="45"/>
    </row>
    <row r="15" spans="1:15" ht="32.25" customHeight="1" x14ac:dyDescent="0.2">
      <c r="A15" s="2"/>
      <c r="B15" s="34" t="s">
        <v>34</v>
      </c>
      <c r="C15" s="57"/>
      <c r="D15" s="51"/>
      <c r="E15" s="254"/>
      <c r="F15" s="254"/>
      <c r="G15" s="256"/>
      <c r="H15" s="256"/>
      <c r="I15" s="256" t="s">
        <v>31</v>
      </c>
      <c r="J15" s="257"/>
    </row>
    <row r="16" spans="1:15" ht="23.25" customHeight="1" x14ac:dyDescent="0.2">
      <c r="A16" s="139" t="s">
        <v>26</v>
      </c>
      <c r="B16" s="37" t="s">
        <v>26</v>
      </c>
      <c r="C16" s="58"/>
      <c r="D16" s="59"/>
      <c r="E16" s="220"/>
      <c r="F16" s="221"/>
      <c r="G16" s="220"/>
      <c r="H16" s="221"/>
      <c r="I16" s="220">
        <f>SUMIF(F153:F226,A16,I153:I226)+SUMIF(F153:F226,"PSU",I153:I226)</f>
        <v>0</v>
      </c>
      <c r="J16" s="222"/>
    </row>
    <row r="17" spans="1:10" ht="23.25" customHeight="1" x14ac:dyDescent="0.2">
      <c r="A17" s="139" t="s">
        <v>27</v>
      </c>
      <c r="B17" s="37" t="s">
        <v>27</v>
      </c>
      <c r="C17" s="58"/>
      <c r="D17" s="59"/>
      <c r="E17" s="220"/>
      <c r="F17" s="221"/>
      <c r="G17" s="220"/>
      <c r="H17" s="221"/>
      <c r="I17" s="220">
        <f>SUMIF(F153:F226,A17,I153:I226)</f>
        <v>0</v>
      </c>
      <c r="J17" s="222"/>
    </row>
    <row r="18" spans="1:10" ht="23.25" customHeight="1" x14ac:dyDescent="0.2">
      <c r="A18" s="139" t="s">
        <v>28</v>
      </c>
      <c r="B18" s="37" t="s">
        <v>28</v>
      </c>
      <c r="C18" s="58"/>
      <c r="D18" s="59"/>
      <c r="E18" s="220"/>
      <c r="F18" s="221"/>
      <c r="G18" s="220"/>
      <c r="H18" s="221"/>
      <c r="I18" s="220">
        <f>SUMIF(F153:F226,A18,I153:I226)</f>
        <v>0</v>
      </c>
      <c r="J18" s="222"/>
    </row>
    <row r="19" spans="1:10" ht="23.25" customHeight="1" x14ac:dyDescent="0.2">
      <c r="A19" s="139" t="s">
        <v>280</v>
      </c>
      <c r="B19" s="37" t="s">
        <v>29</v>
      </c>
      <c r="C19" s="58"/>
      <c r="D19" s="59"/>
      <c r="E19" s="220"/>
      <c r="F19" s="221"/>
      <c r="G19" s="220"/>
      <c r="H19" s="221"/>
      <c r="I19" s="220">
        <f>SUMIF(F153:F226,A19,I153:I226)</f>
        <v>0</v>
      </c>
      <c r="J19" s="222"/>
    </row>
    <row r="20" spans="1:10" ht="23.25" customHeight="1" x14ac:dyDescent="0.2">
      <c r="A20" s="139" t="s">
        <v>281</v>
      </c>
      <c r="B20" s="37" t="s">
        <v>30</v>
      </c>
      <c r="C20" s="58"/>
      <c r="D20" s="59"/>
      <c r="E20" s="220"/>
      <c r="F20" s="221"/>
      <c r="G20" s="220"/>
      <c r="H20" s="221"/>
      <c r="I20" s="220">
        <f>SUMIF(F153:F226,A20,I153:I226)</f>
        <v>0</v>
      </c>
      <c r="J20" s="222"/>
    </row>
    <row r="21" spans="1:10" ht="23.25" customHeight="1" x14ac:dyDescent="0.2">
      <c r="A21" s="2"/>
      <c r="B21" s="47" t="s">
        <v>31</v>
      </c>
      <c r="C21" s="60"/>
      <c r="D21" s="61"/>
      <c r="E21" s="223"/>
      <c r="F21" s="258"/>
      <c r="G21" s="223"/>
      <c r="H21" s="258"/>
      <c r="I21" s="223">
        <f>SUM(I16:J20)</f>
        <v>0</v>
      </c>
      <c r="J21" s="224"/>
    </row>
    <row r="22" spans="1:10" ht="33" customHeight="1" x14ac:dyDescent="0.2">
      <c r="A22" s="2"/>
      <c r="B22" s="41" t="s">
        <v>35</v>
      </c>
      <c r="C22" s="58"/>
      <c r="D22" s="59"/>
      <c r="E22" s="62"/>
      <c r="F22" s="38"/>
      <c r="G22" s="32"/>
      <c r="H22" s="32"/>
      <c r="I22" s="32"/>
      <c r="J22" s="39"/>
    </row>
    <row r="23" spans="1:10" ht="23.25" customHeight="1" x14ac:dyDescent="0.2">
      <c r="A23" s="2">
        <f>ZakladDPHSni*SazbaDPH1/100</f>
        <v>0</v>
      </c>
      <c r="B23" s="37" t="s">
        <v>13</v>
      </c>
      <c r="C23" s="58"/>
      <c r="D23" s="59"/>
      <c r="E23" s="63">
        <v>12</v>
      </c>
      <c r="F23" s="38" t="s">
        <v>0</v>
      </c>
      <c r="G23" s="218">
        <f>ZakladDPHSniVypocet</f>
        <v>0</v>
      </c>
      <c r="H23" s="219"/>
      <c r="I23" s="219"/>
      <c r="J23" s="39" t="str">
        <f t="shared" ref="J23:J28" si="0">Mena</f>
        <v>CZK</v>
      </c>
    </row>
    <row r="24" spans="1:10" ht="23.25" customHeight="1" x14ac:dyDescent="0.2">
      <c r="A24" s="2">
        <f>(A23-INT(A23))*100</f>
        <v>0</v>
      </c>
      <c r="B24" s="37" t="s">
        <v>14</v>
      </c>
      <c r="C24" s="58"/>
      <c r="D24" s="59"/>
      <c r="E24" s="63">
        <f>SazbaDPH1</f>
        <v>12</v>
      </c>
      <c r="F24" s="38" t="s">
        <v>0</v>
      </c>
      <c r="G24" s="216">
        <f>A23</f>
        <v>0</v>
      </c>
      <c r="H24" s="217"/>
      <c r="I24" s="217"/>
      <c r="J24" s="39" t="str">
        <f t="shared" si="0"/>
        <v>CZK</v>
      </c>
    </row>
    <row r="25" spans="1:10" ht="23.25" customHeight="1" x14ac:dyDescent="0.2">
      <c r="A25" s="2">
        <f>ZakladDPHZakl*SazbaDPH2/100</f>
        <v>0</v>
      </c>
      <c r="B25" s="37" t="s">
        <v>15</v>
      </c>
      <c r="C25" s="58"/>
      <c r="D25" s="59"/>
      <c r="E25" s="63">
        <v>21</v>
      </c>
      <c r="F25" s="38" t="s">
        <v>0</v>
      </c>
      <c r="G25" s="218">
        <f>ZakladDPHZaklVypocet</f>
        <v>0</v>
      </c>
      <c r="H25" s="219"/>
      <c r="I25" s="219"/>
      <c r="J25" s="39" t="str">
        <f t="shared" si="0"/>
        <v>CZK</v>
      </c>
    </row>
    <row r="26" spans="1:10" ht="23.25" customHeight="1" x14ac:dyDescent="0.2">
      <c r="A26" s="2">
        <f>(A25-INT(A25))*100</f>
        <v>0</v>
      </c>
      <c r="B26" s="31" t="s">
        <v>16</v>
      </c>
      <c r="C26" s="64"/>
      <c r="D26" s="51"/>
      <c r="E26" s="65">
        <f>SazbaDPH2</f>
        <v>21</v>
      </c>
      <c r="F26" s="29" t="s">
        <v>0</v>
      </c>
      <c r="G26" s="245">
        <f>A25</f>
        <v>0</v>
      </c>
      <c r="H26" s="246"/>
      <c r="I26" s="246"/>
      <c r="J26" s="36" t="str">
        <f t="shared" si="0"/>
        <v>CZK</v>
      </c>
    </row>
    <row r="27" spans="1:10" ht="23.25" customHeight="1" thickBot="1" x14ac:dyDescent="0.25">
      <c r="A27" s="2">
        <f>ZakladDPHSni+DPHSni+ZakladDPHZakl+DPHZakl</f>
        <v>0</v>
      </c>
      <c r="B27" s="30" t="s">
        <v>5</v>
      </c>
      <c r="C27" s="66"/>
      <c r="D27" s="67"/>
      <c r="E27" s="66"/>
      <c r="F27" s="16"/>
      <c r="G27" s="247">
        <f>CenaCelkem-(ZakladDPHSni+DPHSni+ZakladDPHZakl+DPHZakl)</f>
        <v>0</v>
      </c>
      <c r="H27" s="247"/>
      <c r="I27" s="247"/>
      <c r="J27" s="40" t="str">
        <f t="shared" si="0"/>
        <v>CZK</v>
      </c>
    </row>
    <row r="28" spans="1:10" ht="27.75" hidden="1" customHeight="1" thickBot="1" x14ac:dyDescent="0.25">
      <c r="A28" s="2"/>
      <c r="B28" s="111" t="s">
        <v>25</v>
      </c>
      <c r="C28" s="112"/>
      <c r="D28" s="112"/>
      <c r="E28" s="113"/>
      <c r="F28" s="114"/>
      <c r="G28" s="226">
        <f>ZakladDPHSniVypocet+ZakladDPHZaklVypocet</f>
        <v>0</v>
      </c>
      <c r="H28" s="226"/>
      <c r="I28" s="226"/>
      <c r="J28" s="115" t="str">
        <f t="shared" si="0"/>
        <v>CZK</v>
      </c>
    </row>
    <row r="29" spans="1:10" ht="27.75" customHeight="1" thickBot="1" x14ac:dyDescent="0.25">
      <c r="A29" s="2">
        <f>(A27-INT(A27))*100</f>
        <v>0</v>
      </c>
      <c r="B29" s="111" t="s">
        <v>37</v>
      </c>
      <c r="C29" s="116"/>
      <c r="D29" s="116"/>
      <c r="E29" s="116"/>
      <c r="F29" s="117"/>
      <c r="G29" s="225">
        <f>A27</f>
        <v>0</v>
      </c>
      <c r="H29" s="225"/>
      <c r="I29" s="225"/>
      <c r="J29" s="118" t="s">
        <v>86</v>
      </c>
    </row>
    <row r="30" spans="1:10" ht="12.75" customHeight="1" x14ac:dyDescent="0.2">
      <c r="A30" s="2"/>
      <c r="B30" s="2"/>
      <c r="J30" s="9"/>
    </row>
    <row r="31" spans="1:10" ht="30" customHeight="1" x14ac:dyDescent="0.2">
      <c r="A31" s="2"/>
      <c r="B31" s="2"/>
      <c r="J31" s="9"/>
    </row>
    <row r="32" spans="1:10" ht="18.75" customHeight="1" x14ac:dyDescent="0.2">
      <c r="A32" s="2"/>
      <c r="B32" s="17"/>
      <c r="C32" s="68" t="s">
        <v>12</v>
      </c>
      <c r="D32" s="69"/>
      <c r="E32" s="69"/>
      <c r="F32" s="15" t="s">
        <v>11</v>
      </c>
      <c r="G32" s="25"/>
      <c r="H32" s="26"/>
      <c r="I32" s="25"/>
      <c r="J32" s="9"/>
    </row>
    <row r="33" spans="1:10" ht="47.25" customHeight="1" x14ac:dyDescent="0.2">
      <c r="A33" s="2"/>
      <c r="B33" s="2"/>
      <c r="J33" s="9"/>
    </row>
    <row r="34" spans="1:10" s="21" customFormat="1" ht="18.75" customHeight="1" x14ac:dyDescent="0.2">
      <c r="A34" s="20"/>
      <c r="B34" s="20"/>
      <c r="C34" s="70"/>
      <c r="D34" s="227"/>
      <c r="E34" s="228"/>
      <c r="G34" s="229"/>
      <c r="H34" s="230"/>
      <c r="I34" s="230"/>
      <c r="J34" s="24"/>
    </row>
    <row r="35" spans="1:10" ht="12.75" customHeight="1" x14ac:dyDescent="0.2">
      <c r="A35" s="2"/>
      <c r="B35" s="2"/>
      <c r="D35" s="215" t="s">
        <v>2</v>
      </c>
      <c r="E35" s="215"/>
      <c r="H35" s="10" t="s">
        <v>3</v>
      </c>
      <c r="J35" s="9"/>
    </row>
    <row r="36" spans="1:10" ht="13.5" customHeight="1" thickBot="1" x14ac:dyDescent="0.25">
      <c r="A36" s="11"/>
      <c r="B36" s="11"/>
      <c r="C36" s="71"/>
      <c r="D36" s="71"/>
      <c r="E36" s="71"/>
      <c r="F36" s="12"/>
      <c r="G36" s="12"/>
      <c r="H36" s="12"/>
      <c r="I36" s="12"/>
      <c r="J36" s="13"/>
    </row>
    <row r="37" spans="1:10" ht="27" customHeight="1" x14ac:dyDescent="0.2">
      <c r="B37" s="88" t="s">
        <v>17</v>
      </c>
      <c r="C37" s="89"/>
      <c r="D37" s="89"/>
      <c r="E37" s="89"/>
      <c r="F37" s="90"/>
      <c r="G37" s="90"/>
      <c r="H37" s="90"/>
      <c r="I37" s="90"/>
      <c r="J37" s="91"/>
    </row>
    <row r="38" spans="1:10" ht="25.5" customHeight="1" x14ac:dyDescent="0.2">
      <c r="A38" s="87" t="s">
        <v>39</v>
      </c>
      <c r="B38" s="92" t="s">
        <v>18</v>
      </c>
      <c r="C38" s="93" t="s">
        <v>6</v>
      </c>
      <c r="D38" s="93"/>
      <c r="E38" s="93"/>
      <c r="F38" s="94" t="str">
        <f>B23</f>
        <v>Základ pro sníženou DPH</v>
      </c>
      <c r="G38" s="94" t="str">
        <f>B25</f>
        <v>Základ pro základní DPH</v>
      </c>
      <c r="H38" s="95" t="s">
        <v>19</v>
      </c>
      <c r="I38" s="95" t="s">
        <v>1</v>
      </c>
      <c r="J38" s="96" t="s">
        <v>0</v>
      </c>
    </row>
    <row r="39" spans="1:10" ht="25.5" hidden="1" customHeight="1" x14ac:dyDescent="0.2">
      <c r="A39" s="87">
        <v>1</v>
      </c>
      <c r="B39" s="97" t="s">
        <v>57</v>
      </c>
      <c r="C39" s="210"/>
      <c r="D39" s="210"/>
      <c r="E39" s="210"/>
      <c r="F39" s="98">
        <f>'SO 01 Stavební práce'!AE1881+'SO 01 Elektroinstalace silno'!AE120+'SO 01 Elektroinstalace slabo'!AE85+'SO 01 VZT'!AE38+'SO 01 ÚT'!AE82+'SO 01 ZTI'!AE177+'SO 02 Zpevněné plochy'!AE77+'SO 03 Přípojky'!AE110+'SO 04 Oplocení'!AE222+'SO 05 Sadovky'!AE45+'VRN 01 Naklady'!AE38</f>
        <v>0</v>
      </c>
      <c r="G39" s="99">
        <f>'SO 01 Stavební práce'!AF1881+'SO 01 Elektroinstalace silno'!AF120+'SO 01 Elektroinstalace slabo'!AF85+'SO 01 VZT'!AF38+'SO 01 ÚT'!AF82+'SO 01 ZTI'!AF177+'SO 02 Zpevněné plochy'!AF77+'SO 03 Přípojky'!AF110+'SO 04 Oplocení'!AF222+'SO 05 Sadovky'!AF45+'VRN 01 Naklady'!AF38</f>
        <v>0</v>
      </c>
      <c r="H39" s="100">
        <f t="shared" ref="H39:H56" si="1">(F39*SazbaDPH1/100)+(G39*SazbaDPH2/100)</f>
        <v>0</v>
      </c>
      <c r="I39" s="100">
        <f t="shared" ref="I39:I56" si="2">F39+G39+H39</f>
        <v>0</v>
      </c>
      <c r="J39" s="101" t="str">
        <f t="shared" ref="J39:J56" si="3">IF(CenaCelkemVypocet=0,"",I39/CenaCelkemVypocet*100)</f>
        <v/>
      </c>
    </row>
    <row r="40" spans="1:10" ht="25.5" customHeight="1" x14ac:dyDescent="0.2">
      <c r="A40" s="87">
        <v>2</v>
      </c>
      <c r="B40" s="102" t="s">
        <v>58</v>
      </c>
      <c r="C40" s="211" t="s">
        <v>59</v>
      </c>
      <c r="D40" s="211"/>
      <c r="E40" s="211"/>
      <c r="F40" s="103">
        <f>'SO 01 Stavební práce'!AE1881+'SO 01 Elektroinstalace silno'!AE120+'SO 01 Elektroinstalace slabo'!AE85+'SO 01 VZT'!AE38+'SO 01 ÚT'!AE82+'SO 01 ZTI'!AE177</f>
        <v>0</v>
      </c>
      <c r="G40" s="104">
        <f>'SO 01 Stavební práce'!AF1881+'SO 01 Elektroinstalace silno'!AF120+'SO 01 Elektroinstalace slabo'!AF85+'SO 01 VZT'!AF38+'SO 01 ÚT'!AF82+'SO 01 ZTI'!AF177</f>
        <v>0</v>
      </c>
      <c r="H40" s="104">
        <f t="shared" si="1"/>
        <v>0</v>
      </c>
      <c r="I40" s="104">
        <f t="shared" si="2"/>
        <v>0</v>
      </c>
      <c r="J40" s="105" t="str">
        <f t="shared" si="3"/>
        <v/>
      </c>
    </row>
    <row r="41" spans="1:10" ht="25.5" customHeight="1" x14ac:dyDescent="0.2">
      <c r="A41" s="87">
        <v>3</v>
      </c>
      <c r="B41" s="106" t="s">
        <v>60</v>
      </c>
      <c r="C41" s="210" t="s">
        <v>61</v>
      </c>
      <c r="D41" s="210"/>
      <c r="E41" s="210"/>
      <c r="F41" s="107">
        <f>'SO 01 Stavební práce'!AE1881</f>
        <v>0</v>
      </c>
      <c r="G41" s="100">
        <f>'SO 01 Stavební práce'!AF1881</f>
        <v>0</v>
      </c>
      <c r="H41" s="100">
        <f t="shared" si="1"/>
        <v>0</v>
      </c>
      <c r="I41" s="100">
        <f t="shared" si="2"/>
        <v>0</v>
      </c>
      <c r="J41" s="101" t="str">
        <f t="shared" si="3"/>
        <v/>
      </c>
    </row>
    <row r="42" spans="1:10" ht="25.5" customHeight="1" x14ac:dyDescent="0.2">
      <c r="A42" s="87">
        <v>3</v>
      </c>
      <c r="B42" s="106" t="s">
        <v>62</v>
      </c>
      <c r="C42" s="210" t="s">
        <v>63</v>
      </c>
      <c r="D42" s="210"/>
      <c r="E42" s="210"/>
      <c r="F42" s="107">
        <f>'SO 01 Elektroinstalace silno'!AE120</f>
        <v>0</v>
      </c>
      <c r="G42" s="100">
        <f>'SO 01 Elektroinstalace silno'!AF120</f>
        <v>0</v>
      </c>
      <c r="H42" s="100">
        <f t="shared" si="1"/>
        <v>0</v>
      </c>
      <c r="I42" s="100">
        <f t="shared" si="2"/>
        <v>0</v>
      </c>
      <c r="J42" s="101" t="str">
        <f t="shared" si="3"/>
        <v/>
      </c>
    </row>
    <row r="43" spans="1:10" ht="25.5" customHeight="1" x14ac:dyDescent="0.2">
      <c r="A43" s="87">
        <v>3</v>
      </c>
      <c r="B43" s="106" t="s">
        <v>64</v>
      </c>
      <c r="C43" s="210" t="s">
        <v>65</v>
      </c>
      <c r="D43" s="210"/>
      <c r="E43" s="210"/>
      <c r="F43" s="107">
        <f>'SO 01 Elektroinstalace slabo'!AE85</f>
        <v>0</v>
      </c>
      <c r="G43" s="100">
        <f>'SO 01 Elektroinstalace slabo'!AF85</f>
        <v>0</v>
      </c>
      <c r="H43" s="100">
        <f t="shared" si="1"/>
        <v>0</v>
      </c>
      <c r="I43" s="100">
        <f t="shared" si="2"/>
        <v>0</v>
      </c>
      <c r="J43" s="101" t="str">
        <f t="shared" si="3"/>
        <v/>
      </c>
    </row>
    <row r="44" spans="1:10" ht="25.5" customHeight="1" x14ac:dyDescent="0.2">
      <c r="A44" s="87">
        <v>3</v>
      </c>
      <c r="B44" s="106" t="s">
        <v>66</v>
      </c>
      <c r="C44" s="210" t="s">
        <v>67</v>
      </c>
      <c r="D44" s="210"/>
      <c r="E44" s="210"/>
      <c r="F44" s="107">
        <f>'SO 01 VZT'!AE38</f>
        <v>0</v>
      </c>
      <c r="G44" s="100">
        <f>'SO 01 VZT'!AF38</f>
        <v>0</v>
      </c>
      <c r="H44" s="100">
        <f t="shared" si="1"/>
        <v>0</v>
      </c>
      <c r="I44" s="100">
        <f t="shared" si="2"/>
        <v>0</v>
      </c>
      <c r="J44" s="101" t="str">
        <f t="shared" si="3"/>
        <v/>
      </c>
    </row>
    <row r="45" spans="1:10" ht="25.5" customHeight="1" x14ac:dyDescent="0.2">
      <c r="A45" s="87">
        <v>3</v>
      </c>
      <c r="B45" s="106" t="s">
        <v>68</v>
      </c>
      <c r="C45" s="210" t="s">
        <v>69</v>
      </c>
      <c r="D45" s="210"/>
      <c r="E45" s="210"/>
      <c r="F45" s="107">
        <f>'SO 01 ÚT'!AE82</f>
        <v>0</v>
      </c>
      <c r="G45" s="100">
        <f>'SO 01 ÚT'!AF82</f>
        <v>0</v>
      </c>
      <c r="H45" s="100">
        <f t="shared" si="1"/>
        <v>0</v>
      </c>
      <c r="I45" s="100">
        <f t="shared" si="2"/>
        <v>0</v>
      </c>
      <c r="J45" s="101" t="str">
        <f t="shared" si="3"/>
        <v/>
      </c>
    </row>
    <row r="46" spans="1:10" ht="25.5" customHeight="1" x14ac:dyDescent="0.2">
      <c r="A46" s="87">
        <v>3</v>
      </c>
      <c r="B46" s="106" t="s">
        <v>70</v>
      </c>
      <c r="C46" s="210" t="s">
        <v>71</v>
      </c>
      <c r="D46" s="210"/>
      <c r="E46" s="210"/>
      <c r="F46" s="107">
        <f>'SO 01 ZTI'!AE177</f>
        <v>0</v>
      </c>
      <c r="G46" s="100">
        <f>'SO 01 ZTI'!AF177</f>
        <v>0</v>
      </c>
      <c r="H46" s="100">
        <f t="shared" si="1"/>
        <v>0</v>
      </c>
      <c r="I46" s="100">
        <f t="shared" si="2"/>
        <v>0</v>
      </c>
      <c r="J46" s="101" t="str">
        <f t="shared" si="3"/>
        <v/>
      </c>
    </row>
    <row r="47" spans="1:10" ht="25.5" customHeight="1" x14ac:dyDescent="0.2">
      <c r="A47" s="87">
        <v>2</v>
      </c>
      <c r="B47" s="102" t="s">
        <v>72</v>
      </c>
      <c r="C47" s="211" t="s">
        <v>73</v>
      </c>
      <c r="D47" s="211"/>
      <c r="E47" s="211"/>
      <c r="F47" s="103">
        <f>'SO 02 Zpevněné plochy'!AE77</f>
        <v>0</v>
      </c>
      <c r="G47" s="104">
        <f>'SO 02 Zpevněné plochy'!AF77</f>
        <v>0</v>
      </c>
      <c r="H47" s="104">
        <f t="shared" si="1"/>
        <v>0</v>
      </c>
      <c r="I47" s="104">
        <f t="shared" si="2"/>
        <v>0</v>
      </c>
      <c r="J47" s="105" t="str">
        <f t="shared" si="3"/>
        <v/>
      </c>
    </row>
    <row r="48" spans="1:10" ht="25.5" customHeight="1" x14ac:dyDescent="0.2">
      <c r="A48" s="87">
        <v>3</v>
      </c>
      <c r="B48" s="106" t="s">
        <v>60</v>
      </c>
      <c r="C48" s="210" t="s">
        <v>61</v>
      </c>
      <c r="D48" s="210"/>
      <c r="E48" s="210"/>
      <c r="F48" s="107">
        <f>'SO 02 Zpevněné plochy'!AE77</f>
        <v>0</v>
      </c>
      <c r="G48" s="100">
        <f>'SO 02 Zpevněné plochy'!AF77</f>
        <v>0</v>
      </c>
      <c r="H48" s="100">
        <f t="shared" si="1"/>
        <v>0</v>
      </c>
      <c r="I48" s="100">
        <f t="shared" si="2"/>
        <v>0</v>
      </c>
      <c r="J48" s="101" t="str">
        <f t="shared" si="3"/>
        <v/>
      </c>
    </row>
    <row r="49" spans="1:52" ht="25.5" customHeight="1" x14ac:dyDescent="0.2">
      <c r="A49" s="87">
        <v>2</v>
      </c>
      <c r="B49" s="102" t="s">
        <v>74</v>
      </c>
      <c r="C49" s="211" t="s">
        <v>75</v>
      </c>
      <c r="D49" s="211"/>
      <c r="E49" s="211"/>
      <c r="F49" s="103">
        <f>'SO 03 Přípojky'!AE110</f>
        <v>0</v>
      </c>
      <c r="G49" s="104">
        <f>'SO 03 Přípojky'!AF110</f>
        <v>0</v>
      </c>
      <c r="H49" s="104">
        <f t="shared" si="1"/>
        <v>0</v>
      </c>
      <c r="I49" s="104">
        <f t="shared" si="2"/>
        <v>0</v>
      </c>
      <c r="J49" s="105" t="str">
        <f t="shared" si="3"/>
        <v/>
      </c>
    </row>
    <row r="50" spans="1:52" ht="25.5" customHeight="1" x14ac:dyDescent="0.2">
      <c r="A50" s="87">
        <v>3</v>
      </c>
      <c r="B50" s="106" t="s">
        <v>60</v>
      </c>
      <c r="C50" s="210" t="s">
        <v>76</v>
      </c>
      <c r="D50" s="210"/>
      <c r="E50" s="210"/>
      <c r="F50" s="107">
        <f>'SO 03 Přípojky'!AE110</f>
        <v>0</v>
      </c>
      <c r="G50" s="100">
        <f>'SO 03 Přípojky'!AF110</f>
        <v>0</v>
      </c>
      <c r="H50" s="100">
        <f t="shared" si="1"/>
        <v>0</v>
      </c>
      <c r="I50" s="100">
        <f t="shared" si="2"/>
        <v>0</v>
      </c>
      <c r="J50" s="101" t="str">
        <f t="shared" si="3"/>
        <v/>
      </c>
    </row>
    <row r="51" spans="1:52" ht="25.5" customHeight="1" x14ac:dyDescent="0.2">
      <c r="A51" s="87">
        <v>2</v>
      </c>
      <c r="B51" s="102" t="s">
        <v>77</v>
      </c>
      <c r="C51" s="211" t="s">
        <v>78</v>
      </c>
      <c r="D51" s="211"/>
      <c r="E51" s="211"/>
      <c r="F51" s="103">
        <f>'SO 04 Oplocení'!AE222</f>
        <v>0</v>
      </c>
      <c r="G51" s="104">
        <f>'SO 04 Oplocení'!AF222</f>
        <v>0</v>
      </c>
      <c r="H51" s="104">
        <f t="shared" si="1"/>
        <v>0</v>
      </c>
      <c r="I51" s="104">
        <f t="shared" si="2"/>
        <v>0</v>
      </c>
      <c r="J51" s="105" t="str">
        <f t="shared" si="3"/>
        <v/>
      </c>
    </row>
    <row r="52" spans="1:52" ht="25.5" customHeight="1" x14ac:dyDescent="0.2">
      <c r="A52" s="87">
        <v>3</v>
      </c>
      <c r="B52" s="106" t="s">
        <v>60</v>
      </c>
      <c r="C52" s="210" t="s">
        <v>79</v>
      </c>
      <c r="D52" s="210"/>
      <c r="E52" s="210"/>
      <c r="F52" s="107">
        <f>'SO 04 Oplocení'!AE222</f>
        <v>0</v>
      </c>
      <c r="G52" s="100">
        <f>'SO 04 Oplocení'!AF222</f>
        <v>0</v>
      </c>
      <c r="H52" s="100">
        <f t="shared" si="1"/>
        <v>0</v>
      </c>
      <c r="I52" s="100">
        <f t="shared" si="2"/>
        <v>0</v>
      </c>
      <c r="J52" s="101" t="str">
        <f t="shared" si="3"/>
        <v/>
      </c>
    </row>
    <row r="53" spans="1:52" ht="25.5" customHeight="1" x14ac:dyDescent="0.2">
      <c r="A53" s="87">
        <v>2</v>
      </c>
      <c r="B53" s="102" t="s">
        <v>80</v>
      </c>
      <c r="C53" s="211" t="s">
        <v>81</v>
      </c>
      <c r="D53" s="211"/>
      <c r="E53" s="211"/>
      <c r="F53" s="103">
        <f>'SO 05 Sadovky'!AE45</f>
        <v>0</v>
      </c>
      <c r="G53" s="104">
        <f>'SO 05 Sadovky'!AF45</f>
        <v>0</v>
      </c>
      <c r="H53" s="104">
        <f t="shared" si="1"/>
        <v>0</v>
      </c>
      <c r="I53" s="104">
        <f t="shared" si="2"/>
        <v>0</v>
      </c>
      <c r="J53" s="105" t="str">
        <f t="shared" si="3"/>
        <v/>
      </c>
    </row>
    <row r="54" spans="1:52" ht="25.5" customHeight="1" x14ac:dyDescent="0.2">
      <c r="A54" s="87">
        <v>3</v>
      </c>
      <c r="B54" s="106" t="s">
        <v>60</v>
      </c>
      <c r="C54" s="210" t="s">
        <v>82</v>
      </c>
      <c r="D54" s="210"/>
      <c r="E54" s="210"/>
      <c r="F54" s="107">
        <f>'SO 05 Sadovky'!AE45</f>
        <v>0</v>
      </c>
      <c r="G54" s="100">
        <f>'SO 05 Sadovky'!AF45</f>
        <v>0</v>
      </c>
      <c r="H54" s="100">
        <f t="shared" si="1"/>
        <v>0</v>
      </c>
      <c r="I54" s="100">
        <f t="shared" si="2"/>
        <v>0</v>
      </c>
      <c r="J54" s="101" t="str">
        <f t="shared" si="3"/>
        <v/>
      </c>
    </row>
    <row r="55" spans="1:52" ht="25.5" customHeight="1" x14ac:dyDescent="0.2">
      <c r="A55" s="87">
        <v>2</v>
      </c>
      <c r="B55" s="102" t="s">
        <v>83</v>
      </c>
      <c r="C55" s="211" t="s">
        <v>84</v>
      </c>
      <c r="D55" s="211"/>
      <c r="E55" s="211"/>
      <c r="F55" s="103">
        <f>'VRN 01 Naklady'!AE38</f>
        <v>0</v>
      </c>
      <c r="G55" s="104">
        <f>'VRN 01 Naklady'!AF38</f>
        <v>0</v>
      </c>
      <c r="H55" s="104">
        <f t="shared" si="1"/>
        <v>0</v>
      </c>
      <c r="I55" s="104">
        <f t="shared" si="2"/>
        <v>0</v>
      </c>
      <c r="J55" s="105" t="str">
        <f t="shared" si="3"/>
        <v/>
      </c>
    </row>
    <row r="56" spans="1:52" ht="25.5" customHeight="1" x14ac:dyDescent="0.2">
      <c r="A56" s="87">
        <v>3</v>
      </c>
      <c r="B56" s="106" t="s">
        <v>60</v>
      </c>
      <c r="C56" s="210" t="s">
        <v>83</v>
      </c>
      <c r="D56" s="210"/>
      <c r="E56" s="210"/>
      <c r="F56" s="107">
        <f>'VRN 01 Naklady'!AE38</f>
        <v>0</v>
      </c>
      <c r="G56" s="100">
        <f>'VRN 01 Naklady'!AF38</f>
        <v>0</v>
      </c>
      <c r="H56" s="100">
        <f t="shared" si="1"/>
        <v>0</v>
      </c>
      <c r="I56" s="100">
        <f t="shared" si="2"/>
        <v>0</v>
      </c>
      <c r="J56" s="101" t="str">
        <f t="shared" si="3"/>
        <v/>
      </c>
    </row>
    <row r="57" spans="1:52" ht="25.5" customHeight="1" x14ac:dyDescent="0.2">
      <c r="A57" s="87"/>
      <c r="B57" s="212" t="s">
        <v>85</v>
      </c>
      <c r="C57" s="213"/>
      <c r="D57" s="213"/>
      <c r="E57" s="214"/>
      <c r="F57" s="108">
        <f>SUMIF(A39:A56,"=1",F39:F56)</f>
        <v>0</v>
      </c>
      <c r="G57" s="109">
        <f>SUMIF(A39:A56,"=1",G39:G56)</f>
        <v>0</v>
      </c>
      <c r="H57" s="109">
        <f>SUMIF(A39:A56,"=1",H39:H56)</f>
        <v>0</v>
      </c>
      <c r="I57" s="109">
        <f>SUMIF(A39:A56,"=1",I39:I56)</f>
        <v>0</v>
      </c>
      <c r="J57" s="110">
        <f>SUMIF(A39:A56,"=1",J39:J56)</f>
        <v>0</v>
      </c>
    </row>
    <row r="59" spans="1:52" x14ac:dyDescent="0.2">
      <c r="A59" t="s">
        <v>87</v>
      </c>
      <c r="B59" t="s">
        <v>88</v>
      </c>
    </row>
    <row r="60" spans="1:52" x14ac:dyDescent="0.2">
      <c r="B60" s="209" t="s">
        <v>89</v>
      </c>
      <c r="C60" s="209"/>
      <c r="D60" s="209"/>
      <c r="E60" s="209"/>
      <c r="F60" s="209"/>
      <c r="G60" s="209"/>
      <c r="H60" s="209"/>
      <c r="I60" s="209"/>
      <c r="J60" s="209"/>
      <c r="AZ60" s="119" t="str">
        <f>B60</f>
        <v>1. PODMÍNKY PRO ZPRACOVÁNÍ NABÍDKOVÉ CENY</v>
      </c>
    </row>
    <row r="62" spans="1:52" x14ac:dyDescent="0.2">
      <c r="B62" s="209" t="s">
        <v>90</v>
      </c>
      <c r="C62" s="209"/>
      <c r="D62" s="209"/>
      <c r="E62" s="209"/>
      <c r="F62" s="209"/>
      <c r="G62" s="209"/>
      <c r="H62" s="209"/>
      <c r="I62" s="209"/>
      <c r="J62" s="209"/>
      <c r="AZ62" s="119" t="str">
        <f>B62</f>
        <v xml:space="preserve">        Preambule</v>
      </c>
    </row>
    <row r="64" spans="1:52" ht="51" x14ac:dyDescent="0.2">
      <c r="B64" s="209" t="s">
        <v>91</v>
      </c>
      <c r="C64" s="209"/>
      <c r="D64" s="209"/>
      <c r="E64" s="209"/>
      <c r="F64" s="209"/>
      <c r="G64" s="209"/>
      <c r="H64" s="209"/>
      <c r="I64" s="209"/>
      <c r="J64" s="209"/>
      <c r="AZ64" s="119" t="str">
        <f>B64</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5" spans="2:52" ht="51" x14ac:dyDescent="0.2">
      <c r="B65" s="209" t="s">
        <v>92</v>
      </c>
      <c r="C65" s="209"/>
      <c r="D65" s="209"/>
      <c r="E65" s="209"/>
      <c r="F65" s="209"/>
      <c r="G65" s="209"/>
      <c r="H65" s="209"/>
      <c r="I65" s="209"/>
      <c r="J65" s="209"/>
      <c r="AZ65" s="119" t="str">
        <f>B65</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67" spans="2:52" x14ac:dyDescent="0.2">
      <c r="B67" s="209" t="s">
        <v>93</v>
      </c>
      <c r="C67" s="209"/>
      <c r="D67" s="209"/>
      <c r="E67" s="209"/>
      <c r="F67" s="209"/>
      <c r="G67" s="209"/>
      <c r="H67" s="209"/>
      <c r="I67" s="209"/>
      <c r="J67" s="209"/>
      <c r="AZ67" s="119" t="str">
        <f>B67</f>
        <v xml:space="preserve">        Vymezení některých pojmů</v>
      </c>
    </row>
    <row r="70" spans="2:52" x14ac:dyDescent="0.2">
      <c r="B70" s="209" t="s">
        <v>94</v>
      </c>
      <c r="C70" s="209"/>
      <c r="D70" s="209"/>
      <c r="E70" s="209"/>
      <c r="F70" s="209"/>
      <c r="G70" s="209"/>
      <c r="H70" s="209"/>
      <c r="I70" s="209"/>
      <c r="J70" s="209"/>
      <c r="AZ70" s="119" t="str">
        <f t="shared" ref="AZ70:AZ75" si="4">B70</f>
        <v>Pro účely zpracování nabídkové ceny se jsou použity některé pojmy, pod kterými se rozumí:</v>
      </c>
    </row>
    <row r="71" spans="2:52" ht="38.25" x14ac:dyDescent="0.2">
      <c r="B71" s="209" t="s">
        <v>95</v>
      </c>
      <c r="C71" s="209"/>
      <c r="D71" s="209"/>
      <c r="E71" s="209"/>
      <c r="F71" s="209"/>
      <c r="G71" s="209"/>
      <c r="H71" s="209"/>
      <c r="I71" s="209"/>
      <c r="J71" s="209"/>
      <c r="AZ71" s="119" t="str">
        <f t="shared" si="4"/>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2" spans="2:52" ht="38.25" x14ac:dyDescent="0.2">
      <c r="B72" s="209" t="s">
        <v>96</v>
      </c>
      <c r="C72" s="209"/>
      <c r="D72" s="209"/>
      <c r="E72" s="209"/>
      <c r="F72" s="209"/>
      <c r="G72" s="209"/>
      <c r="H72" s="209"/>
      <c r="I72" s="209"/>
      <c r="J72" s="209"/>
      <c r="AZ72" s="119" t="str">
        <f t="shared" si="4"/>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3" spans="2:52" ht="51" x14ac:dyDescent="0.2">
      <c r="B73" s="209" t="s">
        <v>97</v>
      </c>
      <c r="C73" s="209"/>
      <c r="D73" s="209"/>
      <c r="E73" s="209"/>
      <c r="F73" s="209"/>
      <c r="G73" s="209"/>
      <c r="H73" s="209"/>
      <c r="I73" s="209"/>
      <c r="J73" s="209"/>
      <c r="AZ73" s="119" t="str">
        <f t="shared" si="4"/>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4" spans="2:52" ht="76.5" x14ac:dyDescent="0.2">
      <c r="B74" s="209" t="s">
        <v>98</v>
      </c>
      <c r="C74" s="209"/>
      <c r="D74" s="209"/>
      <c r="E74" s="209"/>
      <c r="F74" s="209"/>
      <c r="G74" s="209"/>
      <c r="H74" s="209"/>
      <c r="I74" s="209"/>
      <c r="J74" s="209"/>
      <c r="AZ74" s="119" t="str">
        <f t="shared" si="4"/>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5" spans="2:52" ht="51" x14ac:dyDescent="0.2">
      <c r="B75" s="209" t="s">
        <v>99</v>
      </c>
      <c r="C75" s="209"/>
      <c r="D75" s="209"/>
      <c r="E75" s="209"/>
      <c r="F75" s="209"/>
      <c r="G75" s="209"/>
      <c r="H75" s="209"/>
      <c r="I75" s="209"/>
      <c r="J75" s="209"/>
      <c r="AZ75" s="119" t="str">
        <f t="shared" si="4"/>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77" spans="2:52" x14ac:dyDescent="0.2">
      <c r="B77" s="209" t="s">
        <v>100</v>
      </c>
      <c r="C77" s="209"/>
      <c r="D77" s="209"/>
      <c r="E77" s="209"/>
      <c r="F77" s="209"/>
      <c r="G77" s="209"/>
      <c r="H77" s="209"/>
      <c r="I77" s="209"/>
      <c r="J77" s="209"/>
      <c r="AZ77" s="119" t="str">
        <f>B77</f>
        <v xml:space="preserve">        Cenová soustava</v>
      </c>
    </row>
    <row r="79" spans="2:52" x14ac:dyDescent="0.2">
      <c r="B79" s="209" t="s">
        <v>101</v>
      </c>
      <c r="C79" s="209"/>
      <c r="D79" s="209"/>
      <c r="E79" s="209"/>
      <c r="F79" s="209"/>
      <c r="G79" s="209"/>
      <c r="H79" s="209"/>
      <c r="I79" s="209"/>
      <c r="J79" s="209"/>
      <c r="AZ79" s="119" t="str">
        <f>B79</f>
        <v xml:space="preserve">        Použitá cenová soustava</v>
      </c>
    </row>
    <row r="80" spans="2:52" ht="38.25" x14ac:dyDescent="0.2">
      <c r="B80" s="209" t="s">
        <v>102</v>
      </c>
      <c r="C80" s="209"/>
      <c r="D80" s="209"/>
      <c r="E80" s="209"/>
      <c r="F80" s="209"/>
      <c r="G80" s="209"/>
      <c r="H80" s="209"/>
      <c r="I80" s="209"/>
      <c r="J80" s="209"/>
      <c r="AZ80" s="119" t="str">
        <f>B80</f>
        <v>Soupisy stavebních prací, dodávek a služeb jsou zpracovány s použitím cenové soustavy zpracované společností RTS, a.s.. Položky z cenové soustavy mají uveden odkaz na cenovou soustavu včetně označení příslušného ceníku.</v>
      </c>
    </row>
    <row r="82" spans="2:52" x14ac:dyDescent="0.2">
      <c r="B82" s="209" t="s">
        <v>103</v>
      </c>
      <c r="C82" s="209"/>
      <c r="D82" s="209"/>
      <c r="E82" s="209"/>
      <c r="F82" s="209"/>
      <c r="G82" s="209"/>
      <c r="H82" s="209"/>
      <c r="I82" s="209"/>
      <c r="J82" s="209"/>
      <c r="AZ82" s="119" t="str">
        <f>B82</f>
        <v xml:space="preserve">        Technické podmínky</v>
      </c>
    </row>
    <row r="83" spans="2:52" ht="38.25" x14ac:dyDescent="0.2">
      <c r="B83" s="209" t="s">
        <v>104</v>
      </c>
      <c r="C83" s="209"/>
      <c r="D83" s="209"/>
      <c r="E83" s="209"/>
      <c r="F83" s="209"/>
      <c r="G83" s="209"/>
      <c r="H83" s="209"/>
      <c r="I83" s="209"/>
      <c r="J83" s="209"/>
      <c r="AZ83" s="119" t="str">
        <f>B83</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5" spans="2:52" x14ac:dyDescent="0.2">
      <c r="B85" s="209" t="s">
        <v>105</v>
      </c>
      <c r="C85" s="209"/>
      <c r="D85" s="209"/>
      <c r="E85" s="209"/>
      <c r="F85" s="209"/>
      <c r="G85" s="209"/>
      <c r="H85" s="209"/>
      <c r="I85" s="209"/>
      <c r="J85" s="209"/>
      <c r="AZ85" s="119" t="str">
        <f>B85</f>
        <v>Individuální položky</v>
      </c>
    </row>
    <row r="86" spans="2:52" ht="38.25" x14ac:dyDescent="0.2">
      <c r="B86" s="209" t="s">
        <v>106</v>
      </c>
      <c r="C86" s="209"/>
      <c r="D86" s="209"/>
      <c r="E86" s="209"/>
      <c r="F86" s="209"/>
      <c r="G86" s="209"/>
      <c r="H86" s="209"/>
      <c r="I86" s="209"/>
      <c r="J86" s="209"/>
      <c r="AZ86" s="119" t="str">
        <f>B86</f>
        <v>Položky soupisu prací, které cenová soustava neobsahuje, jsou označeny popisem „vlastní“. Pro tyto položky jsou cenové a technické podmínky definovány jejich popisem, případně odkazem na konkrétní část příslušné dokumentace.</v>
      </c>
    </row>
    <row r="88" spans="2:52" x14ac:dyDescent="0.2">
      <c r="B88" s="209" t="s">
        <v>107</v>
      </c>
      <c r="C88" s="209"/>
      <c r="D88" s="209"/>
      <c r="E88" s="209"/>
      <c r="F88" s="209"/>
      <c r="G88" s="209"/>
      <c r="H88" s="209"/>
      <c r="I88" s="209"/>
      <c r="J88" s="209"/>
      <c r="AZ88" s="119" t="str">
        <f>B88</f>
        <v xml:space="preserve">        Závaznost a změna soupisu</v>
      </c>
    </row>
    <row r="90" spans="2:52" x14ac:dyDescent="0.2">
      <c r="B90" s="209" t="s">
        <v>108</v>
      </c>
      <c r="C90" s="209"/>
      <c r="D90" s="209"/>
      <c r="E90" s="209"/>
      <c r="F90" s="209"/>
      <c r="G90" s="209"/>
      <c r="H90" s="209"/>
      <c r="I90" s="209"/>
      <c r="J90" s="209"/>
      <c r="AZ90" s="119" t="str">
        <f>B90</f>
        <v xml:space="preserve">        Závaznost soupisu</v>
      </c>
    </row>
    <row r="91" spans="2:52" ht="38.25" x14ac:dyDescent="0.2">
      <c r="B91" s="209" t="s">
        <v>109</v>
      </c>
      <c r="C91" s="209"/>
      <c r="D91" s="209"/>
      <c r="E91" s="209"/>
      <c r="F91" s="209"/>
      <c r="G91" s="209"/>
      <c r="H91" s="209"/>
      <c r="I91" s="209"/>
      <c r="J91" s="209"/>
      <c r="AZ91" s="119" t="str">
        <f>B91</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3" spans="2:52" x14ac:dyDescent="0.2">
      <c r="B93" s="209" t="s">
        <v>110</v>
      </c>
      <c r="C93" s="209"/>
      <c r="D93" s="209"/>
      <c r="E93" s="209"/>
      <c r="F93" s="209"/>
      <c r="G93" s="209"/>
      <c r="H93" s="209"/>
      <c r="I93" s="209"/>
      <c r="J93" s="209"/>
      <c r="AZ93" s="119" t="str">
        <f>B93</f>
        <v xml:space="preserve">        Zvláštní podmínky pro stanovení nabídkové ceny</v>
      </c>
    </row>
    <row r="95" spans="2:52" x14ac:dyDescent="0.2">
      <c r="B95" s="209" t="s">
        <v>111</v>
      </c>
      <c r="C95" s="209"/>
      <c r="D95" s="209"/>
      <c r="E95" s="209"/>
      <c r="F95" s="209"/>
      <c r="G95" s="209"/>
      <c r="H95" s="209"/>
      <c r="I95" s="209"/>
      <c r="J95" s="209"/>
      <c r="AZ95" s="119" t="str">
        <f>B95</f>
        <v xml:space="preserve">        Přeprava vybouraných hmot, suti a vytěžené zeminy</v>
      </c>
    </row>
    <row r="96" spans="2:52" ht="76.5" x14ac:dyDescent="0.2">
      <c r="B96" s="209" t="s">
        <v>112</v>
      </c>
      <c r="C96" s="209"/>
      <c r="D96" s="209"/>
      <c r="E96" s="209"/>
      <c r="F96" s="209"/>
      <c r="G96" s="209"/>
      <c r="H96" s="209"/>
      <c r="I96" s="209"/>
      <c r="J96" s="209"/>
      <c r="AZ96" s="119" t="str">
        <f>B96</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98" spans="2:52" x14ac:dyDescent="0.2">
      <c r="B98" s="209" t="s">
        <v>113</v>
      </c>
      <c r="C98" s="209"/>
      <c r="D98" s="209"/>
      <c r="E98" s="209"/>
      <c r="F98" s="209"/>
      <c r="G98" s="209"/>
      <c r="H98" s="209"/>
      <c r="I98" s="209"/>
      <c r="J98" s="209"/>
      <c r="AZ98" s="119" t="str">
        <f>B98</f>
        <v xml:space="preserve">        Vnitrostaveništní přesun stavebního materiálu</v>
      </c>
    </row>
    <row r="99" spans="2:52" ht="51" x14ac:dyDescent="0.2">
      <c r="B99" s="209" t="s">
        <v>114</v>
      </c>
      <c r="C99" s="209"/>
      <c r="D99" s="209"/>
      <c r="E99" s="209"/>
      <c r="F99" s="209"/>
      <c r="G99" s="209"/>
      <c r="H99" s="209"/>
      <c r="I99" s="209"/>
      <c r="J99" s="209"/>
      <c r="AZ99" s="119" t="str">
        <f>B99</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00" spans="2:52" ht="51" x14ac:dyDescent="0.2">
      <c r="B100" s="209" t="s">
        <v>115</v>
      </c>
      <c r="C100" s="209"/>
      <c r="D100" s="209"/>
      <c r="E100" s="209"/>
      <c r="F100" s="209"/>
      <c r="G100" s="209"/>
      <c r="H100" s="209"/>
      <c r="I100" s="209"/>
      <c r="J100" s="209"/>
      <c r="AZ100" s="119" t="str">
        <f>B100</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2" spans="2:52" x14ac:dyDescent="0.2">
      <c r="B102" s="209" t="s">
        <v>116</v>
      </c>
      <c r="C102" s="209"/>
      <c r="D102" s="209"/>
      <c r="E102" s="209"/>
      <c r="F102" s="209"/>
      <c r="G102" s="209"/>
      <c r="H102" s="209"/>
      <c r="I102" s="209"/>
      <c r="J102" s="209"/>
      <c r="AZ102" s="119" t="str">
        <f>B102</f>
        <v xml:space="preserve">        Příplatky za ztížené podmínky prací</v>
      </c>
    </row>
    <row r="103" spans="2:52" ht="25.5" x14ac:dyDescent="0.2">
      <c r="B103" s="209" t="s">
        <v>117</v>
      </c>
      <c r="C103" s="209"/>
      <c r="D103" s="209"/>
      <c r="E103" s="209"/>
      <c r="F103" s="209"/>
      <c r="G103" s="209"/>
      <c r="H103" s="209"/>
      <c r="I103" s="209"/>
      <c r="J103" s="209"/>
      <c r="AZ103" s="119" t="str">
        <f>B103</f>
        <v>Pokud soupis položku příplatku za ztížené podmínky obsahuje, je dodavatel povinen ji ocenit bez ohledu na to, že tento příplatek dodavatel standardně neuplatňuje.</v>
      </c>
    </row>
    <row r="105" spans="2:52" x14ac:dyDescent="0.2">
      <c r="B105" s="209" t="s">
        <v>118</v>
      </c>
      <c r="C105" s="209"/>
      <c r="D105" s="209"/>
      <c r="E105" s="209"/>
      <c r="F105" s="209"/>
      <c r="G105" s="209"/>
      <c r="H105" s="209"/>
      <c r="I105" s="209"/>
      <c r="J105" s="209"/>
      <c r="AZ105" s="119" t="str">
        <f>B105</f>
        <v xml:space="preserve">        Vedlejší a ostatní náklady</v>
      </c>
    </row>
    <row r="106" spans="2:52" ht="25.5" x14ac:dyDescent="0.2">
      <c r="B106" s="209" t="s">
        <v>119</v>
      </c>
      <c r="C106" s="209"/>
      <c r="D106" s="209"/>
      <c r="E106" s="209"/>
      <c r="F106" s="209"/>
      <c r="G106" s="209"/>
      <c r="H106" s="209"/>
      <c r="I106" s="209"/>
      <c r="J106" s="209"/>
      <c r="AZ106" s="119" t="str">
        <f>B106</f>
        <v>Tyto náklady jsou popsány v samostatném soupisu stavebních prací, dodávek a služeb s tím, že dodavatel je povinen v rámci těchto nákladů ocenit všechny definované náklady souhrnně pro celou stavbu.</v>
      </c>
    </row>
    <row r="110" spans="2:52" x14ac:dyDescent="0.2">
      <c r="B110" s="209" t="s">
        <v>120</v>
      </c>
      <c r="C110" s="209"/>
      <c r="D110" s="209"/>
      <c r="E110" s="209"/>
      <c r="F110" s="209"/>
      <c r="G110" s="209"/>
      <c r="H110" s="209"/>
      <c r="I110" s="209"/>
      <c r="J110" s="209"/>
      <c r="AZ110" s="119" t="str">
        <f>B110</f>
        <v>2. SPECIFICKÉ PODMÍNKY PRO ZPRACOVÁNÍ NABÍDKOVÉ CENY</v>
      </c>
    </row>
    <row r="112" spans="2:52" x14ac:dyDescent="0.2">
      <c r="B112" s="209" t="s">
        <v>121</v>
      </c>
      <c r="C112" s="209"/>
      <c r="D112" s="209"/>
      <c r="E112" s="209"/>
      <c r="F112" s="209"/>
      <c r="G112" s="209"/>
      <c r="H112" s="209"/>
      <c r="I112" s="209"/>
      <c r="J112" s="209"/>
      <c r="AZ112" s="119" t="str">
        <f>B112</f>
        <v>Zde doplní zpracovatel soupisu  případná specifika týkající se konkrétní zakázky.</v>
      </c>
    </row>
    <row r="115" spans="2:52" x14ac:dyDescent="0.2">
      <c r="B115" s="209" t="s">
        <v>122</v>
      </c>
      <c r="C115" s="209"/>
      <c r="D115" s="209"/>
      <c r="E115" s="209"/>
      <c r="F115" s="209"/>
      <c r="G115" s="209"/>
      <c r="H115" s="209"/>
      <c r="I115" s="209"/>
      <c r="J115" s="209"/>
      <c r="AZ115" s="119" t="str">
        <f>B115</f>
        <v>3. ELEKTRONICKÁ PODOBA SOUPISU</v>
      </c>
    </row>
    <row r="117" spans="2:52" x14ac:dyDescent="0.2">
      <c r="B117" s="209" t="s">
        <v>123</v>
      </c>
      <c r="C117" s="209"/>
      <c r="D117" s="209"/>
      <c r="E117" s="209"/>
      <c r="F117" s="209"/>
      <c r="G117" s="209"/>
      <c r="H117" s="209"/>
      <c r="I117" s="209"/>
      <c r="J117" s="209"/>
      <c r="AZ117" s="119" t="str">
        <f>B117</f>
        <v xml:space="preserve">        Elektronická podoba soupisu</v>
      </c>
    </row>
    <row r="118" spans="2:52" ht="25.5" x14ac:dyDescent="0.2">
      <c r="B118" s="209" t="s">
        <v>124</v>
      </c>
      <c r="C118" s="209"/>
      <c r="D118" s="209"/>
      <c r="E118" s="209"/>
      <c r="F118" s="209"/>
      <c r="G118" s="209"/>
      <c r="H118" s="209"/>
      <c r="I118" s="209"/>
      <c r="J118" s="209"/>
      <c r="AZ118" s="119" t="str">
        <f>B118</f>
        <v>V souladu se zákonem jsou předložené soupisy zpracovány i v elektronické podobě.  Elektronickou podobou soupisu stavebních prací, dodávek a služeb je formát MS EXCEL.</v>
      </c>
    </row>
    <row r="119" spans="2:52" x14ac:dyDescent="0.2">
      <c r="B119" s="209" t="s">
        <v>125</v>
      </c>
      <c r="C119" s="209"/>
      <c r="D119" s="209"/>
      <c r="E119" s="209"/>
      <c r="F119" s="209"/>
      <c r="G119" s="209"/>
      <c r="H119" s="209"/>
      <c r="I119" s="209"/>
      <c r="J119" s="209"/>
      <c r="AZ119" s="119" t="str">
        <f>B119</f>
        <v>Popis formátu soupisu odpovídá svou strukturou vzorovému soupisu volně dostupnému na internetové adrese:</v>
      </c>
    </row>
    <row r="121" spans="2:52" x14ac:dyDescent="0.2">
      <c r="B121" s="209" t="s">
        <v>126</v>
      </c>
      <c r="C121" s="209"/>
      <c r="D121" s="209"/>
      <c r="E121" s="209"/>
      <c r="F121" s="209"/>
      <c r="G121" s="209"/>
      <c r="H121" s="209"/>
      <c r="I121" s="209"/>
      <c r="J121" s="209"/>
      <c r="AZ121" s="119" t="str">
        <f>B121</f>
        <v>www.stavebnionline.cz/soupis</v>
      </c>
    </row>
    <row r="123" spans="2:52" x14ac:dyDescent="0.2">
      <c r="B123" s="209" t="s">
        <v>127</v>
      </c>
      <c r="C123" s="209"/>
      <c r="D123" s="209"/>
      <c r="E123" s="209"/>
      <c r="F123" s="209"/>
      <c r="G123" s="209"/>
      <c r="H123" s="209"/>
      <c r="I123" s="209"/>
      <c r="J123" s="209"/>
      <c r="AZ123" s="119" t="str">
        <f>B123</f>
        <v xml:space="preserve">        Zpracování elektronické podoby soupisu</v>
      </c>
    </row>
    <row r="124" spans="2:52" ht="51" x14ac:dyDescent="0.2">
      <c r="B124" s="209" t="s">
        <v>128</v>
      </c>
      <c r="C124" s="209"/>
      <c r="D124" s="209"/>
      <c r="E124" s="209"/>
      <c r="F124" s="209"/>
      <c r="G124" s="209"/>
      <c r="H124" s="209"/>
      <c r="I124" s="209"/>
      <c r="J124" s="209"/>
      <c r="AZ124" s="119" t="str">
        <f>B124</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6" spans="2:52" x14ac:dyDescent="0.2">
      <c r="B126" s="209" t="s">
        <v>129</v>
      </c>
      <c r="C126" s="209"/>
      <c r="D126" s="209"/>
      <c r="E126" s="209"/>
      <c r="F126" s="209"/>
      <c r="G126" s="209"/>
      <c r="H126" s="209"/>
      <c r="I126" s="209"/>
      <c r="J126" s="209"/>
      <c r="AZ126" s="119" t="str">
        <f>B126</f>
        <v xml:space="preserve">        Jiný formát soupisu</v>
      </c>
    </row>
    <row r="127" spans="2:52" ht="38.25" x14ac:dyDescent="0.2">
      <c r="B127" s="209" t="s">
        <v>130</v>
      </c>
      <c r="C127" s="209"/>
      <c r="D127" s="209"/>
      <c r="E127" s="209"/>
      <c r="F127" s="209"/>
      <c r="G127" s="209"/>
      <c r="H127" s="209"/>
      <c r="I127" s="209"/>
      <c r="J127" s="209"/>
      <c r="AZ127" s="119" t="str">
        <f>B127</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29" spans="1:52" x14ac:dyDescent="0.2">
      <c r="B129" s="209" t="s">
        <v>131</v>
      </c>
      <c r="C129" s="209"/>
      <c r="D129" s="209"/>
      <c r="E129" s="209"/>
      <c r="F129" s="209"/>
      <c r="G129" s="209"/>
      <c r="H129" s="209"/>
      <c r="I129" s="209"/>
      <c r="J129" s="209"/>
      <c r="AZ129" s="119" t="str">
        <f>B129</f>
        <v xml:space="preserve">        Závěrečné ustanovení</v>
      </c>
    </row>
    <row r="130" spans="1:52" x14ac:dyDescent="0.2">
      <c r="B130" s="209" t="s">
        <v>132</v>
      </c>
      <c r="C130" s="209"/>
      <c r="D130" s="209"/>
      <c r="E130" s="209"/>
      <c r="F130" s="209"/>
      <c r="G130" s="209"/>
      <c r="H130" s="209"/>
      <c r="I130" s="209"/>
      <c r="J130" s="209"/>
      <c r="AZ130" s="119" t="str">
        <f>B130</f>
        <v>Ostatní podmínky vztahující se ke zpracování nabídkové ceny jsou uvedeny v zadávací dokumentaci.</v>
      </c>
    </row>
    <row r="131" spans="1:52" x14ac:dyDescent="0.2">
      <c r="A131" t="s">
        <v>133</v>
      </c>
      <c r="B131" t="s">
        <v>134</v>
      </c>
    </row>
    <row r="132" spans="1:52" x14ac:dyDescent="0.2">
      <c r="A132" t="s">
        <v>135</v>
      </c>
      <c r="B132" t="s">
        <v>136</v>
      </c>
    </row>
    <row r="133" spans="1:52" x14ac:dyDescent="0.2">
      <c r="A133" t="s">
        <v>135</v>
      </c>
      <c r="B133" t="s">
        <v>137</v>
      </c>
    </row>
    <row r="134" spans="1:52" x14ac:dyDescent="0.2">
      <c r="A134" t="s">
        <v>135</v>
      </c>
      <c r="B134" t="s">
        <v>138</v>
      </c>
    </row>
    <row r="135" spans="1:52" x14ac:dyDescent="0.2">
      <c r="A135" t="s">
        <v>135</v>
      </c>
      <c r="B135" t="s">
        <v>139</v>
      </c>
    </row>
    <row r="136" spans="1:52" x14ac:dyDescent="0.2">
      <c r="A136" t="s">
        <v>135</v>
      </c>
      <c r="B136" t="s">
        <v>140</v>
      </c>
    </row>
    <row r="137" spans="1:52" x14ac:dyDescent="0.2">
      <c r="A137" t="s">
        <v>135</v>
      </c>
      <c r="B137" t="s">
        <v>141</v>
      </c>
    </row>
    <row r="138" spans="1:52" x14ac:dyDescent="0.2">
      <c r="A138" t="s">
        <v>133</v>
      </c>
      <c r="B138" t="s">
        <v>142</v>
      </c>
    </row>
    <row r="139" spans="1:52" x14ac:dyDescent="0.2">
      <c r="A139" t="s">
        <v>135</v>
      </c>
      <c r="B139" t="s">
        <v>136</v>
      </c>
    </row>
    <row r="140" spans="1:52" x14ac:dyDescent="0.2">
      <c r="A140" t="s">
        <v>133</v>
      </c>
      <c r="B140" t="s">
        <v>143</v>
      </c>
    </row>
    <row r="141" spans="1:52" x14ac:dyDescent="0.2">
      <c r="A141" t="s">
        <v>135</v>
      </c>
      <c r="B141" t="s">
        <v>144</v>
      </c>
    </row>
    <row r="142" spans="1:52" x14ac:dyDescent="0.2">
      <c r="A142" t="s">
        <v>133</v>
      </c>
      <c r="B142" t="s">
        <v>145</v>
      </c>
    </row>
    <row r="143" spans="1:52" x14ac:dyDescent="0.2">
      <c r="A143" t="s">
        <v>135</v>
      </c>
      <c r="B143" t="s">
        <v>146</v>
      </c>
    </row>
    <row r="144" spans="1:52" x14ac:dyDescent="0.2">
      <c r="A144" t="s">
        <v>133</v>
      </c>
      <c r="B144" t="s">
        <v>147</v>
      </c>
    </row>
    <row r="145" spans="1:10" x14ac:dyDescent="0.2">
      <c r="A145" t="s">
        <v>135</v>
      </c>
      <c r="B145" t="s">
        <v>148</v>
      </c>
    </row>
    <row r="146" spans="1:10" x14ac:dyDescent="0.2">
      <c r="A146" t="s">
        <v>133</v>
      </c>
      <c r="B146" t="s">
        <v>149</v>
      </c>
    </row>
    <row r="147" spans="1:10" x14ac:dyDescent="0.2">
      <c r="A147" t="s">
        <v>135</v>
      </c>
      <c r="B147" t="s">
        <v>150</v>
      </c>
    </row>
    <row r="150" spans="1:10" ht="15.75" x14ac:dyDescent="0.25">
      <c r="B150" s="120" t="s">
        <v>151</v>
      </c>
    </row>
    <row r="152" spans="1:10" ht="25.5" customHeight="1" x14ac:dyDescent="0.2">
      <c r="A152" s="122"/>
      <c r="B152" s="125" t="s">
        <v>18</v>
      </c>
      <c r="C152" s="125" t="s">
        <v>6</v>
      </c>
      <c r="D152" s="126"/>
      <c r="E152" s="126"/>
      <c r="F152" s="127" t="s">
        <v>152</v>
      </c>
      <c r="G152" s="127"/>
      <c r="H152" s="127"/>
      <c r="I152" s="127" t="s">
        <v>31</v>
      </c>
      <c r="J152" s="127" t="s">
        <v>0</v>
      </c>
    </row>
    <row r="153" spans="1:10" ht="36.75" customHeight="1" x14ac:dyDescent="0.2">
      <c r="A153" s="123"/>
      <c r="B153" s="128" t="s">
        <v>153</v>
      </c>
      <c r="C153" s="207" t="s">
        <v>154</v>
      </c>
      <c r="D153" s="208"/>
      <c r="E153" s="208"/>
      <c r="F153" s="135" t="s">
        <v>26</v>
      </c>
      <c r="G153" s="136"/>
      <c r="H153" s="136"/>
      <c r="I153" s="136">
        <f>'SO 01 Elektroinstalace slabo'!G8</f>
        <v>0</v>
      </c>
      <c r="J153" s="132" t="str">
        <f>IF(I227=0,"",I153/I227*100)</f>
        <v/>
      </c>
    </row>
    <row r="154" spans="1:10" ht="36.75" customHeight="1" x14ac:dyDescent="0.2">
      <c r="A154" s="123"/>
      <c r="B154" s="128" t="s">
        <v>153</v>
      </c>
      <c r="C154" s="207" t="s">
        <v>155</v>
      </c>
      <c r="D154" s="208"/>
      <c r="E154" s="208"/>
      <c r="F154" s="135" t="s">
        <v>26</v>
      </c>
      <c r="G154" s="136"/>
      <c r="H154" s="136"/>
      <c r="I154" s="136">
        <f>'SO 01 Elektroinstalace silno'!G8</f>
        <v>0</v>
      </c>
      <c r="J154" s="132" t="str">
        <f>IF(I227=0,"",I154/I227*100)</f>
        <v/>
      </c>
    </row>
    <row r="155" spans="1:10" ht="36.75" customHeight="1" x14ac:dyDescent="0.2">
      <c r="A155" s="123"/>
      <c r="B155" s="128" t="s">
        <v>156</v>
      </c>
      <c r="C155" s="207" t="s">
        <v>157</v>
      </c>
      <c r="D155" s="208"/>
      <c r="E155" s="208"/>
      <c r="F155" s="135" t="s">
        <v>26</v>
      </c>
      <c r="G155" s="136"/>
      <c r="H155" s="136"/>
      <c r="I155" s="136">
        <f>'SO 01 Elektroinstalace slabo'!G19</f>
        <v>0</v>
      </c>
      <c r="J155" s="132" t="str">
        <f>IF(I227=0,"",I155/I227*100)</f>
        <v/>
      </c>
    </row>
    <row r="156" spans="1:10" ht="36.75" customHeight="1" x14ac:dyDescent="0.2">
      <c r="A156" s="123"/>
      <c r="B156" s="128" t="s">
        <v>156</v>
      </c>
      <c r="C156" s="207" t="s">
        <v>158</v>
      </c>
      <c r="D156" s="208"/>
      <c r="E156" s="208"/>
      <c r="F156" s="135" t="s">
        <v>26</v>
      </c>
      <c r="G156" s="136"/>
      <c r="H156" s="136"/>
      <c r="I156" s="136">
        <f>'SO 01 Elektroinstalace silno'!G52</f>
        <v>0</v>
      </c>
      <c r="J156" s="132" t="str">
        <f>IF(I227=0,"",I156/I227*100)</f>
        <v/>
      </c>
    </row>
    <row r="157" spans="1:10" ht="36.75" customHeight="1" x14ac:dyDescent="0.2">
      <c r="A157" s="123"/>
      <c r="B157" s="128" t="s">
        <v>159</v>
      </c>
      <c r="C157" s="207" t="s">
        <v>160</v>
      </c>
      <c r="D157" s="208"/>
      <c r="E157" s="208"/>
      <c r="F157" s="135" t="s">
        <v>26</v>
      </c>
      <c r="G157" s="136"/>
      <c r="H157" s="136"/>
      <c r="I157" s="136">
        <f>'SO 01 Elektroinstalace slabo'!G32</f>
        <v>0</v>
      </c>
      <c r="J157" s="132" t="str">
        <f>IF(I227=0,"",I157/I227*100)</f>
        <v/>
      </c>
    </row>
    <row r="158" spans="1:10" ht="36.75" customHeight="1" x14ac:dyDescent="0.2">
      <c r="A158" s="123"/>
      <c r="B158" s="128" t="s">
        <v>159</v>
      </c>
      <c r="C158" s="207" t="s">
        <v>161</v>
      </c>
      <c r="D158" s="208"/>
      <c r="E158" s="208"/>
      <c r="F158" s="135" t="s">
        <v>26</v>
      </c>
      <c r="G158" s="136"/>
      <c r="H158" s="136"/>
      <c r="I158" s="136">
        <f>'SO 01 Elektroinstalace silno'!G63</f>
        <v>0</v>
      </c>
      <c r="J158" s="132" t="str">
        <f>IF(I227=0,"",I158/I227*100)</f>
        <v/>
      </c>
    </row>
    <row r="159" spans="1:10" ht="36.75" customHeight="1" x14ac:dyDescent="0.2">
      <c r="A159" s="123"/>
      <c r="B159" s="128" t="s">
        <v>162</v>
      </c>
      <c r="C159" s="207" t="s">
        <v>163</v>
      </c>
      <c r="D159" s="208"/>
      <c r="E159" s="208"/>
      <c r="F159" s="135" t="s">
        <v>26</v>
      </c>
      <c r="G159" s="136"/>
      <c r="H159" s="136"/>
      <c r="I159" s="136">
        <f>'SO 01 Elektroinstalace slabo'!G39</f>
        <v>0</v>
      </c>
      <c r="J159" s="132" t="str">
        <f>IF(I227=0,"",I159/I227*100)</f>
        <v/>
      </c>
    </row>
    <row r="160" spans="1:10" ht="36.75" customHeight="1" x14ac:dyDescent="0.2">
      <c r="A160" s="123"/>
      <c r="B160" s="128" t="s">
        <v>162</v>
      </c>
      <c r="C160" s="207" t="s">
        <v>164</v>
      </c>
      <c r="D160" s="208"/>
      <c r="E160" s="208"/>
      <c r="F160" s="135" t="s">
        <v>26</v>
      </c>
      <c r="G160" s="136"/>
      <c r="H160" s="136"/>
      <c r="I160" s="136">
        <f>'SO 01 Elektroinstalace silno'!G68</f>
        <v>0</v>
      </c>
      <c r="J160" s="132" t="str">
        <f>IF(I227=0,"",I160/I227*100)</f>
        <v/>
      </c>
    </row>
    <row r="161" spans="1:10" ht="36.75" customHeight="1" x14ac:dyDescent="0.2">
      <c r="A161" s="123"/>
      <c r="B161" s="128" t="s">
        <v>165</v>
      </c>
      <c r="C161" s="207" t="s">
        <v>166</v>
      </c>
      <c r="D161" s="208"/>
      <c r="E161" s="208"/>
      <c r="F161" s="135" t="s">
        <v>26</v>
      </c>
      <c r="G161" s="136"/>
      <c r="H161" s="136"/>
      <c r="I161" s="136">
        <f>'SO 01 Elektroinstalace slabo'!G57</f>
        <v>0</v>
      </c>
      <c r="J161" s="132" t="str">
        <f>IF(I227=0,"",I161/I227*100)</f>
        <v/>
      </c>
    </row>
    <row r="162" spans="1:10" ht="36.75" customHeight="1" x14ac:dyDescent="0.2">
      <c r="A162" s="123"/>
      <c r="B162" s="128" t="s">
        <v>165</v>
      </c>
      <c r="C162" s="207" t="s">
        <v>167</v>
      </c>
      <c r="D162" s="208"/>
      <c r="E162" s="208"/>
      <c r="F162" s="135" t="s">
        <v>26</v>
      </c>
      <c r="G162" s="136"/>
      <c r="H162" s="136"/>
      <c r="I162" s="136">
        <f>'SO 01 Elektroinstalace silno'!G84</f>
        <v>0</v>
      </c>
      <c r="J162" s="132" t="str">
        <f>IF(I227=0,"",I162/I227*100)</f>
        <v/>
      </c>
    </row>
    <row r="163" spans="1:10" ht="36.75" customHeight="1" x14ac:dyDescent="0.2">
      <c r="A163" s="123"/>
      <c r="B163" s="128" t="s">
        <v>168</v>
      </c>
      <c r="C163" s="207" t="s">
        <v>169</v>
      </c>
      <c r="D163" s="208"/>
      <c r="E163" s="208"/>
      <c r="F163" s="135" t="s">
        <v>26</v>
      </c>
      <c r="G163" s="136"/>
      <c r="H163" s="136"/>
      <c r="I163" s="136">
        <f>'SO 01 Elektroinstalace slabo'!G68</f>
        <v>0</v>
      </c>
      <c r="J163" s="132" t="str">
        <f>IF(I227=0,"",I163/I227*100)</f>
        <v/>
      </c>
    </row>
    <row r="164" spans="1:10" ht="36.75" customHeight="1" x14ac:dyDescent="0.2">
      <c r="A164" s="123"/>
      <c r="B164" s="128" t="s">
        <v>168</v>
      </c>
      <c r="C164" s="207" t="s">
        <v>170</v>
      </c>
      <c r="D164" s="208"/>
      <c r="E164" s="208"/>
      <c r="F164" s="135" t="s">
        <v>26</v>
      </c>
      <c r="G164" s="136"/>
      <c r="H164" s="136"/>
      <c r="I164" s="136">
        <f>'SO 01 Elektroinstalace silno'!G94</f>
        <v>0</v>
      </c>
      <c r="J164" s="132" t="str">
        <f>IF(I227=0,"",I164/I227*100)</f>
        <v/>
      </c>
    </row>
    <row r="165" spans="1:10" ht="36.75" customHeight="1" x14ac:dyDescent="0.2">
      <c r="A165" s="123"/>
      <c r="B165" s="128" t="s">
        <v>171</v>
      </c>
      <c r="C165" s="207" t="s">
        <v>172</v>
      </c>
      <c r="D165" s="208"/>
      <c r="E165" s="208"/>
      <c r="F165" s="135" t="s">
        <v>26</v>
      </c>
      <c r="G165" s="136"/>
      <c r="H165" s="136"/>
      <c r="I165" s="136">
        <f>'SO 01 Elektroinstalace slabo'!G70</f>
        <v>0</v>
      </c>
      <c r="J165" s="132" t="str">
        <f>IF(I227=0,"",I165/I227*100)</f>
        <v/>
      </c>
    </row>
    <row r="166" spans="1:10" ht="36.75" customHeight="1" x14ac:dyDescent="0.2">
      <c r="A166" s="123"/>
      <c r="B166" s="128" t="s">
        <v>171</v>
      </c>
      <c r="C166" s="207" t="s">
        <v>173</v>
      </c>
      <c r="D166" s="208"/>
      <c r="E166" s="208"/>
      <c r="F166" s="135" t="s">
        <v>26</v>
      </c>
      <c r="G166" s="136"/>
      <c r="H166" s="136"/>
      <c r="I166" s="136">
        <f>'SO 01 Elektroinstalace silno'!G97</f>
        <v>0</v>
      </c>
      <c r="J166" s="132" t="str">
        <f>IF(I227=0,"",I166/I227*100)</f>
        <v/>
      </c>
    </row>
    <row r="167" spans="1:10" ht="36.75" customHeight="1" x14ac:dyDescent="0.2">
      <c r="A167" s="123"/>
      <c r="B167" s="128" t="s">
        <v>174</v>
      </c>
      <c r="C167" s="207" t="s">
        <v>175</v>
      </c>
      <c r="D167" s="208"/>
      <c r="E167" s="208"/>
      <c r="F167" s="135" t="s">
        <v>26</v>
      </c>
      <c r="G167" s="136"/>
      <c r="H167" s="136"/>
      <c r="I167" s="136">
        <f>'SO 01 Elektroinstalace silno'!G99</f>
        <v>0</v>
      </c>
      <c r="J167" s="132" t="str">
        <f>IF(I227=0,"",I167/I227*100)</f>
        <v/>
      </c>
    </row>
    <row r="168" spans="1:10" ht="36.75" customHeight="1" x14ac:dyDescent="0.2">
      <c r="A168" s="123"/>
      <c r="B168" s="128" t="s">
        <v>176</v>
      </c>
      <c r="C168" s="207" t="s">
        <v>177</v>
      </c>
      <c r="D168" s="208"/>
      <c r="E168" s="208"/>
      <c r="F168" s="135" t="s">
        <v>26</v>
      </c>
      <c r="G168" s="136"/>
      <c r="H168" s="136"/>
      <c r="I168" s="136">
        <f>'SO 01 Stavební práce'!G8+'SO 01 ZTI'!G8+'SO 02 Zpevněné plochy'!G8+'SO 03 Přípojky'!G8+'SO 04 Oplocení'!G8+'SO 05 Sadovky'!G8</f>
        <v>0</v>
      </c>
      <c r="J168" s="132" t="str">
        <f>IF(I227=0,"",I168/I227*100)</f>
        <v/>
      </c>
    </row>
    <row r="169" spans="1:10" ht="36.75" customHeight="1" x14ac:dyDescent="0.2">
      <c r="A169" s="123"/>
      <c r="B169" s="128" t="s">
        <v>178</v>
      </c>
      <c r="C169" s="207" t="s">
        <v>179</v>
      </c>
      <c r="D169" s="208"/>
      <c r="E169" s="208"/>
      <c r="F169" s="135" t="s">
        <v>26</v>
      </c>
      <c r="G169" s="136"/>
      <c r="H169" s="136"/>
      <c r="I169" s="136">
        <f>'SO 01 VZT'!G30</f>
        <v>0</v>
      </c>
      <c r="J169" s="132" t="str">
        <f>IF(I227=0,"",I169/I227*100)</f>
        <v/>
      </c>
    </row>
    <row r="170" spans="1:10" ht="36.75" customHeight="1" x14ac:dyDescent="0.2">
      <c r="A170" s="123"/>
      <c r="B170" s="128" t="s">
        <v>178</v>
      </c>
      <c r="C170" s="207" t="s">
        <v>180</v>
      </c>
      <c r="D170" s="208"/>
      <c r="E170" s="208"/>
      <c r="F170" s="135" t="s">
        <v>26</v>
      </c>
      <c r="G170" s="136"/>
      <c r="H170" s="136"/>
      <c r="I170" s="136">
        <f>'SO 01 Stavební práce'!G58+'SO 04 Oplocení'!G53</f>
        <v>0</v>
      </c>
      <c r="J170" s="132" t="str">
        <f>IF(I227=0,"",I170/I227*100)</f>
        <v/>
      </c>
    </row>
    <row r="171" spans="1:10" ht="36.75" customHeight="1" x14ac:dyDescent="0.2">
      <c r="A171" s="123"/>
      <c r="B171" s="128" t="s">
        <v>181</v>
      </c>
      <c r="C171" s="207" t="s">
        <v>182</v>
      </c>
      <c r="D171" s="208"/>
      <c r="E171" s="208"/>
      <c r="F171" s="135" t="s">
        <v>26</v>
      </c>
      <c r="G171" s="136"/>
      <c r="H171" s="136"/>
      <c r="I171" s="136">
        <f>'SO 01 Stavební práce'!G116+'SO 04 Oplocení'!G90</f>
        <v>0</v>
      </c>
      <c r="J171" s="132" t="str">
        <f>IF(I227=0,"",I171/I227*100)</f>
        <v/>
      </c>
    </row>
    <row r="172" spans="1:10" ht="36.75" customHeight="1" x14ac:dyDescent="0.2">
      <c r="A172" s="123"/>
      <c r="B172" s="128" t="s">
        <v>183</v>
      </c>
      <c r="C172" s="207" t="s">
        <v>184</v>
      </c>
      <c r="D172" s="208"/>
      <c r="E172" s="208"/>
      <c r="F172" s="135" t="s">
        <v>26</v>
      </c>
      <c r="G172" s="136"/>
      <c r="H172" s="136"/>
      <c r="I172" s="136">
        <f>'SO 01 Stavební práce'!G217+'SO 01 ZTI'!G57+'SO 03 Přípojky'!G66</f>
        <v>0</v>
      </c>
      <c r="J172" s="132" t="str">
        <f>IF(I227=0,"",I172/I227*100)</f>
        <v/>
      </c>
    </row>
    <row r="173" spans="1:10" ht="36.75" customHeight="1" x14ac:dyDescent="0.2">
      <c r="A173" s="123"/>
      <c r="B173" s="128" t="s">
        <v>185</v>
      </c>
      <c r="C173" s="207" t="s">
        <v>186</v>
      </c>
      <c r="D173" s="208"/>
      <c r="E173" s="208"/>
      <c r="F173" s="135" t="s">
        <v>26</v>
      </c>
      <c r="G173" s="136"/>
      <c r="H173" s="136"/>
      <c r="I173" s="136">
        <f>'SO 01 Stavební práce'!G289</f>
        <v>0</v>
      </c>
      <c r="J173" s="132" t="str">
        <f>IF(I227=0,"",I173/I227*100)</f>
        <v/>
      </c>
    </row>
    <row r="174" spans="1:10" ht="36.75" customHeight="1" x14ac:dyDescent="0.2">
      <c r="A174" s="123"/>
      <c r="B174" s="128" t="s">
        <v>187</v>
      </c>
      <c r="C174" s="207" t="s">
        <v>188</v>
      </c>
      <c r="D174" s="208"/>
      <c r="E174" s="208"/>
      <c r="F174" s="135" t="s">
        <v>26</v>
      </c>
      <c r="G174" s="136"/>
      <c r="H174" s="136"/>
      <c r="I174" s="136">
        <f>'SO 02 Zpevněné plochy'!G29</f>
        <v>0</v>
      </c>
      <c r="J174" s="132" t="str">
        <f>IF(I227=0,"",I174/I227*100)</f>
        <v/>
      </c>
    </row>
    <row r="175" spans="1:10" ht="36.75" customHeight="1" x14ac:dyDescent="0.2">
      <c r="A175" s="123"/>
      <c r="B175" s="128" t="s">
        <v>189</v>
      </c>
      <c r="C175" s="207" t="s">
        <v>190</v>
      </c>
      <c r="D175" s="208"/>
      <c r="E175" s="208"/>
      <c r="F175" s="135" t="s">
        <v>26</v>
      </c>
      <c r="G175" s="136"/>
      <c r="H175" s="136"/>
      <c r="I175" s="136">
        <f>'SO 01 Stavební práce'!G350</f>
        <v>0</v>
      </c>
      <c r="J175" s="132" t="str">
        <f>IF(I227=0,"",I175/I227*100)</f>
        <v/>
      </c>
    </row>
    <row r="176" spans="1:10" ht="36.75" customHeight="1" x14ac:dyDescent="0.2">
      <c r="A176" s="123"/>
      <c r="B176" s="128" t="s">
        <v>191</v>
      </c>
      <c r="C176" s="207" t="s">
        <v>192</v>
      </c>
      <c r="D176" s="208"/>
      <c r="E176" s="208"/>
      <c r="F176" s="135" t="s">
        <v>26</v>
      </c>
      <c r="G176" s="136"/>
      <c r="H176" s="136"/>
      <c r="I176" s="136">
        <f>'SO 01 Stavební práce'!G402+'SO 04 Oplocení'!G107</f>
        <v>0</v>
      </c>
      <c r="J176" s="132" t="str">
        <f>IF(I227=0,"",I176/I227*100)</f>
        <v/>
      </c>
    </row>
    <row r="177" spans="1:10" ht="36.75" customHeight="1" x14ac:dyDescent="0.2">
      <c r="A177" s="123"/>
      <c r="B177" s="128" t="s">
        <v>193</v>
      </c>
      <c r="C177" s="207" t="s">
        <v>194</v>
      </c>
      <c r="D177" s="208"/>
      <c r="E177" s="208"/>
      <c r="F177" s="135" t="s">
        <v>26</v>
      </c>
      <c r="G177" s="136"/>
      <c r="H177" s="136"/>
      <c r="I177" s="136">
        <f>'SO 01 Stavební práce'!G490</f>
        <v>0</v>
      </c>
      <c r="J177" s="132" t="str">
        <f>IF(I227=0,"",I177/I227*100)</f>
        <v/>
      </c>
    </row>
    <row r="178" spans="1:10" ht="36.75" customHeight="1" x14ac:dyDescent="0.2">
      <c r="A178" s="123"/>
      <c r="B178" s="128" t="s">
        <v>195</v>
      </c>
      <c r="C178" s="207" t="s">
        <v>196</v>
      </c>
      <c r="D178" s="208"/>
      <c r="E178" s="208"/>
      <c r="F178" s="135" t="s">
        <v>26</v>
      </c>
      <c r="G178" s="136"/>
      <c r="H178" s="136"/>
      <c r="I178" s="136">
        <f>'SO 01 Stavební práce'!G541</f>
        <v>0</v>
      </c>
      <c r="J178" s="132" t="str">
        <f>IF(I227=0,"",I178/I227*100)</f>
        <v/>
      </c>
    </row>
    <row r="179" spans="1:10" ht="36.75" customHeight="1" x14ac:dyDescent="0.2">
      <c r="A179" s="123"/>
      <c r="B179" s="128" t="s">
        <v>197</v>
      </c>
      <c r="C179" s="207" t="s">
        <v>198</v>
      </c>
      <c r="D179" s="208"/>
      <c r="E179" s="208"/>
      <c r="F179" s="135" t="s">
        <v>26</v>
      </c>
      <c r="G179" s="136"/>
      <c r="H179" s="136"/>
      <c r="I179" s="136">
        <f>'SO 03 Přípojky'!G70+'SO 04 Oplocení'!G110</f>
        <v>0</v>
      </c>
      <c r="J179" s="132" t="str">
        <f>IF(I227=0,"",I179/I227*100)</f>
        <v/>
      </c>
    </row>
    <row r="180" spans="1:10" ht="36.75" customHeight="1" x14ac:dyDescent="0.2">
      <c r="A180" s="123"/>
      <c r="B180" s="128" t="s">
        <v>199</v>
      </c>
      <c r="C180" s="207" t="s">
        <v>200</v>
      </c>
      <c r="D180" s="208"/>
      <c r="E180" s="208"/>
      <c r="F180" s="135" t="s">
        <v>26</v>
      </c>
      <c r="G180" s="136"/>
      <c r="H180" s="136"/>
      <c r="I180" s="136">
        <f>'SO 03 Přípojky'!G92</f>
        <v>0</v>
      </c>
      <c r="J180" s="132" t="str">
        <f>IF(I227=0,"",I180/I227*100)</f>
        <v/>
      </c>
    </row>
    <row r="181" spans="1:10" ht="36.75" customHeight="1" x14ac:dyDescent="0.2">
      <c r="A181" s="123"/>
      <c r="B181" s="128" t="s">
        <v>199</v>
      </c>
      <c r="C181" s="207" t="s">
        <v>201</v>
      </c>
      <c r="D181" s="208"/>
      <c r="E181" s="208"/>
      <c r="F181" s="135" t="s">
        <v>26</v>
      </c>
      <c r="G181" s="136"/>
      <c r="H181" s="136"/>
      <c r="I181" s="136">
        <f>'SO 05 Sadovky'!G21</f>
        <v>0</v>
      </c>
      <c r="J181" s="132" t="str">
        <f>IF(I227=0,"",I181/I227*100)</f>
        <v/>
      </c>
    </row>
    <row r="182" spans="1:10" ht="36.75" customHeight="1" x14ac:dyDescent="0.2">
      <c r="A182" s="123"/>
      <c r="B182" s="128" t="s">
        <v>202</v>
      </c>
      <c r="C182" s="207" t="s">
        <v>203</v>
      </c>
      <c r="D182" s="208"/>
      <c r="E182" s="208"/>
      <c r="F182" s="135" t="s">
        <v>26</v>
      </c>
      <c r="G182" s="136"/>
      <c r="H182" s="136"/>
      <c r="I182" s="136">
        <f>'SO 02 Zpevněné plochy'!G40</f>
        <v>0</v>
      </c>
      <c r="J182" s="132" t="str">
        <f>IF(I227=0,"",I182/I227*100)</f>
        <v/>
      </c>
    </row>
    <row r="183" spans="1:10" ht="36.75" customHeight="1" x14ac:dyDescent="0.2">
      <c r="A183" s="123"/>
      <c r="B183" s="128" t="s">
        <v>204</v>
      </c>
      <c r="C183" s="207" t="s">
        <v>205</v>
      </c>
      <c r="D183" s="208"/>
      <c r="E183" s="208"/>
      <c r="F183" s="135" t="s">
        <v>26</v>
      </c>
      <c r="G183" s="136"/>
      <c r="H183" s="136"/>
      <c r="I183" s="136">
        <f>'SO 01 Stavební práce'!G843+'SO 02 Zpevněné plochy'!G59+'SO 04 Oplocení'!G114</f>
        <v>0</v>
      </c>
      <c r="J183" s="132" t="str">
        <f>IF(I227=0,"",I183/I227*100)</f>
        <v/>
      </c>
    </row>
    <row r="184" spans="1:10" ht="36.75" customHeight="1" x14ac:dyDescent="0.2">
      <c r="A184" s="123"/>
      <c r="B184" s="128" t="s">
        <v>206</v>
      </c>
      <c r="C184" s="207" t="s">
        <v>207</v>
      </c>
      <c r="D184" s="208"/>
      <c r="E184" s="208"/>
      <c r="F184" s="135" t="s">
        <v>26</v>
      </c>
      <c r="G184" s="136"/>
      <c r="H184" s="136"/>
      <c r="I184" s="136">
        <f>'SO 01 Stavební práce'!G849+'SO 04 Oplocení'!G121</f>
        <v>0</v>
      </c>
      <c r="J184" s="132" t="str">
        <f>IF(I227=0,"",I184/I227*100)</f>
        <v/>
      </c>
    </row>
    <row r="185" spans="1:10" ht="36.75" customHeight="1" x14ac:dyDescent="0.2">
      <c r="A185" s="123"/>
      <c r="B185" s="128" t="s">
        <v>208</v>
      </c>
      <c r="C185" s="207" t="s">
        <v>209</v>
      </c>
      <c r="D185" s="208"/>
      <c r="E185" s="208"/>
      <c r="F185" s="135" t="s">
        <v>26</v>
      </c>
      <c r="G185" s="136"/>
      <c r="H185" s="136"/>
      <c r="I185" s="136">
        <f>'SO 01 Stavební práce'!G884</f>
        <v>0</v>
      </c>
      <c r="J185" s="132" t="str">
        <f>IF(I227=0,"",I185/I227*100)</f>
        <v/>
      </c>
    </row>
    <row r="186" spans="1:10" ht="36.75" customHeight="1" x14ac:dyDescent="0.2">
      <c r="A186" s="123"/>
      <c r="B186" s="128" t="s">
        <v>210</v>
      </c>
      <c r="C186" s="207" t="s">
        <v>211</v>
      </c>
      <c r="D186" s="208"/>
      <c r="E186" s="208"/>
      <c r="F186" s="135" t="s">
        <v>26</v>
      </c>
      <c r="G186" s="136"/>
      <c r="H186" s="136"/>
      <c r="I186" s="136">
        <f>'SO 04 Oplocení'!G125</f>
        <v>0</v>
      </c>
      <c r="J186" s="132" t="str">
        <f>IF(I227=0,"",I186/I227*100)</f>
        <v/>
      </c>
    </row>
    <row r="187" spans="1:10" ht="36.75" customHeight="1" x14ac:dyDescent="0.2">
      <c r="A187" s="123"/>
      <c r="B187" s="128" t="s">
        <v>212</v>
      </c>
      <c r="C187" s="207" t="s">
        <v>213</v>
      </c>
      <c r="D187" s="208"/>
      <c r="E187" s="208"/>
      <c r="F187" s="135" t="s">
        <v>26</v>
      </c>
      <c r="G187" s="136"/>
      <c r="H187" s="136"/>
      <c r="I187" s="136">
        <f>'SO 01 Stavební práce'!G931+'SO 02 Zpevněné plochy'!G62+'SO 04 Oplocení'!G132+'SO 05 Sadovky'!G24</f>
        <v>0</v>
      </c>
      <c r="J187" s="132" t="str">
        <f>IF(I227=0,"",I187/I227*100)</f>
        <v/>
      </c>
    </row>
    <row r="188" spans="1:10" ht="36.75" customHeight="1" x14ac:dyDescent="0.2">
      <c r="A188" s="123"/>
      <c r="B188" s="128" t="s">
        <v>214</v>
      </c>
      <c r="C188" s="207" t="s">
        <v>215</v>
      </c>
      <c r="D188" s="208"/>
      <c r="E188" s="208"/>
      <c r="F188" s="135" t="s">
        <v>26</v>
      </c>
      <c r="G188" s="136"/>
      <c r="H188" s="136"/>
      <c r="I188" s="136">
        <f>'SO 02 Zpevněné plochy'!G64</f>
        <v>0</v>
      </c>
      <c r="J188" s="132" t="str">
        <f>IF(I227=0,"",I188/I227*100)</f>
        <v/>
      </c>
    </row>
    <row r="189" spans="1:10" ht="36.75" customHeight="1" x14ac:dyDescent="0.2">
      <c r="A189" s="123"/>
      <c r="B189" s="128" t="s">
        <v>216</v>
      </c>
      <c r="C189" s="207" t="s">
        <v>217</v>
      </c>
      <c r="D189" s="208"/>
      <c r="E189" s="208"/>
      <c r="F189" s="135" t="s">
        <v>26</v>
      </c>
      <c r="G189" s="136"/>
      <c r="H189" s="136"/>
      <c r="I189" s="136">
        <f>'SO 01 ÚT'!G8+'SO 01 ZTI'!G64</f>
        <v>0</v>
      </c>
      <c r="J189" s="132" t="str">
        <f>IF(I227=0,"",I189/I227*100)</f>
        <v/>
      </c>
    </row>
    <row r="190" spans="1:10" ht="36.75" customHeight="1" x14ac:dyDescent="0.2">
      <c r="A190" s="123"/>
      <c r="B190" s="128" t="s">
        <v>218</v>
      </c>
      <c r="C190" s="207" t="s">
        <v>219</v>
      </c>
      <c r="D190" s="208"/>
      <c r="E190" s="208"/>
      <c r="F190" s="135" t="s">
        <v>26</v>
      </c>
      <c r="G190" s="136"/>
      <c r="H190" s="136"/>
      <c r="I190" s="136">
        <f>'SO 01 ÚT'!G10+'SO 01 ZTI'!G66+'SO 03 Přípojky'!G98</f>
        <v>0</v>
      </c>
      <c r="J190" s="132" t="str">
        <f>IF(I227=0,"",I190/I227*100)</f>
        <v/>
      </c>
    </row>
    <row r="191" spans="1:10" ht="36.75" customHeight="1" x14ac:dyDescent="0.2">
      <c r="A191" s="123"/>
      <c r="B191" s="128" t="s">
        <v>220</v>
      </c>
      <c r="C191" s="207" t="s">
        <v>221</v>
      </c>
      <c r="D191" s="208"/>
      <c r="E191" s="208"/>
      <c r="F191" s="135" t="s">
        <v>26</v>
      </c>
      <c r="G191" s="136"/>
      <c r="H191" s="136"/>
      <c r="I191" s="136">
        <f>'SO 03 Přípojky'!G102</f>
        <v>0</v>
      </c>
      <c r="J191" s="132" t="str">
        <f>IF(I227=0,"",I191/I227*100)</f>
        <v/>
      </c>
    </row>
    <row r="192" spans="1:10" ht="36.75" customHeight="1" x14ac:dyDescent="0.2">
      <c r="A192" s="123"/>
      <c r="B192" s="128" t="s">
        <v>222</v>
      </c>
      <c r="C192" s="207" t="s">
        <v>223</v>
      </c>
      <c r="D192" s="208"/>
      <c r="E192" s="208"/>
      <c r="F192" s="135" t="s">
        <v>26</v>
      </c>
      <c r="G192" s="136"/>
      <c r="H192" s="136"/>
      <c r="I192" s="136">
        <f>'SO 01 ÚT'!G12+'SO 03 Přípojky'!G104</f>
        <v>0</v>
      </c>
      <c r="J192" s="132" t="str">
        <f>IF(I227=0,"",I192/I227*100)</f>
        <v/>
      </c>
    </row>
    <row r="193" spans="1:10" ht="36.75" customHeight="1" x14ac:dyDescent="0.2">
      <c r="A193" s="123"/>
      <c r="B193" s="128" t="s">
        <v>224</v>
      </c>
      <c r="C193" s="207" t="s">
        <v>30</v>
      </c>
      <c r="D193" s="208"/>
      <c r="E193" s="208"/>
      <c r="F193" s="135" t="s">
        <v>26</v>
      </c>
      <c r="G193" s="136"/>
      <c r="H193" s="136"/>
      <c r="I193" s="136">
        <f>'SO 03 Přípojky'!G107</f>
        <v>0</v>
      </c>
      <c r="J193" s="132" t="str">
        <f>IF(I227=0,"",I193/I227*100)</f>
        <v/>
      </c>
    </row>
    <row r="194" spans="1:10" ht="36.75" customHeight="1" x14ac:dyDescent="0.2">
      <c r="A194" s="123"/>
      <c r="B194" s="128" t="s">
        <v>225</v>
      </c>
      <c r="C194" s="207" t="s">
        <v>226</v>
      </c>
      <c r="D194" s="208"/>
      <c r="E194" s="208"/>
      <c r="F194" s="135" t="s">
        <v>27</v>
      </c>
      <c r="G194" s="136"/>
      <c r="H194" s="136"/>
      <c r="I194" s="136">
        <f>'SO 01 Stavební práce'!G933+'SO 04 Oplocení'!G134</f>
        <v>0</v>
      </c>
      <c r="J194" s="132" t="str">
        <f>IF(I227=0,"",I194/I227*100)</f>
        <v/>
      </c>
    </row>
    <row r="195" spans="1:10" ht="36.75" customHeight="1" x14ac:dyDescent="0.2">
      <c r="A195" s="123"/>
      <c r="B195" s="128" t="s">
        <v>227</v>
      </c>
      <c r="C195" s="207" t="s">
        <v>228</v>
      </c>
      <c r="D195" s="208"/>
      <c r="E195" s="208"/>
      <c r="F195" s="135" t="s">
        <v>27</v>
      </c>
      <c r="G195" s="136"/>
      <c r="H195" s="136"/>
      <c r="I195" s="136">
        <f>'SO 01 Stavební práce'!G996</f>
        <v>0</v>
      </c>
      <c r="J195" s="132" t="str">
        <f>IF(I227=0,"",I195/I227*100)</f>
        <v/>
      </c>
    </row>
    <row r="196" spans="1:10" ht="36.75" customHeight="1" x14ac:dyDescent="0.2">
      <c r="A196" s="123"/>
      <c r="B196" s="128" t="s">
        <v>229</v>
      </c>
      <c r="C196" s="207" t="s">
        <v>230</v>
      </c>
      <c r="D196" s="208"/>
      <c r="E196" s="208"/>
      <c r="F196" s="135" t="s">
        <v>27</v>
      </c>
      <c r="G196" s="136"/>
      <c r="H196" s="136"/>
      <c r="I196" s="136">
        <f>'SO 01 Stavební práce'!G1032+'SO 01 ÚT'!G14+'SO 01 ZTI'!G69</f>
        <v>0</v>
      </c>
      <c r="J196" s="132" t="str">
        <f>IF(I227=0,"",I196/I227*100)</f>
        <v/>
      </c>
    </row>
    <row r="197" spans="1:10" ht="36.75" customHeight="1" x14ac:dyDescent="0.2">
      <c r="A197" s="123"/>
      <c r="B197" s="128" t="s">
        <v>231</v>
      </c>
      <c r="C197" s="207" t="s">
        <v>232</v>
      </c>
      <c r="D197" s="208"/>
      <c r="E197" s="208"/>
      <c r="F197" s="135" t="s">
        <v>27</v>
      </c>
      <c r="G197" s="136"/>
      <c r="H197" s="136"/>
      <c r="I197" s="136">
        <f>'SO 01 Stavební práce'!G1125</f>
        <v>0</v>
      </c>
      <c r="J197" s="132" t="str">
        <f>IF(I227=0,"",I197/I227*100)</f>
        <v/>
      </c>
    </row>
    <row r="198" spans="1:10" ht="36.75" customHeight="1" x14ac:dyDescent="0.2">
      <c r="A198" s="123"/>
      <c r="B198" s="128" t="s">
        <v>231</v>
      </c>
      <c r="C198" s="207" t="s">
        <v>233</v>
      </c>
      <c r="D198" s="208"/>
      <c r="E198" s="208"/>
      <c r="F198" s="135" t="s">
        <v>27</v>
      </c>
      <c r="G198" s="136"/>
      <c r="H198" s="136"/>
      <c r="I198" s="136">
        <f>'SO 01 ZTI'!G86</f>
        <v>0</v>
      </c>
      <c r="J198" s="132" t="str">
        <f>IF(I227=0,"",I198/I227*100)</f>
        <v/>
      </c>
    </row>
    <row r="199" spans="1:10" ht="36.75" customHeight="1" x14ac:dyDescent="0.2">
      <c r="A199" s="123"/>
      <c r="B199" s="128" t="s">
        <v>234</v>
      </c>
      <c r="C199" s="207" t="s">
        <v>235</v>
      </c>
      <c r="D199" s="208"/>
      <c r="E199" s="208"/>
      <c r="F199" s="135" t="s">
        <v>27</v>
      </c>
      <c r="G199" s="136"/>
      <c r="H199" s="136"/>
      <c r="I199" s="136">
        <f>'SO 01 Stavební práce'!G1171</f>
        <v>0</v>
      </c>
      <c r="J199" s="132" t="str">
        <f>IF(I227=0,"",I199/I227*100)</f>
        <v/>
      </c>
    </row>
    <row r="200" spans="1:10" ht="36.75" customHeight="1" x14ac:dyDescent="0.2">
      <c r="A200" s="123"/>
      <c r="B200" s="128" t="s">
        <v>234</v>
      </c>
      <c r="C200" s="207" t="s">
        <v>236</v>
      </c>
      <c r="D200" s="208"/>
      <c r="E200" s="208"/>
      <c r="F200" s="135" t="s">
        <v>27</v>
      </c>
      <c r="G200" s="136"/>
      <c r="H200" s="136"/>
      <c r="I200" s="136">
        <f>'SO 01 ZTI'!G122</f>
        <v>0</v>
      </c>
      <c r="J200" s="132" t="str">
        <f>IF(I227=0,"",I200/I227*100)</f>
        <v/>
      </c>
    </row>
    <row r="201" spans="1:10" ht="36.75" customHeight="1" x14ac:dyDescent="0.2">
      <c r="A201" s="123"/>
      <c r="B201" s="128" t="s">
        <v>237</v>
      </c>
      <c r="C201" s="207" t="s">
        <v>238</v>
      </c>
      <c r="D201" s="208"/>
      <c r="E201" s="208"/>
      <c r="F201" s="135" t="s">
        <v>27</v>
      </c>
      <c r="G201" s="136"/>
      <c r="H201" s="136"/>
      <c r="I201" s="136">
        <f>'SO 01 ZTI'!G155</f>
        <v>0</v>
      </c>
      <c r="J201" s="132" t="str">
        <f>IF(I227=0,"",I201/I227*100)</f>
        <v/>
      </c>
    </row>
    <row r="202" spans="1:10" ht="36.75" customHeight="1" x14ac:dyDescent="0.2">
      <c r="A202" s="123"/>
      <c r="B202" s="128" t="s">
        <v>239</v>
      </c>
      <c r="C202" s="207" t="s">
        <v>240</v>
      </c>
      <c r="D202" s="208"/>
      <c r="E202" s="208"/>
      <c r="F202" s="135" t="s">
        <v>27</v>
      </c>
      <c r="G202" s="136"/>
      <c r="H202" s="136"/>
      <c r="I202" s="136">
        <f>'SO 01 Stavební práce'!G1175</f>
        <v>0</v>
      </c>
      <c r="J202" s="132" t="str">
        <f>IF(I227=0,"",I202/I227*100)</f>
        <v/>
      </c>
    </row>
    <row r="203" spans="1:10" ht="36.75" customHeight="1" x14ac:dyDescent="0.2">
      <c r="A203" s="123"/>
      <c r="B203" s="128" t="s">
        <v>239</v>
      </c>
      <c r="C203" s="207" t="s">
        <v>241</v>
      </c>
      <c r="D203" s="208"/>
      <c r="E203" s="208"/>
      <c r="F203" s="135" t="s">
        <v>27</v>
      </c>
      <c r="G203" s="136"/>
      <c r="H203" s="136"/>
      <c r="I203" s="136">
        <f>'SO 01 ZTI'!G165</f>
        <v>0</v>
      </c>
      <c r="J203" s="132" t="str">
        <f>IF(I227=0,"",I203/I227*100)</f>
        <v/>
      </c>
    </row>
    <row r="204" spans="1:10" ht="36.75" customHeight="1" x14ac:dyDescent="0.2">
      <c r="A204" s="123"/>
      <c r="B204" s="128" t="s">
        <v>242</v>
      </c>
      <c r="C204" s="207" t="s">
        <v>243</v>
      </c>
      <c r="D204" s="208"/>
      <c r="E204" s="208"/>
      <c r="F204" s="135" t="s">
        <v>27</v>
      </c>
      <c r="G204" s="136"/>
      <c r="H204" s="136"/>
      <c r="I204" s="136">
        <f>'SO 01 Stavební práce'!G1383</f>
        <v>0</v>
      </c>
      <c r="J204" s="132" t="str">
        <f>IF(I227=0,"",I204/I227*100)</f>
        <v/>
      </c>
    </row>
    <row r="205" spans="1:10" ht="36.75" customHeight="1" x14ac:dyDescent="0.2">
      <c r="A205" s="123"/>
      <c r="B205" s="128" t="s">
        <v>242</v>
      </c>
      <c r="C205" s="207" t="s">
        <v>244</v>
      </c>
      <c r="D205" s="208"/>
      <c r="E205" s="208"/>
      <c r="F205" s="135" t="s">
        <v>27</v>
      </c>
      <c r="G205" s="136"/>
      <c r="H205" s="136"/>
      <c r="I205" s="136">
        <f>'SO 01 ZTI'!G172</f>
        <v>0</v>
      </c>
      <c r="J205" s="132" t="str">
        <f>IF(I227=0,"",I205/I227*100)</f>
        <v/>
      </c>
    </row>
    <row r="206" spans="1:10" ht="36.75" customHeight="1" x14ac:dyDescent="0.2">
      <c r="A206" s="123"/>
      <c r="B206" s="128" t="s">
        <v>245</v>
      </c>
      <c r="C206" s="207" t="s">
        <v>246</v>
      </c>
      <c r="D206" s="208"/>
      <c r="E206" s="208"/>
      <c r="F206" s="135" t="s">
        <v>27</v>
      </c>
      <c r="G206" s="136"/>
      <c r="H206" s="136"/>
      <c r="I206" s="136">
        <f>'SO 01 Stavební práce'!G1387</f>
        <v>0</v>
      </c>
      <c r="J206" s="132" t="str">
        <f>IF(I227=0,"",I206/I227*100)</f>
        <v/>
      </c>
    </row>
    <row r="207" spans="1:10" ht="36.75" customHeight="1" x14ac:dyDescent="0.2">
      <c r="A207" s="123"/>
      <c r="B207" s="128" t="s">
        <v>245</v>
      </c>
      <c r="C207" s="207" t="s">
        <v>67</v>
      </c>
      <c r="D207" s="208"/>
      <c r="E207" s="208"/>
      <c r="F207" s="135" t="s">
        <v>27</v>
      </c>
      <c r="G207" s="136"/>
      <c r="H207" s="136"/>
      <c r="I207" s="136">
        <f>'SO 01 VZT'!G8</f>
        <v>0</v>
      </c>
      <c r="J207" s="132" t="str">
        <f>IF(I227=0,"",I207/I227*100)</f>
        <v/>
      </c>
    </row>
    <row r="208" spans="1:10" ht="36.75" customHeight="1" x14ac:dyDescent="0.2">
      <c r="A208" s="123"/>
      <c r="B208" s="128" t="s">
        <v>247</v>
      </c>
      <c r="C208" s="207" t="s">
        <v>248</v>
      </c>
      <c r="D208" s="208"/>
      <c r="E208" s="208"/>
      <c r="F208" s="135" t="s">
        <v>27</v>
      </c>
      <c r="G208" s="136"/>
      <c r="H208" s="136"/>
      <c r="I208" s="136">
        <f>'SO 01 ÚT'!G23</f>
        <v>0</v>
      </c>
      <c r="J208" s="132" t="str">
        <f>IF(I227=0,"",I208/I227*100)</f>
        <v/>
      </c>
    </row>
    <row r="209" spans="1:10" ht="36.75" customHeight="1" x14ac:dyDescent="0.2">
      <c r="A209" s="123"/>
      <c r="B209" s="128" t="s">
        <v>249</v>
      </c>
      <c r="C209" s="207" t="s">
        <v>250</v>
      </c>
      <c r="D209" s="208"/>
      <c r="E209" s="208"/>
      <c r="F209" s="135" t="s">
        <v>27</v>
      </c>
      <c r="G209" s="136"/>
      <c r="H209" s="136"/>
      <c r="I209" s="136">
        <f>'SO 01 ÚT'!G31</f>
        <v>0</v>
      </c>
      <c r="J209" s="132" t="str">
        <f>IF(I227=0,"",I209/I227*100)</f>
        <v/>
      </c>
    </row>
    <row r="210" spans="1:10" ht="36.75" customHeight="1" x14ac:dyDescent="0.2">
      <c r="A210" s="123"/>
      <c r="B210" s="128" t="s">
        <v>251</v>
      </c>
      <c r="C210" s="207" t="s">
        <v>252</v>
      </c>
      <c r="D210" s="208"/>
      <c r="E210" s="208"/>
      <c r="F210" s="135" t="s">
        <v>27</v>
      </c>
      <c r="G210" s="136"/>
      <c r="H210" s="136"/>
      <c r="I210" s="136">
        <f>'SO 01 ÚT'!G41</f>
        <v>0</v>
      </c>
      <c r="J210" s="132" t="str">
        <f>IF(I227=0,"",I210/I227*100)</f>
        <v/>
      </c>
    </row>
    <row r="211" spans="1:10" ht="36.75" customHeight="1" x14ac:dyDescent="0.2">
      <c r="A211" s="123"/>
      <c r="B211" s="128" t="s">
        <v>253</v>
      </c>
      <c r="C211" s="207" t="s">
        <v>254</v>
      </c>
      <c r="D211" s="208"/>
      <c r="E211" s="208"/>
      <c r="F211" s="135" t="s">
        <v>27</v>
      </c>
      <c r="G211" s="136"/>
      <c r="H211" s="136"/>
      <c r="I211" s="136">
        <f>'SO 01 ÚT'!G56</f>
        <v>0</v>
      </c>
      <c r="J211" s="132" t="str">
        <f>IF(I227=0,"",I211/I227*100)</f>
        <v/>
      </c>
    </row>
    <row r="212" spans="1:10" ht="36.75" customHeight="1" x14ac:dyDescent="0.2">
      <c r="A212" s="123"/>
      <c r="B212" s="128" t="s">
        <v>255</v>
      </c>
      <c r="C212" s="207" t="s">
        <v>256</v>
      </c>
      <c r="D212" s="208"/>
      <c r="E212" s="208"/>
      <c r="F212" s="135" t="s">
        <v>27</v>
      </c>
      <c r="G212" s="136"/>
      <c r="H212" s="136"/>
      <c r="I212" s="136">
        <f>'SO 01 ÚT'!G62</f>
        <v>0</v>
      </c>
      <c r="J212" s="132" t="str">
        <f>IF(I227=0,"",I212/I227*100)</f>
        <v/>
      </c>
    </row>
    <row r="213" spans="1:10" ht="36.75" customHeight="1" x14ac:dyDescent="0.2">
      <c r="A213" s="123"/>
      <c r="B213" s="128" t="s">
        <v>257</v>
      </c>
      <c r="C213" s="207" t="s">
        <v>258</v>
      </c>
      <c r="D213" s="208"/>
      <c r="E213" s="208"/>
      <c r="F213" s="135" t="s">
        <v>27</v>
      </c>
      <c r="G213" s="136"/>
      <c r="H213" s="136"/>
      <c r="I213" s="136">
        <f>'SO 01 Stavební práce'!G1410</f>
        <v>0</v>
      </c>
      <c r="J213" s="132" t="str">
        <f>IF(I227=0,"",I213/I227*100)</f>
        <v/>
      </c>
    </row>
    <row r="214" spans="1:10" ht="36.75" customHeight="1" x14ac:dyDescent="0.2">
      <c r="A214" s="123"/>
      <c r="B214" s="128" t="s">
        <v>259</v>
      </c>
      <c r="C214" s="207" t="s">
        <v>260</v>
      </c>
      <c r="D214" s="208"/>
      <c r="E214" s="208"/>
      <c r="F214" s="135" t="s">
        <v>27</v>
      </c>
      <c r="G214" s="136"/>
      <c r="H214" s="136"/>
      <c r="I214" s="136">
        <f>'SO 01 Stavební práce'!G1477</f>
        <v>0</v>
      </c>
      <c r="J214" s="132" t="str">
        <f>IF(I227=0,"",I214/I227*100)</f>
        <v/>
      </c>
    </row>
    <row r="215" spans="1:10" ht="36.75" customHeight="1" x14ac:dyDescent="0.2">
      <c r="A215" s="123"/>
      <c r="B215" s="128" t="s">
        <v>261</v>
      </c>
      <c r="C215" s="207" t="s">
        <v>262</v>
      </c>
      <c r="D215" s="208"/>
      <c r="E215" s="208"/>
      <c r="F215" s="135" t="s">
        <v>27</v>
      </c>
      <c r="G215" s="136"/>
      <c r="H215" s="136"/>
      <c r="I215" s="136">
        <f>'SO 01 Stavební práce'!G1507</f>
        <v>0</v>
      </c>
      <c r="J215" s="132" t="str">
        <f>IF(I227=0,"",I215/I227*100)</f>
        <v/>
      </c>
    </row>
    <row r="216" spans="1:10" ht="36.75" customHeight="1" x14ac:dyDescent="0.2">
      <c r="A216" s="123"/>
      <c r="B216" s="128" t="s">
        <v>263</v>
      </c>
      <c r="C216" s="207" t="s">
        <v>264</v>
      </c>
      <c r="D216" s="208"/>
      <c r="E216" s="208"/>
      <c r="F216" s="135" t="s">
        <v>27</v>
      </c>
      <c r="G216" s="136"/>
      <c r="H216" s="136"/>
      <c r="I216" s="136">
        <f>'SO 01 Stavební práce'!G1545</f>
        <v>0</v>
      </c>
      <c r="J216" s="132" t="str">
        <f>IF(I227=0,"",I216/I227*100)</f>
        <v/>
      </c>
    </row>
    <row r="217" spans="1:10" ht="36.75" customHeight="1" x14ac:dyDescent="0.2">
      <c r="A217" s="123"/>
      <c r="B217" s="128" t="s">
        <v>265</v>
      </c>
      <c r="C217" s="207" t="s">
        <v>266</v>
      </c>
      <c r="D217" s="208"/>
      <c r="E217" s="208"/>
      <c r="F217" s="135" t="s">
        <v>27</v>
      </c>
      <c r="G217" s="136"/>
      <c r="H217" s="136"/>
      <c r="I217" s="136">
        <f>'SO 01 Stavební práce'!G1593+'SO 04 Oplocení'!G142+'SO 05 Sadovky'!G26</f>
        <v>0</v>
      </c>
      <c r="J217" s="132" t="str">
        <f>IF(I227=0,"",I217/I227*100)</f>
        <v/>
      </c>
    </row>
    <row r="218" spans="1:10" ht="36.75" customHeight="1" x14ac:dyDescent="0.2">
      <c r="A218" s="123"/>
      <c r="B218" s="128" t="s">
        <v>267</v>
      </c>
      <c r="C218" s="207" t="s">
        <v>268</v>
      </c>
      <c r="D218" s="208"/>
      <c r="E218" s="208"/>
      <c r="F218" s="135" t="s">
        <v>27</v>
      </c>
      <c r="G218" s="136"/>
      <c r="H218" s="136"/>
      <c r="I218" s="136">
        <f>'SO 01 Stavební práce'!G1679</f>
        <v>0</v>
      </c>
      <c r="J218" s="132" t="str">
        <f>IF(I227=0,"",I218/I227*100)</f>
        <v/>
      </c>
    </row>
    <row r="219" spans="1:10" ht="36.75" customHeight="1" x14ac:dyDescent="0.2">
      <c r="A219" s="123"/>
      <c r="B219" s="128" t="s">
        <v>269</v>
      </c>
      <c r="C219" s="207" t="s">
        <v>270</v>
      </c>
      <c r="D219" s="208"/>
      <c r="E219" s="208"/>
      <c r="F219" s="135" t="s">
        <v>27</v>
      </c>
      <c r="G219" s="136"/>
      <c r="H219" s="136"/>
      <c r="I219" s="136">
        <f>'SO 01 Stavební práce'!G1745</f>
        <v>0</v>
      </c>
      <c r="J219" s="132" t="str">
        <f>IF(I227=0,"",I219/I227*100)</f>
        <v/>
      </c>
    </row>
    <row r="220" spans="1:10" ht="36.75" customHeight="1" x14ac:dyDescent="0.2">
      <c r="A220" s="123"/>
      <c r="B220" s="128" t="s">
        <v>271</v>
      </c>
      <c r="C220" s="207" t="s">
        <v>272</v>
      </c>
      <c r="D220" s="208"/>
      <c r="E220" s="208"/>
      <c r="F220" s="135" t="s">
        <v>27</v>
      </c>
      <c r="G220" s="136"/>
      <c r="H220" s="136"/>
      <c r="I220" s="136">
        <f>'SO 01 Stavební práce'!G1785</f>
        <v>0</v>
      </c>
      <c r="J220" s="132" t="str">
        <f>IF(I227=0,"",I220/I227*100)</f>
        <v/>
      </c>
    </row>
    <row r="221" spans="1:10" ht="36.75" customHeight="1" x14ac:dyDescent="0.2">
      <c r="A221" s="123"/>
      <c r="B221" s="128" t="s">
        <v>273</v>
      </c>
      <c r="C221" s="207" t="s">
        <v>274</v>
      </c>
      <c r="D221" s="208"/>
      <c r="E221" s="208"/>
      <c r="F221" s="135" t="s">
        <v>27</v>
      </c>
      <c r="G221" s="136"/>
      <c r="H221" s="136"/>
      <c r="I221" s="136">
        <f>'SO 01 Stavební práce'!G1818</f>
        <v>0</v>
      </c>
      <c r="J221" s="132" t="str">
        <f>IF(I227=0,"",I221/I227*100)</f>
        <v/>
      </c>
    </row>
    <row r="222" spans="1:10" ht="36.75" customHeight="1" x14ac:dyDescent="0.2">
      <c r="A222" s="123"/>
      <c r="B222" s="128" t="s">
        <v>275</v>
      </c>
      <c r="C222" s="207" t="s">
        <v>276</v>
      </c>
      <c r="D222" s="208"/>
      <c r="E222" s="208"/>
      <c r="F222" s="135" t="s">
        <v>27</v>
      </c>
      <c r="G222" s="136"/>
      <c r="H222" s="136"/>
      <c r="I222" s="136">
        <f>'SO 01 Stavební práce'!G1838</f>
        <v>0</v>
      </c>
      <c r="J222" s="132" t="str">
        <f>IF(I227=0,"",I222/I227*100)</f>
        <v/>
      </c>
    </row>
    <row r="223" spans="1:10" ht="36.75" customHeight="1" x14ac:dyDescent="0.2">
      <c r="A223" s="123"/>
      <c r="B223" s="128" t="s">
        <v>277</v>
      </c>
      <c r="C223" s="207" t="s">
        <v>278</v>
      </c>
      <c r="D223" s="208"/>
      <c r="E223" s="208"/>
      <c r="F223" s="135" t="s">
        <v>27</v>
      </c>
      <c r="G223" s="136"/>
      <c r="H223" s="136"/>
      <c r="I223" s="136">
        <f>'SO 01 Stavební práce'!G1854</f>
        <v>0</v>
      </c>
      <c r="J223" s="132" t="str">
        <f>IF(I227=0,"",I223/I227*100)</f>
        <v/>
      </c>
    </row>
    <row r="224" spans="1:10" ht="36.75" customHeight="1" x14ac:dyDescent="0.2">
      <c r="A224" s="123"/>
      <c r="B224" s="128" t="s">
        <v>214</v>
      </c>
      <c r="C224" s="207" t="s">
        <v>215</v>
      </c>
      <c r="D224" s="208"/>
      <c r="E224" s="208"/>
      <c r="F224" s="135" t="s">
        <v>279</v>
      </c>
      <c r="G224" s="136"/>
      <c r="H224" s="136"/>
      <c r="I224" s="136">
        <f>'SO 04 Oplocení'!G210</f>
        <v>0</v>
      </c>
      <c r="J224" s="132" t="str">
        <f>IF(I227=0,"",I224/I227*100)</f>
        <v/>
      </c>
    </row>
    <row r="225" spans="1:10" ht="36.75" customHeight="1" x14ac:dyDescent="0.2">
      <c r="A225" s="123"/>
      <c r="B225" s="128" t="s">
        <v>280</v>
      </c>
      <c r="C225" s="207" t="s">
        <v>29</v>
      </c>
      <c r="D225" s="208"/>
      <c r="E225" s="208"/>
      <c r="F225" s="135" t="s">
        <v>280</v>
      </c>
      <c r="G225" s="136"/>
      <c r="H225" s="136"/>
      <c r="I225" s="136">
        <f>'VRN 01 Naklady'!G8</f>
        <v>0</v>
      </c>
      <c r="J225" s="132" t="str">
        <f>IF(I227=0,"",I225/I227*100)</f>
        <v/>
      </c>
    </row>
    <row r="226" spans="1:10" ht="36.75" customHeight="1" x14ac:dyDescent="0.2">
      <c r="A226" s="123"/>
      <c r="B226" s="128" t="s">
        <v>281</v>
      </c>
      <c r="C226" s="207" t="s">
        <v>30</v>
      </c>
      <c r="D226" s="208"/>
      <c r="E226" s="208"/>
      <c r="F226" s="135" t="s">
        <v>281</v>
      </c>
      <c r="G226" s="136"/>
      <c r="H226" s="136"/>
      <c r="I226" s="136">
        <f>'VRN 01 Naklady'!G22</f>
        <v>0</v>
      </c>
      <c r="J226" s="132" t="str">
        <f>IF(I227=0,"",I226/I227*100)</f>
        <v/>
      </c>
    </row>
    <row r="227" spans="1:10" ht="25.5" customHeight="1" x14ac:dyDescent="0.2">
      <c r="A227" s="124"/>
      <c r="B227" s="129" t="s">
        <v>1</v>
      </c>
      <c r="C227" s="130"/>
      <c r="D227" s="131"/>
      <c r="E227" s="131"/>
      <c r="F227" s="137"/>
      <c r="G227" s="138"/>
      <c r="H227" s="138"/>
      <c r="I227" s="138">
        <f>SUM(I153:I226)</f>
        <v>0</v>
      </c>
      <c r="J227" s="133">
        <f>SUM(J153:J226)</f>
        <v>0</v>
      </c>
    </row>
    <row r="228" spans="1:10" x14ac:dyDescent="0.2">
      <c r="F228" s="86"/>
      <c r="G228" s="86"/>
      <c r="H228" s="86"/>
      <c r="I228" s="86"/>
      <c r="J228" s="134"/>
    </row>
    <row r="229" spans="1:10" x14ac:dyDescent="0.2">
      <c r="F229" s="86"/>
      <c r="G229" s="86"/>
      <c r="H229" s="86"/>
      <c r="I229" s="86"/>
      <c r="J229" s="134"/>
    </row>
    <row r="230" spans="1:10" x14ac:dyDescent="0.2">
      <c r="F230" s="86"/>
      <c r="G230" s="86"/>
      <c r="H230" s="86"/>
      <c r="I230" s="86"/>
      <c r="J230" s="134"/>
    </row>
  </sheetData>
  <sheetProtection algorithmName="SHA-512" hashValue="jZkS8EhuAZi9e6fxaqYVQOB8ZmN2AMF1sf9cZXH1YQT+2FtM733izYBMdnrbAhvlCa+SdvR3PmiqbCA2u/pspg==" saltValue="Qg0zDtgRARFhUPk/hishow=="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78">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B62:J62"/>
    <mergeCell ref="B64:J64"/>
    <mergeCell ref="B65:J65"/>
    <mergeCell ref="B67:J67"/>
    <mergeCell ref="B70:J70"/>
    <mergeCell ref="C54:E54"/>
    <mergeCell ref="C55:E55"/>
    <mergeCell ref="C56:E56"/>
    <mergeCell ref="B57:E57"/>
    <mergeCell ref="B60:J60"/>
    <mergeCell ref="B77:J77"/>
    <mergeCell ref="B79:J79"/>
    <mergeCell ref="B80:J80"/>
    <mergeCell ref="B82:J82"/>
    <mergeCell ref="B83:J83"/>
    <mergeCell ref="B71:J71"/>
    <mergeCell ref="B72:J72"/>
    <mergeCell ref="B73:J73"/>
    <mergeCell ref="B74:J74"/>
    <mergeCell ref="B75:J75"/>
    <mergeCell ref="B93:J93"/>
    <mergeCell ref="B95:J95"/>
    <mergeCell ref="B96:J96"/>
    <mergeCell ref="B98:J98"/>
    <mergeCell ref="B99:J99"/>
    <mergeCell ref="B85:J85"/>
    <mergeCell ref="B86:J86"/>
    <mergeCell ref="B88:J88"/>
    <mergeCell ref="B90:J90"/>
    <mergeCell ref="B91:J91"/>
    <mergeCell ref="B110:J110"/>
    <mergeCell ref="B112:J112"/>
    <mergeCell ref="B115:J115"/>
    <mergeCell ref="B117:J117"/>
    <mergeCell ref="B118:J118"/>
    <mergeCell ref="B100:J100"/>
    <mergeCell ref="B102:J102"/>
    <mergeCell ref="B103:J103"/>
    <mergeCell ref="B105:J105"/>
    <mergeCell ref="B106:J106"/>
    <mergeCell ref="B127:J127"/>
    <mergeCell ref="B129:J129"/>
    <mergeCell ref="B130:J130"/>
    <mergeCell ref="C153:E153"/>
    <mergeCell ref="C154:E154"/>
    <mergeCell ref="B119:J119"/>
    <mergeCell ref="B121:J121"/>
    <mergeCell ref="B123:J123"/>
    <mergeCell ref="B124:J124"/>
    <mergeCell ref="B126:J126"/>
    <mergeCell ref="C160:E160"/>
    <mergeCell ref="C161:E161"/>
    <mergeCell ref="C162:E162"/>
    <mergeCell ref="C163:E163"/>
    <mergeCell ref="C164:E164"/>
    <mergeCell ref="C155:E155"/>
    <mergeCell ref="C156:E156"/>
    <mergeCell ref="C157:E157"/>
    <mergeCell ref="C158:E158"/>
    <mergeCell ref="C159:E159"/>
    <mergeCell ref="C170:E170"/>
    <mergeCell ref="C171:E171"/>
    <mergeCell ref="C172:E172"/>
    <mergeCell ref="C173:E173"/>
    <mergeCell ref="C174:E174"/>
    <mergeCell ref="C165:E165"/>
    <mergeCell ref="C166:E166"/>
    <mergeCell ref="C167:E167"/>
    <mergeCell ref="C168:E168"/>
    <mergeCell ref="C169:E169"/>
    <mergeCell ref="C180:E180"/>
    <mergeCell ref="C181:E181"/>
    <mergeCell ref="C182:E182"/>
    <mergeCell ref="C183:E183"/>
    <mergeCell ref="C184:E184"/>
    <mergeCell ref="C175:E175"/>
    <mergeCell ref="C176:E176"/>
    <mergeCell ref="C177:E177"/>
    <mergeCell ref="C178:E178"/>
    <mergeCell ref="C179:E179"/>
    <mergeCell ref="C190:E190"/>
    <mergeCell ref="C191:E191"/>
    <mergeCell ref="C192:E192"/>
    <mergeCell ref="C193:E193"/>
    <mergeCell ref="C194:E194"/>
    <mergeCell ref="C185:E185"/>
    <mergeCell ref="C186:E186"/>
    <mergeCell ref="C187:E187"/>
    <mergeCell ref="C188:E188"/>
    <mergeCell ref="C189:E189"/>
    <mergeCell ref="C200:E200"/>
    <mergeCell ref="C201:E201"/>
    <mergeCell ref="C202:E202"/>
    <mergeCell ref="C203:E203"/>
    <mergeCell ref="C204:E204"/>
    <mergeCell ref="C195:E195"/>
    <mergeCell ref="C196:E196"/>
    <mergeCell ref="C197:E197"/>
    <mergeCell ref="C198:E198"/>
    <mergeCell ref="C199:E199"/>
    <mergeCell ref="C210:E210"/>
    <mergeCell ref="C211:E211"/>
    <mergeCell ref="C212:E212"/>
    <mergeCell ref="C213:E213"/>
    <mergeCell ref="C214:E214"/>
    <mergeCell ref="C205:E205"/>
    <mergeCell ref="C206:E206"/>
    <mergeCell ref="C207:E207"/>
    <mergeCell ref="C208:E208"/>
    <mergeCell ref="C209:E209"/>
    <mergeCell ref="C225:E225"/>
    <mergeCell ref="C226:E226"/>
    <mergeCell ref="C220:E220"/>
    <mergeCell ref="C221:E221"/>
    <mergeCell ref="C222:E222"/>
    <mergeCell ref="C223:E223"/>
    <mergeCell ref="C224:E224"/>
    <mergeCell ref="C215:E215"/>
    <mergeCell ref="C216:E216"/>
    <mergeCell ref="C217:E217"/>
    <mergeCell ref="C218:E218"/>
    <mergeCell ref="C219:E219"/>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47"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59" t="s">
        <v>7</v>
      </c>
      <c r="B1" s="259"/>
      <c r="C1" s="260"/>
      <c r="D1" s="259"/>
      <c r="E1" s="259"/>
      <c r="F1" s="259"/>
      <c r="G1" s="259"/>
    </row>
    <row r="2" spans="1:7" ht="24.95" customHeight="1" x14ac:dyDescent="0.2">
      <c r="A2" s="49" t="s">
        <v>8</v>
      </c>
      <c r="B2" s="48"/>
      <c r="C2" s="261"/>
      <c r="D2" s="261"/>
      <c r="E2" s="261"/>
      <c r="F2" s="261"/>
      <c r="G2" s="262"/>
    </row>
    <row r="3" spans="1:7" ht="24.95" customHeight="1" x14ac:dyDescent="0.2">
      <c r="A3" s="49" t="s">
        <v>9</v>
      </c>
      <c r="B3" s="48"/>
      <c r="C3" s="261"/>
      <c r="D3" s="261"/>
      <c r="E3" s="261"/>
      <c r="F3" s="261"/>
      <c r="G3" s="262"/>
    </row>
    <row r="4" spans="1:7" ht="24.95" customHeight="1" x14ac:dyDescent="0.2">
      <c r="A4" s="49" t="s">
        <v>10</v>
      </c>
      <c r="B4" s="48"/>
      <c r="C4" s="261"/>
      <c r="D4" s="261"/>
      <c r="E4" s="261"/>
      <c r="F4" s="261"/>
      <c r="G4" s="262"/>
    </row>
    <row r="5" spans="1:7" x14ac:dyDescent="0.2">
      <c r="B5" s="4"/>
      <c r="C5" s="5"/>
      <c r="D5" s="6"/>
    </row>
  </sheetData>
  <sheetProtection algorithmName="SHA-512" hashValue="QSZJHkushi6zOxjkfq42pHmrqSz1i9yU1bIyvfNMlvR5F/QgQR98LyPp8WLjmduzarAoQmZTIVrFHNf5MOAxoQ==" saltValue="4M6wb7OR96JfijatWdcYV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tabSelected="1" workbookViewId="0">
      <pane ySplit="7" topLeftCell="A8" activePane="bottomLeft" state="frozen"/>
      <selection pane="bottomLeft" activeCell="G28" sqref="G28"/>
    </sheetView>
  </sheetViews>
  <sheetFormatPr defaultRowHeight="12.75" outlineLevelRow="3"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 min="53" max="53" width="73.7109375"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58</v>
      </c>
      <c r="C3" s="280" t="s">
        <v>59</v>
      </c>
      <c r="D3" s="281"/>
      <c r="E3" s="281"/>
      <c r="F3" s="281"/>
      <c r="G3" s="282"/>
      <c r="AC3" s="121" t="s">
        <v>283</v>
      </c>
      <c r="AG3" t="s">
        <v>284</v>
      </c>
    </row>
    <row r="4" spans="1:60" ht="24.95" customHeight="1" x14ac:dyDescent="0.2">
      <c r="A4" s="141" t="s">
        <v>10</v>
      </c>
      <c r="B4" s="142" t="s">
        <v>60</v>
      </c>
      <c r="C4" s="283" t="s">
        <v>61</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176</v>
      </c>
      <c r="C8" s="194" t="s">
        <v>177</v>
      </c>
      <c r="D8" s="173"/>
      <c r="E8" s="174"/>
      <c r="F8" s="175"/>
      <c r="G8" s="175">
        <f>SUMIF(AG9:AG57,"&lt;&gt;NOR",G9:G57)</f>
        <v>0</v>
      </c>
      <c r="H8" s="175"/>
      <c r="I8" s="175">
        <f>SUM(I9:I57)</f>
        <v>0</v>
      </c>
      <c r="J8" s="175"/>
      <c r="K8" s="175">
        <f>SUM(K9:K57)</f>
        <v>0</v>
      </c>
      <c r="L8" s="175"/>
      <c r="M8" s="175">
        <f>SUM(M9:M57)</f>
        <v>0</v>
      </c>
      <c r="N8" s="174"/>
      <c r="O8" s="174">
        <f>SUM(O9:O57)</f>
        <v>18.45</v>
      </c>
      <c r="P8" s="174"/>
      <c r="Q8" s="174">
        <f>SUM(Q9:Q57)</f>
        <v>0</v>
      </c>
      <c r="R8" s="175"/>
      <c r="S8" s="175"/>
      <c r="T8" s="176"/>
      <c r="U8" s="170"/>
      <c r="V8" s="170">
        <f>SUM(V9:V57)</f>
        <v>146.49</v>
      </c>
      <c r="W8" s="170"/>
      <c r="X8" s="170"/>
      <c r="Y8" s="170"/>
      <c r="AG8" t="s">
        <v>309</v>
      </c>
    </row>
    <row r="9" spans="1:60" outlineLevel="1" x14ac:dyDescent="0.2">
      <c r="A9" s="178">
        <v>1</v>
      </c>
      <c r="B9" s="179" t="s">
        <v>310</v>
      </c>
      <c r="C9" s="195" t="s">
        <v>311</v>
      </c>
      <c r="D9" s="180" t="s">
        <v>312</v>
      </c>
      <c r="E9" s="181">
        <v>133.66794999999999</v>
      </c>
      <c r="F9" s="182"/>
      <c r="G9" s="183">
        <f>ROUND(E9*F9,2)</f>
        <v>0</v>
      </c>
      <c r="H9" s="182"/>
      <c r="I9" s="183">
        <f>ROUND(E9*H9,2)</f>
        <v>0</v>
      </c>
      <c r="J9" s="182"/>
      <c r="K9" s="183">
        <f>ROUND(E9*J9,2)</f>
        <v>0</v>
      </c>
      <c r="L9" s="183">
        <v>12</v>
      </c>
      <c r="M9" s="183">
        <f>G9*(1+L9/100)</f>
        <v>0</v>
      </c>
      <c r="N9" s="181">
        <v>0</v>
      </c>
      <c r="O9" s="181">
        <f>ROUND(E9*N9,2)</f>
        <v>0</v>
      </c>
      <c r="P9" s="181">
        <v>0</v>
      </c>
      <c r="Q9" s="181">
        <f>ROUND(E9*P9,2)</f>
        <v>0</v>
      </c>
      <c r="R9" s="183"/>
      <c r="S9" s="183" t="s">
        <v>313</v>
      </c>
      <c r="T9" s="184" t="s">
        <v>313</v>
      </c>
      <c r="U9" s="159">
        <v>0.16</v>
      </c>
      <c r="V9" s="159">
        <f>ROUND(E9*U9,2)</f>
        <v>21.39</v>
      </c>
      <c r="W9" s="159"/>
      <c r="X9" s="159" t="s">
        <v>314</v>
      </c>
      <c r="Y9" s="159" t="s">
        <v>315</v>
      </c>
      <c r="Z9" s="148"/>
      <c r="AA9" s="148"/>
      <c r="AB9" s="148"/>
      <c r="AC9" s="148"/>
      <c r="AD9" s="148"/>
      <c r="AE9" s="148"/>
      <c r="AF9" s="148"/>
      <c r="AG9" s="148" t="s">
        <v>316</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6" t="s">
        <v>317</v>
      </c>
      <c r="D10" s="161"/>
      <c r="E10" s="162">
        <v>113.16759999999999</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318</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
      <c r="A11" s="155"/>
      <c r="B11" s="156"/>
      <c r="C11" s="196" t="s">
        <v>319</v>
      </c>
      <c r="D11" s="161"/>
      <c r="E11" s="162">
        <v>20.500350000000001</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318</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78">
        <v>2</v>
      </c>
      <c r="B12" s="179" t="s">
        <v>320</v>
      </c>
      <c r="C12" s="195" t="s">
        <v>321</v>
      </c>
      <c r="D12" s="180" t="s">
        <v>312</v>
      </c>
      <c r="E12" s="181">
        <v>66.833979999999997</v>
      </c>
      <c r="F12" s="182"/>
      <c r="G12" s="183">
        <f>ROUND(E12*F12,2)</f>
        <v>0</v>
      </c>
      <c r="H12" s="182"/>
      <c r="I12" s="183">
        <f>ROUND(E12*H12,2)</f>
        <v>0</v>
      </c>
      <c r="J12" s="182"/>
      <c r="K12" s="183">
        <f>ROUND(E12*J12,2)</f>
        <v>0</v>
      </c>
      <c r="L12" s="183">
        <v>12</v>
      </c>
      <c r="M12" s="183">
        <f>G12*(1+L12/100)</f>
        <v>0</v>
      </c>
      <c r="N12" s="181">
        <v>0</v>
      </c>
      <c r="O12" s="181">
        <f>ROUND(E12*N12,2)</f>
        <v>0</v>
      </c>
      <c r="P12" s="181">
        <v>0</v>
      </c>
      <c r="Q12" s="181">
        <f>ROUND(E12*P12,2)</f>
        <v>0</v>
      </c>
      <c r="R12" s="183"/>
      <c r="S12" s="183" t="s">
        <v>313</v>
      </c>
      <c r="T12" s="184" t="s">
        <v>313</v>
      </c>
      <c r="U12" s="159">
        <v>0.1</v>
      </c>
      <c r="V12" s="159">
        <f>ROUND(E12*U12,2)</f>
        <v>6.68</v>
      </c>
      <c r="W12" s="159"/>
      <c r="X12" s="159" t="s">
        <v>314</v>
      </c>
      <c r="Y12" s="159" t="s">
        <v>315</v>
      </c>
      <c r="Z12" s="148"/>
      <c r="AA12" s="148"/>
      <c r="AB12" s="148"/>
      <c r="AC12" s="148"/>
      <c r="AD12" s="148"/>
      <c r="AE12" s="148"/>
      <c r="AF12" s="148"/>
      <c r="AG12" s="148" t="s">
        <v>316</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196" t="s">
        <v>322</v>
      </c>
      <c r="D13" s="161"/>
      <c r="E13" s="162">
        <v>66.833979999999997</v>
      </c>
      <c r="F13" s="159"/>
      <c r="G13" s="159"/>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318</v>
      </c>
      <c r="AH13" s="148">
        <v>5</v>
      </c>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78">
        <v>3</v>
      </c>
      <c r="B14" s="179" t="s">
        <v>323</v>
      </c>
      <c r="C14" s="195" t="s">
        <v>324</v>
      </c>
      <c r="D14" s="180" t="s">
        <v>312</v>
      </c>
      <c r="E14" s="181">
        <v>23.1084</v>
      </c>
      <c r="F14" s="182"/>
      <c r="G14" s="183">
        <f>ROUND(E14*F14,2)</f>
        <v>0</v>
      </c>
      <c r="H14" s="182"/>
      <c r="I14" s="183">
        <f>ROUND(E14*H14,2)</f>
        <v>0</v>
      </c>
      <c r="J14" s="182"/>
      <c r="K14" s="183">
        <f>ROUND(E14*J14,2)</f>
        <v>0</v>
      </c>
      <c r="L14" s="183">
        <v>12</v>
      </c>
      <c r="M14" s="183">
        <f>G14*(1+L14/100)</f>
        <v>0</v>
      </c>
      <c r="N14" s="181">
        <v>0</v>
      </c>
      <c r="O14" s="181">
        <f>ROUND(E14*N14,2)</f>
        <v>0</v>
      </c>
      <c r="P14" s="181">
        <v>0</v>
      </c>
      <c r="Q14" s="181">
        <f>ROUND(E14*P14,2)</f>
        <v>0</v>
      </c>
      <c r="R14" s="183"/>
      <c r="S14" s="183" t="s">
        <v>313</v>
      </c>
      <c r="T14" s="184" t="s">
        <v>313</v>
      </c>
      <c r="U14" s="159">
        <v>0.5</v>
      </c>
      <c r="V14" s="159">
        <f>ROUND(E14*U14,2)</f>
        <v>11.55</v>
      </c>
      <c r="W14" s="159"/>
      <c r="X14" s="159" t="s">
        <v>314</v>
      </c>
      <c r="Y14" s="159" t="s">
        <v>315</v>
      </c>
      <c r="Z14" s="148"/>
      <c r="AA14" s="148"/>
      <c r="AB14" s="148"/>
      <c r="AC14" s="148"/>
      <c r="AD14" s="148"/>
      <c r="AE14" s="148"/>
      <c r="AF14" s="148"/>
      <c r="AG14" s="148" t="s">
        <v>316</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33.75" outlineLevel="2" x14ac:dyDescent="0.2">
      <c r="A15" s="155"/>
      <c r="B15" s="156"/>
      <c r="C15" s="196" t="s">
        <v>325</v>
      </c>
      <c r="D15" s="161"/>
      <c r="E15" s="162">
        <v>20.512799999999999</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318</v>
      </c>
      <c r="AH15" s="148">
        <v>0</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3" x14ac:dyDescent="0.2">
      <c r="A16" s="155"/>
      <c r="B16" s="156"/>
      <c r="C16" s="196" t="s">
        <v>326</v>
      </c>
      <c r="D16" s="161"/>
      <c r="E16" s="162">
        <v>2.5956000000000001</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318</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78">
        <v>4</v>
      </c>
      <c r="B17" s="179" t="s">
        <v>327</v>
      </c>
      <c r="C17" s="195" t="s">
        <v>328</v>
      </c>
      <c r="D17" s="180" t="s">
        <v>312</v>
      </c>
      <c r="E17" s="181">
        <v>11.5542</v>
      </c>
      <c r="F17" s="182"/>
      <c r="G17" s="183">
        <f>ROUND(E17*F17,2)</f>
        <v>0</v>
      </c>
      <c r="H17" s="182"/>
      <c r="I17" s="183">
        <f>ROUND(E17*H17,2)</f>
        <v>0</v>
      </c>
      <c r="J17" s="182"/>
      <c r="K17" s="183">
        <f>ROUND(E17*J17,2)</f>
        <v>0</v>
      </c>
      <c r="L17" s="183">
        <v>12</v>
      </c>
      <c r="M17" s="183">
        <f>G17*(1+L17/100)</f>
        <v>0</v>
      </c>
      <c r="N17" s="181">
        <v>0</v>
      </c>
      <c r="O17" s="181">
        <f>ROUND(E17*N17,2)</f>
        <v>0</v>
      </c>
      <c r="P17" s="181">
        <v>0</v>
      </c>
      <c r="Q17" s="181">
        <f>ROUND(E17*P17,2)</f>
        <v>0</v>
      </c>
      <c r="R17" s="183"/>
      <c r="S17" s="183" t="s">
        <v>313</v>
      </c>
      <c r="T17" s="184" t="s">
        <v>313</v>
      </c>
      <c r="U17" s="159">
        <v>0.60029999999999994</v>
      </c>
      <c r="V17" s="159">
        <f>ROUND(E17*U17,2)</f>
        <v>6.94</v>
      </c>
      <c r="W17" s="159"/>
      <c r="X17" s="159" t="s">
        <v>314</v>
      </c>
      <c r="Y17" s="159" t="s">
        <v>315</v>
      </c>
      <c r="Z17" s="148"/>
      <c r="AA17" s="148"/>
      <c r="AB17" s="148"/>
      <c r="AC17" s="148"/>
      <c r="AD17" s="148"/>
      <c r="AE17" s="148"/>
      <c r="AF17" s="148"/>
      <c r="AG17" s="148" t="s">
        <v>316</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196" t="s">
        <v>329</v>
      </c>
      <c r="D18" s="161"/>
      <c r="E18" s="162">
        <v>11.5542</v>
      </c>
      <c r="F18" s="159"/>
      <c r="G18" s="159"/>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318</v>
      </c>
      <c r="AH18" s="148">
        <v>5</v>
      </c>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78">
        <v>5</v>
      </c>
      <c r="B19" s="179" t="s">
        <v>330</v>
      </c>
      <c r="C19" s="195" t="s">
        <v>331</v>
      </c>
      <c r="D19" s="180" t="s">
        <v>312</v>
      </c>
      <c r="E19" s="181">
        <v>40.635840000000002</v>
      </c>
      <c r="F19" s="182"/>
      <c r="G19" s="183">
        <f>ROUND(E19*F19,2)</f>
        <v>0</v>
      </c>
      <c r="H19" s="182"/>
      <c r="I19" s="183">
        <f>ROUND(E19*H19,2)</f>
        <v>0</v>
      </c>
      <c r="J19" s="182"/>
      <c r="K19" s="183">
        <f>ROUND(E19*J19,2)</f>
        <v>0</v>
      </c>
      <c r="L19" s="183">
        <v>12</v>
      </c>
      <c r="M19" s="183">
        <f>G19*(1+L19/100)</f>
        <v>0</v>
      </c>
      <c r="N19" s="181">
        <v>0</v>
      </c>
      <c r="O19" s="181">
        <f>ROUND(E19*N19,2)</f>
        <v>0</v>
      </c>
      <c r="P19" s="181">
        <v>0</v>
      </c>
      <c r="Q19" s="181">
        <f>ROUND(E19*P19,2)</f>
        <v>0</v>
      </c>
      <c r="R19" s="183"/>
      <c r="S19" s="183" t="s">
        <v>313</v>
      </c>
      <c r="T19" s="184" t="s">
        <v>313</v>
      </c>
      <c r="U19" s="159">
        <v>0.48499999999999999</v>
      </c>
      <c r="V19" s="159">
        <f>ROUND(E19*U19,2)</f>
        <v>19.71</v>
      </c>
      <c r="W19" s="159"/>
      <c r="X19" s="159" t="s">
        <v>314</v>
      </c>
      <c r="Y19" s="159" t="s">
        <v>315</v>
      </c>
      <c r="Z19" s="148"/>
      <c r="AA19" s="148"/>
      <c r="AB19" s="148"/>
      <c r="AC19" s="148"/>
      <c r="AD19" s="148"/>
      <c r="AE19" s="148"/>
      <c r="AF19" s="148"/>
      <c r="AG19" s="148" t="s">
        <v>316</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196" t="s">
        <v>332</v>
      </c>
      <c r="D20" s="161"/>
      <c r="E20" s="162">
        <v>13.19304</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318</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3" x14ac:dyDescent="0.2">
      <c r="A21" s="155"/>
      <c r="B21" s="156"/>
      <c r="C21" s="196" t="s">
        <v>333</v>
      </c>
      <c r="D21" s="161"/>
      <c r="E21" s="162">
        <v>27.442799999999998</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318</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8">
        <v>6</v>
      </c>
      <c r="B22" s="179" t="s">
        <v>334</v>
      </c>
      <c r="C22" s="195" t="s">
        <v>335</v>
      </c>
      <c r="D22" s="180" t="s">
        <v>312</v>
      </c>
      <c r="E22" s="181">
        <v>20.317920000000001</v>
      </c>
      <c r="F22" s="182"/>
      <c r="G22" s="183">
        <f>ROUND(E22*F22,2)</f>
        <v>0</v>
      </c>
      <c r="H22" s="182"/>
      <c r="I22" s="183">
        <f>ROUND(E22*H22,2)</f>
        <v>0</v>
      </c>
      <c r="J22" s="182"/>
      <c r="K22" s="183">
        <f>ROUND(E22*J22,2)</f>
        <v>0</v>
      </c>
      <c r="L22" s="183">
        <v>12</v>
      </c>
      <c r="M22" s="183">
        <f>G22*(1+L22/100)</f>
        <v>0</v>
      </c>
      <c r="N22" s="181">
        <v>0</v>
      </c>
      <c r="O22" s="181">
        <f>ROUND(E22*N22,2)</f>
        <v>0</v>
      </c>
      <c r="P22" s="181">
        <v>0</v>
      </c>
      <c r="Q22" s="181">
        <f>ROUND(E22*P22,2)</f>
        <v>0</v>
      </c>
      <c r="R22" s="183"/>
      <c r="S22" s="183" t="s">
        <v>313</v>
      </c>
      <c r="T22" s="184" t="s">
        <v>313</v>
      </c>
      <c r="U22" s="159">
        <v>0.14829999999999999</v>
      </c>
      <c r="V22" s="159">
        <f>ROUND(E22*U22,2)</f>
        <v>3.01</v>
      </c>
      <c r="W22" s="159"/>
      <c r="X22" s="159" t="s">
        <v>314</v>
      </c>
      <c r="Y22" s="159" t="s">
        <v>315</v>
      </c>
      <c r="Z22" s="148"/>
      <c r="AA22" s="148"/>
      <c r="AB22" s="148"/>
      <c r="AC22" s="148"/>
      <c r="AD22" s="148"/>
      <c r="AE22" s="148"/>
      <c r="AF22" s="148"/>
      <c r="AG22" s="148" t="s">
        <v>316</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196" t="s">
        <v>336</v>
      </c>
      <c r="D23" s="161"/>
      <c r="E23" s="162">
        <v>20.317920000000001</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318</v>
      </c>
      <c r="AH23" s="148">
        <v>5</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78">
        <v>7</v>
      </c>
      <c r="B24" s="179" t="s">
        <v>337</v>
      </c>
      <c r="C24" s="195" t="s">
        <v>338</v>
      </c>
      <c r="D24" s="180" t="s">
        <v>312</v>
      </c>
      <c r="E24" s="181">
        <v>74.43768</v>
      </c>
      <c r="F24" s="182"/>
      <c r="G24" s="183">
        <f>ROUND(E24*F24,2)</f>
        <v>0</v>
      </c>
      <c r="H24" s="182"/>
      <c r="I24" s="183">
        <f>ROUND(E24*H24,2)</f>
        <v>0</v>
      </c>
      <c r="J24" s="182"/>
      <c r="K24" s="183">
        <f>ROUND(E24*J24,2)</f>
        <v>0</v>
      </c>
      <c r="L24" s="183">
        <v>12</v>
      </c>
      <c r="M24" s="183">
        <f>G24*(1+L24/100)</f>
        <v>0</v>
      </c>
      <c r="N24" s="181">
        <v>0</v>
      </c>
      <c r="O24" s="181">
        <f>ROUND(E24*N24,2)</f>
        <v>0</v>
      </c>
      <c r="P24" s="181">
        <v>0</v>
      </c>
      <c r="Q24" s="181">
        <f>ROUND(E24*P24,2)</f>
        <v>0</v>
      </c>
      <c r="R24" s="183"/>
      <c r="S24" s="183" t="s">
        <v>313</v>
      </c>
      <c r="T24" s="184" t="s">
        <v>313</v>
      </c>
      <c r="U24" s="159">
        <v>0.34499999999999997</v>
      </c>
      <c r="V24" s="159">
        <f>ROUND(E24*U24,2)</f>
        <v>25.68</v>
      </c>
      <c r="W24" s="159"/>
      <c r="X24" s="159" t="s">
        <v>314</v>
      </c>
      <c r="Y24" s="159" t="s">
        <v>315</v>
      </c>
      <c r="Z24" s="148"/>
      <c r="AA24" s="148"/>
      <c r="AB24" s="148"/>
      <c r="AC24" s="148"/>
      <c r="AD24" s="148"/>
      <c r="AE24" s="148"/>
      <c r="AF24" s="148"/>
      <c r="AG24" s="148" t="s">
        <v>316</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196" t="s">
        <v>339</v>
      </c>
      <c r="D25" s="161"/>
      <c r="E25" s="162"/>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318</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
      <c r="A26" s="155"/>
      <c r="B26" s="156"/>
      <c r="C26" s="196" t="s">
        <v>340</v>
      </c>
      <c r="D26" s="161"/>
      <c r="E26" s="162">
        <v>23.1084</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318</v>
      </c>
      <c r="AH26" s="148">
        <v>5</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
      <c r="A27" s="155"/>
      <c r="B27" s="156"/>
      <c r="C27" s="196" t="s">
        <v>341</v>
      </c>
      <c r="D27" s="161"/>
      <c r="E27" s="162">
        <v>40.635840000000002</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318</v>
      </c>
      <c r="AH27" s="148">
        <v>5</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3" x14ac:dyDescent="0.2">
      <c r="A28" s="155"/>
      <c r="B28" s="156"/>
      <c r="C28" s="196" t="s">
        <v>342</v>
      </c>
      <c r="D28" s="161"/>
      <c r="E28" s="162"/>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318</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3" x14ac:dyDescent="0.2">
      <c r="A29" s="155"/>
      <c r="B29" s="156"/>
      <c r="C29" s="196" t="s">
        <v>343</v>
      </c>
      <c r="D29" s="161"/>
      <c r="E29" s="162">
        <v>10.693440000000001</v>
      </c>
      <c r="F29" s="159"/>
      <c r="G29" s="159"/>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318</v>
      </c>
      <c r="AH29" s="148">
        <v>5</v>
      </c>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
      <c r="A30" s="178">
        <v>8</v>
      </c>
      <c r="B30" s="179" t="s">
        <v>344</v>
      </c>
      <c r="C30" s="195" t="s">
        <v>345</v>
      </c>
      <c r="D30" s="180" t="s">
        <v>312</v>
      </c>
      <c r="E30" s="181">
        <v>19.207699999999999</v>
      </c>
      <c r="F30" s="182"/>
      <c r="G30" s="183">
        <f>ROUND(E30*F30,2)</f>
        <v>0</v>
      </c>
      <c r="H30" s="182"/>
      <c r="I30" s="183">
        <f>ROUND(E30*H30,2)</f>
        <v>0</v>
      </c>
      <c r="J30" s="182"/>
      <c r="K30" s="183">
        <f>ROUND(E30*J30,2)</f>
        <v>0</v>
      </c>
      <c r="L30" s="183">
        <v>12</v>
      </c>
      <c r="M30" s="183">
        <f>G30*(1+L30/100)</f>
        <v>0</v>
      </c>
      <c r="N30" s="181">
        <v>0</v>
      </c>
      <c r="O30" s="181">
        <f>ROUND(E30*N30,2)</f>
        <v>0</v>
      </c>
      <c r="P30" s="181">
        <v>0</v>
      </c>
      <c r="Q30" s="181">
        <f>ROUND(E30*P30,2)</f>
        <v>0</v>
      </c>
      <c r="R30" s="183"/>
      <c r="S30" s="183" t="s">
        <v>313</v>
      </c>
      <c r="T30" s="184" t="s">
        <v>313</v>
      </c>
      <c r="U30" s="159">
        <v>1.0999999999999999E-2</v>
      </c>
      <c r="V30" s="159">
        <f>ROUND(E30*U30,2)</f>
        <v>0.21</v>
      </c>
      <c r="W30" s="159"/>
      <c r="X30" s="159" t="s">
        <v>314</v>
      </c>
      <c r="Y30" s="159" t="s">
        <v>315</v>
      </c>
      <c r="Z30" s="148"/>
      <c r="AA30" s="148"/>
      <c r="AB30" s="148"/>
      <c r="AC30" s="148"/>
      <c r="AD30" s="148"/>
      <c r="AE30" s="148"/>
      <c r="AF30" s="148"/>
      <c r="AG30" s="148" t="s">
        <v>316</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196" t="s">
        <v>346</v>
      </c>
      <c r="D31" s="161"/>
      <c r="E31" s="162"/>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318</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196" t="s">
        <v>347</v>
      </c>
      <c r="D32" s="161"/>
      <c r="E32" s="162">
        <v>10.25018</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318</v>
      </c>
      <c r="AH32" s="148">
        <v>5</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196" t="s">
        <v>348</v>
      </c>
      <c r="D33" s="161"/>
      <c r="E33" s="162">
        <v>8.9575200000000006</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318</v>
      </c>
      <c r="AH33" s="148">
        <v>5</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1" x14ac:dyDescent="0.2">
      <c r="A34" s="178">
        <v>9</v>
      </c>
      <c r="B34" s="179" t="s">
        <v>349</v>
      </c>
      <c r="C34" s="195" t="s">
        <v>350</v>
      </c>
      <c r="D34" s="180" t="s">
        <v>312</v>
      </c>
      <c r="E34" s="181">
        <v>187.16202000000001</v>
      </c>
      <c r="F34" s="182"/>
      <c r="G34" s="183">
        <f>ROUND(E34*F34,2)</f>
        <v>0</v>
      </c>
      <c r="H34" s="182"/>
      <c r="I34" s="183">
        <f>ROUND(E34*H34,2)</f>
        <v>0</v>
      </c>
      <c r="J34" s="182"/>
      <c r="K34" s="183">
        <f>ROUND(E34*J34,2)</f>
        <v>0</v>
      </c>
      <c r="L34" s="183">
        <v>12</v>
      </c>
      <c r="M34" s="183">
        <f>G34*(1+L34/100)</f>
        <v>0</v>
      </c>
      <c r="N34" s="181">
        <v>0</v>
      </c>
      <c r="O34" s="181">
        <f>ROUND(E34*N34,2)</f>
        <v>0</v>
      </c>
      <c r="P34" s="181">
        <v>0</v>
      </c>
      <c r="Q34" s="181">
        <f>ROUND(E34*P34,2)</f>
        <v>0</v>
      </c>
      <c r="R34" s="183"/>
      <c r="S34" s="183" t="s">
        <v>313</v>
      </c>
      <c r="T34" s="184" t="s">
        <v>313</v>
      </c>
      <c r="U34" s="159">
        <v>1.0999999999999999E-2</v>
      </c>
      <c r="V34" s="159">
        <f>ROUND(E34*U34,2)</f>
        <v>2.06</v>
      </c>
      <c r="W34" s="159"/>
      <c r="X34" s="159" t="s">
        <v>314</v>
      </c>
      <c r="Y34" s="159" t="s">
        <v>315</v>
      </c>
      <c r="Z34" s="148"/>
      <c r="AA34" s="148"/>
      <c r="AB34" s="148"/>
      <c r="AC34" s="148"/>
      <c r="AD34" s="148"/>
      <c r="AE34" s="148"/>
      <c r="AF34" s="148"/>
      <c r="AG34" s="148" t="s">
        <v>316</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196" t="s">
        <v>341</v>
      </c>
      <c r="D35" s="161"/>
      <c r="E35" s="162">
        <v>40.635840000000002</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318</v>
      </c>
      <c r="AH35" s="148">
        <v>5</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3" x14ac:dyDescent="0.2">
      <c r="A36" s="155"/>
      <c r="B36" s="156"/>
      <c r="C36" s="196" t="s">
        <v>340</v>
      </c>
      <c r="D36" s="161"/>
      <c r="E36" s="162">
        <v>23.1084</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318</v>
      </c>
      <c r="AH36" s="148">
        <v>5</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3" x14ac:dyDescent="0.2">
      <c r="A37" s="155"/>
      <c r="B37" s="156"/>
      <c r="C37" s="196" t="s">
        <v>351</v>
      </c>
      <c r="D37" s="161"/>
      <c r="E37" s="162">
        <v>133.66794999999999</v>
      </c>
      <c r="F37" s="159"/>
      <c r="G37" s="159"/>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318</v>
      </c>
      <c r="AH37" s="148">
        <v>5</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3" x14ac:dyDescent="0.2">
      <c r="A38" s="155"/>
      <c r="B38" s="156"/>
      <c r="C38" s="196" t="s">
        <v>352</v>
      </c>
      <c r="D38" s="161"/>
      <c r="E38" s="162">
        <v>-10.25018</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318</v>
      </c>
      <c r="AH38" s="148">
        <v>5</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78">
        <v>10</v>
      </c>
      <c r="B39" s="179" t="s">
        <v>353</v>
      </c>
      <c r="C39" s="195" t="s">
        <v>354</v>
      </c>
      <c r="D39" s="180" t="s">
        <v>312</v>
      </c>
      <c r="E39" s="181">
        <v>935.81007999999997</v>
      </c>
      <c r="F39" s="182"/>
      <c r="G39" s="183">
        <f>ROUND(E39*F39,2)</f>
        <v>0</v>
      </c>
      <c r="H39" s="182"/>
      <c r="I39" s="183">
        <f>ROUND(E39*H39,2)</f>
        <v>0</v>
      </c>
      <c r="J39" s="182"/>
      <c r="K39" s="183">
        <f>ROUND(E39*J39,2)</f>
        <v>0</v>
      </c>
      <c r="L39" s="183">
        <v>12</v>
      </c>
      <c r="M39" s="183">
        <f>G39*(1+L39/100)</f>
        <v>0</v>
      </c>
      <c r="N39" s="181">
        <v>0</v>
      </c>
      <c r="O39" s="181">
        <f>ROUND(E39*N39,2)</f>
        <v>0</v>
      </c>
      <c r="P39" s="181">
        <v>0</v>
      </c>
      <c r="Q39" s="181">
        <f>ROUND(E39*P39,2)</f>
        <v>0</v>
      </c>
      <c r="R39" s="183"/>
      <c r="S39" s="183" t="s">
        <v>313</v>
      </c>
      <c r="T39" s="184" t="s">
        <v>313</v>
      </c>
      <c r="U39" s="159">
        <v>0</v>
      </c>
      <c r="V39" s="159">
        <f>ROUND(E39*U39,2)</f>
        <v>0</v>
      </c>
      <c r="W39" s="159"/>
      <c r="X39" s="159" t="s">
        <v>314</v>
      </c>
      <c r="Y39" s="159" t="s">
        <v>315</v>
      </c>
      <c r="Z39" s="148"/>
      <c r="AA39" s="148"/>
      <c r="AB39" s="148"/>
      <c r="AC39" s="148"/>
      <c r="AD39" s="148"/>
      <c r="AE39" s="148"/>
      <c r="AF39" s="148"/>
      <c r="AG39" s="148" t="s">
        <v>316</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196" t="s">
        <v>355</v>
      </c>
      <c r="D40" s="161"/>
      <c r="E40" s="162">
        <v>935.81007999999997</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318</v>
      </c>
      <c r="AH40" s="148">
        <v>5</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ht="22.5" outlineLevel="1" x14ac:dyDescent="0.2">
      <c r="A41" s="178">
        <v>11</v>
      </c>
      <c r="B41" s="179" t="s">
        <v>356</v>
      </c>
      <c r="C41" s="195" t="s">
        <v>357</v>
      </c>
      <c r="D41" s="180" t="s">
        <v>312</v>
      </c>
      <c r="E41" s="181">
        <v>187.16201000000001</v>
      </c>
      <c r="F41" s="182"/>
      <c r="G41" s="183">
        <f>ROUND(E41*F41,2)</f>
        <v>0</v>
      </c>
      <c r="H41" s="182"/>
      <c r="I41" s="183">
        <f>ROUND(E41*H41,2)</f>
        <v>0</v>
      </c>
      <c r="J41" s="182"/>
      <c r="K41" s="183">
        <f>ROUND(E41*J41,2)</f>
        <v>0</v>
      </c>
      <c r="L41" s="183">
        <v>12</v>
      </c>
      <c r="M41" s="183">
        <f>G41*(1+L41/100)</f>
        <v>0</v>
      </c>
      <c r="N41" s="181">
        <v>0</v>
      </c>
      <c r="O41" s="181">
        <f>ROUND(E41*N41,2)</f>
        <v>0</v>
      </c>
      <c r="P41" s="181">
        <v>0</v>
      </c>
      <c r="Q41" s="181">
        <f>ROUND(E41*P41,2)</f>
        <v>0</v>
      </c>
      <c r="R41" s="183"/>
      <c r="S41" s="183" t="s">
        <v>313</v>
      </c>
      <c r="T41" s="184" t="s">
        <v>313</v>
      </c>
      <c r="U41" s="159">
        <v>5.2999999999999999E-2</v>
      </c>
      <c r="V41" s="159">
        <f>ROUND(E41*U41,2)</f>
        <v>9.92</v>
      </c>
      <c r="W41" s="159"/>
      <c r="X41" s="159" t="s">
        <v>314</v>
      </c>
      <c r="Y41" s="159" t="s">
        <v>315</v>
      </c>
      <c r="Z41" s="148"/>
      <c r="AA41" s="148"/>
      <c r="AB41" s="148"/>
      <c r="AC41" s="148"/>
      <c r="AD41" s="148"/>
      <c r="AE41" s="148"/>
      <c r="AF41" s="148"/>
      <c r="AG41" s="148" t="s">
        <v>316</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
      <c r="A42" s="155"/>
      <c r="B42" s="156"/>
      <c r="C42" s="196" t="s">
        <v>358</v>
      </c>
      <c r="D42" s="161"/>
      <c r="E42" s="162">
        <v>187.16202000000001</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318</v>
      </c>
      <c r="AH42" s="148">
        <v>5</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78">
        <v>12</v>
      </c>
      <c r="B43" s="179" t="s">
        <v>359</v>
      </c>
      <c r="C43" s="195" t="s">
        <v>360</v>
      </c>
      <c r="D43" s="180" t="s">
        <v>312</v>
      </c>
      <c r="E43" s="181">
        <v>187.16201000000001</v>
      </c>
      <c r="F43" s="182"/>
      <c r="G43" s="183">
        <f>ROUND(E43*F43,2)</f>
        <v>0</v>
      </c>
      <c r="H43" s="182"/>
      <c r="I43" s="183">
        <f>ROUND(E43*H43,2)</f>
        <v>0</v>
      </c>
      <c r="J43" s="182"/>
      <c r="K43" s="183">
        <f>ROUND(E43*J43,2)</f>
        <v>0</v>
      </c>
      <c r="L43" s="183">
        <v>12</v>
      </c>
      <c r="M43" s="183">
        <f>G43*(1+L43/100)</f>
        <v>0</v>
      </c>
      <c r="N43" s="181">
        <v>0</v>
      </c>
      <c r="O43" s="181">
        <f>ROUND(E43*N43,2)</f>
        <v>0</v>
      </c>
      <c r="P43" s="181">
        <v>0</v>
      </c>
      <c r="Q43" s="181">
        <f>ROUND(E43*P43,2)</f>
        <v>0</v>
      </c>
      <c r="R43" s="183"/>
      <c r="S43" s="183" t="s">
        <v>313</v>
      </c>
      <c r="T43" s="184" t="s">
        <v>313</v>
      </c>
      <c r="U43" s="159">
        <v>8.9999999999999993E-3</v>
      </c>
      <c r="V43" s="159">
        <f>ROUND(E43*U43,2)</f>
        <v>1.68</v>
      </c>
      <c r="W43" s="159"/>
      <c r="X43" s="159" t="s">
        <v>314</v>
      </c>
      <c r="Y43" s="159" t="s">
        <v>315</v>
      </c>
      <c r="Z43" s="148"/>
      <c r="AA43" s="148"/>
      <c r="AB43" s="148"/>
      <c r="AC43" s="148"/>
      <c r="AD43" s="148"/>
      <c r="AE43" s="148"/>
      <c r="AF43" s="148"/>
      <c r="AG43" s="148" t="s">
        <v>316</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2" x14ac:dyDescent="0.2">
      <c r="A44" s="155"/>
      <c r="B44" s="156"/>
      <c r="C44" s="196" t="s">
        <v>361</v>
      </c>
      <c r="D44" s="161"/>
      <c r="E44" s="162">
        <v>187.16201000000001</v>
      </c>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318</v>
      </c>
      <c r="AH44" s="148">
        <v>5</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78">
        <v>13</v>
      </c>
      <c r="B45" s="179" t="s">
        <v>362</v>
      </c>
      <c r="C45" s="195" t="s">
        <v>363</v>
      </c>
      <c r="D45" s="180" t="s">
        <v>312</v>
      </c>
      <c r="E45" s="181">
        <v>8.9575200000000006</v>
      </c>
      <c r="F45" s="182"/>
      <c r="G45" s="183">
        <f>ROUND(E45*F45,2)</f>
        <v>0</v>
      </c>
      <c r="H45" s="182"/>
      <c r="I45" s="183">
        <f>ROUND(E45*H45,2)</f>
        <v>0</v>
      </c>
      <c r="J45" s="182"/>
      <c r="K45" s="183">
        <f>ROUND(E45*J45,2)</f>
        <v>0</v>
      </c>
      <c r="L45" s="183">
        <v>12</v>
      </c>
      <c r="M45" s="183">
        <f>G45*(1+L45/100)</f>
        <v>0</v>
      </c>
      <c r="N45" s="181">
        <v>0</v>
      </c>
      <c r="O45" s="181">
        <f>ROUND(E45*N45,2)</f>
        <v>0</v>
      </c>
      <c r="P45" s="181">
        <v>0</v>
      </c>
      <c r="Q45" s="181">
        <f>ROUND(E45*P45,2)</f>
        <v>0</v>
      </c>
      <c r="R45" s="183"/>
      <c r="S45" s="183" t="s">
        <v>313</v>
      </c>
      <c r="T45" s="184" t="s">
        <v>313</v>
      </c>
      <c r="U45" s="159">
        <v>0.20200000000000001</v>
      </c>
      <c r="V45" s="159">
        <f>ROUND(E45*U45,2)</f>
        <v>1.81</v>
      </c>
      <c r="W45" s="159"/>
      <c r="X45" s="159" t="s">
        <v>314</v>
      </c>
      <c r="Y45" s="159" t="s">
        <v>315</v>
      </c>
      <c r="Z45" s="148"/>
      <c r="AA45" s="148"/>
      <c r="AB45" s="148"/>
      <c r="AC45" s="148"/>
      <c r="AD45" s="148"/>
      <c r="AE45" s="148"/>
      <c r="AF45" s="148"/>
      <c r="AG45" s="148" t="s">
        <v>316</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265" t="s">
        <v>364</v>
      </c>
      <c r="D46" s="266"/>
      <c r="E46" s="266"/>
      <c r="F46" s="266"/>
      <c r="G46" s="266"/>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365</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196" t="s">
        <v>366</v>
      </c>
      <c r="D47" s="161"/>
      <c r="E47" s="162">
        <v>8.9575200000000006</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318</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8">
        <v>14</v>
      </c>
      <c r="B48" s="179" t="s">
        <v>367</v>
      </c>
      <c r="C48" s="195" t="s">
        <v>368</v>
      </c>
      <c r="D48" s="180" t="s">
        <v>312</v>
      </c>
      <c r="E48" s="181">
        <v>10.25018</v>
      </c>
      <c r="F48" s="182"/>
      <c r="G48" s="183">
        <f>ROUND(E48*F48,2)</f>
        <v>0</v>
      </c>
      <c r="H48" s="182"/>
      <c r="I48" s="183">
        <f>ROUND(E48*H48,2)</f>
        <v>0</v>
      </c>
      <c r="J48" s="182"/>
      <c r="K48" s="183">
        <f>ROUND(E48*J48,2)</f>
        <v>0</v>
      </c>
      <c r="L48" s="183">
        <v>12</v>
      </c>
      <c r="M48" s="183">
        <f>G48*(1+L48/100)</f>
        <v>0</v>
      </c>
      <c r="N48" s="181">
        <v>0</v>
      </c>
      <c r="O48" s="181">
        <f>ROUND(E48*N48,2)</f>
        <v>0</v>
      </c>
      <c r="P48" s="181">
        <v>0</v>
      </c>
      <c r="Q48" s="181">
        <f>ROUND(E48*P48,2)</f>
        <v>0</v>
      </c>
      <c r="R48" s="183"/>
      <c r="S48" s="183" t="s">
        <v>313</v>
      </c>
      <c r="T48" s="184" t="s">
        <v>313</v>
      </c>
      <c r="U48" s="159">
        <v>2.1949999999999998</v>
      </c>
      <c r="V48" s="159">
        <f>ROUND(E48*U48,2)</f>
        <v>22.5</v>
      </c>
      <c r="W48" s="159"/>
      <c r="X48" s="159" t="s">
        <v>314</v>
      </c>
      <c r="Y48" s="159" t="s">
        <v>315</v>
      </c>
      <c r="Z48" s="148"/>
      <c r="AA48" s="148"/>
      <c r="AB48" s="148"/>
      <c r="AC48" s="148"/>
      <c r="AD48" s="148"/>
      <c r="AE48" s="148"/>
      <c r="AF48" s="148"/>
      <c r="AG48" s="148" t="s">
        <v>316</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196" t="s">
        <v>369</v>
      </c>
      <c r="D49" s="161"/>
      <c r="E49" s="162">
        <v>10.25018</v>
      </c>
      <c r="F49" s="159"/>
      <c r="G49" s="159"/>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318</v>
      </c>
      <c r="AH49" s="148">
        <v>0</v>
      </c>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78">
        <v>15</v>
      </c>
      <c r="B50" s="179" t="s">
        <v>370</v>
      </c>
      <c r="C50" s="195" t="s">
        <v>371</v>
      </c>
      <c r="D50" s="180" t="s">
        <v>312</v>
      </c>
      <c r="E50" s="181">
        <v>10.25018</v>
      </c>
      <c r="F50" s="182"/>
      <c r="G50" s="183">
        <f>ROUND(E50*F50,2)</f>
        <v>0</v>
      </c>
      <c r="H50" s="182"/>
      <c r="I50" s="183">
        <f>ROUND(E50*H50,2)</f>
        <v>0</v>
      </c>
      <c r="J50" s="182"/>
      <c r="K50" s="183">
        <f>ROUND(E50*J50,2)</f>
        <v>0</v>
      </c>
      <c r="L50" s="183">
        <v>12</v>
      </c>
      <c r="M50" s="183">
        <f>G50*(1+L50/100)</f>
        <v>0</v>
      </c>
      <c r="N50" s="181">
        <v>0</v>
      </c>
      <c r="O50" s="181">
        <f>ROUND(E50*N50,2)</f>
        <v>0</v>
      </c>
      <c r="P50" s="181">
        <v>0</v>
      </c>
      <c r="Q50" s="181">
        <f>ROUND(E50*P50,2)</f>
        <v>0</v>
      </c>
      <c r="R50" s="183"/>
      <c r="S50" s="183" t="s">
        <v>313</v>
      </c>
      <c r="T50" s="184" t="s">
        <v>313</v>
      </c>
      <c r="U50" s="159">
        <v>0.997</v>
      </c>
      <c r="V50" s="159">
        <f>ROUND(E50*U50,2)</f>
        <v>10.220000000000001</v>
      </c>
      <c r="W50" s="159"/>
      <c r="X50" s="159" t="s">
        <v>314</v>
      </c>
      <c r="Y50" s="159" t="s">
        <v>315</v>
      </c>
      <c r="Z50" s="148"/>
      <c r="AA50" s="148"/>
      <c r="AB50" s="148"/>
      <c r="AC50" s="148"/>
      <c r="AD50" s="148"/>
      <c r="AE50" s="148"/>
      <c r="AF50" s="148"/>
      <c r="AG50" s="148" t="s">
        <v>316</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196" t="s">
        <v>347</v>
      </c>
      <c r="D51" s="161"/>
      <c r="E51" s="162">
        <v>10.25018</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318</v>
      </c>
      <c r="AH51" s="148">
        <v>5</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78">
        <v>16</v>
      </c>
      <c r="B52" s="179" t="s">
        <v>372</v>
      </c>
      <c r="C52" s="195" t="s">
        <v>373</v>
      </c>
      <c r="D52" s="180" t="s">
        <v>374</v>
      </c>
      <c r="E52" s="181">
        <v>174.102</v>
      </c>
      <c r="F52" s="182"/>
      <c r="G52" s="183">
        <f>ROUND(E52*F52,2)</f>
        <v>0</v>
      </c>
      <c r="H52" s="182"/>
      <c r="I52" s="183">
        <f>ROUND(E52*H52,2)</f>
        <v>0</v>
      </c>
      <c r="J52" s="182"/>
      <c r="K52" s="183">
        <f>ROUND(E52*J52,2)</f>
        <v>0</v>
      </c>
      <c r="L52" s="183">
        <v>12</v>
      </c>
      <c r="M52" s="183">
        <f>G52*(1+L52/100)</f>
        <v>0</v>
      </c>
      <c r="N52" s="181">
        <v>0</v>
      </c>
      <c r="O52" s="181">
        <f>ROUND(E52*N52,2)</f>
        <v>0</v>
      </c>
      <c r="P52" s="181">
        <v>0</v>
      </c>
      <c r="Q52" s="181">
        <f>ROUND(E52*P52,2)</f>
        <v>0</v>
      </c>
      <c r="R52" s="183"/>
      <c r="S52" s="183" t="s">
        <v>313</v>
      </c>
      <c r="T52" s="184" t="s">
        <v>313</v>
      </c>
      <c r="U52" s="159">
        <v>1.7999999999999999E-2</v>
      </c>
      <c r="V52" s="159">
        <f>ROUND(E52*U52,2)</f>
        <v>3.13</v>
      </c>
      <c r="W52" s="159"/>
      <c r="X52" s="159" t="s">
        <v>314</v>
      </c>
      <c r="Y52" s="159" t="s">
        <v>315</v>
      </c>
      <c r="Z52" s="148"/>
      <c r="AA52" s="148"/>
      <c r="AB52" s="148"/>
      <c r="AC52" s="148"/>
      <c r="AD52" s="148"/>
      <c r="AE52" s="148"/>
      <c r="AF52" s="148"/>
      <c r="AG52" s="148" t="s">
        <v>316</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196" t="s">
        <v>375</v>
      </c>
      <c r="D53" s="161"/>
      <c r="E53" s="162">
        <v>174.102</v>
      </c>
      <c r="F53" s="159"/>
      <c r="G53" s="159"/>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318</v>
      </c>
      <c r="AH53" s="148">
        <v>0</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ht="22.5" outlineLevel="1" x14ac:dyDescent="0.2">
      <c r="A54" s="178">
        <v>17</v>
      </c>
      <c r="B54" s="179" t="s">
        <v>376</v>
      </c>
      <c r="C54" s="195" t="s">
        <v>377</v>
      </c>
      <c r="D54" s="180" t="s">
        <v>312</v>
      </c>
      <c r="E54" s="181">
        <v>187.16202000000001</v>
      </c>
      <c r="F54" s="182"/>
      <c r="G54" s="183">
        <f>ROUND(E54*F54,2)</f>
        <v>0</v>
      </c>
      <c r="H54" s="182"/>
      <c r="I54" s="183">
        <f>ROUND(E54*H54,2)</f>
        <v>0</v>
      </c>
      <c r="J54" s="182"/>
      <c r="K54" s="183">
        <f>ROUND(E54*J54,2)</f>
        <v>0</v>
      </c>
      <c r="L54" s="183">
        <v>12</v>
      </c>
      <c r="M54" s="183">
        <f>G54*(1+L54/100)</f>
        <v>0</v>
      </c>
      <c r="N54" s="181">
        <v>0</v>
      </c>
      <c r="O54" s="181">
        <f>ROUND(E54*N54,2)</f>
        <v>0</v>
      </c>
      <c r="P54" s="181">
        <v>0</v>
      </c>
      <c r="Q54" s="181">
        <f>ROUND(E54*P54,2)</f>
        <v>0</v>
      </c>
      <c r="R54" s="183"/>
      <c r="S54" s="183" t="s">
        <v>313</v>
      </c>
      <c r="T54" s="184" t="s">
        <v>313</v>
      </c>
      <c r="U54" s="159">
        <v>0</v>
      </c>
      <c r="V54" s="159">
        <f>ROUND(E54*U54,2)</f>
        <v>0</v>
      </c>
      <c r="W54" s="159"/>
      <c r="X54" s="159" t="s">
        <v>314</v>
      </c>
      <c r="Y54" s="159" t="s">
        <v>315</v>
      </c>
      <c r="Z54" s="148"/>
      <c r="AA54" s="148"/>
      <c r="AB54" s="148"/>
      <c r="AC54" s="148"/>
      <c r="AD54" s="148"/>
      <c r="AE54" s="148"/>
      <c r="AF54" s="148"/>
      <c r="AG54" s="148" t="s">
        <v>316</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196" t="s">
        <v>378</v>
      </c>
      <c r="D55" s="161"/>
      <c r="E55" s="162">
        <v>187.16202000000001</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318</v>
      </c>
      <c r="AH55" s="148">
        <v>5</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78">
        <v>18</v>
      </c>
      <c r="B56" s="179" t="s">
        <v>379</v>
      </c>
      <c r="C56" s="195" t="s">
        <v>380</v>
      </c>
      <c r="D56" s="180" t="s">
        <v>381</v>
      </c>
      <c r="E56" s="181">
        <v>18.450320000000001</v>
      </c>
      <c r="F56" s="182"/>
      <c r="G56" s="183">
        <f>ROUND(E56*F56,2)</f>
        <v>0</v>
      </c>
      <c r="H56" s="182"/>
      <c r="I56" s="183">
        <f>ROUND(E56*H56,2)</f>
        <v>0</v>
      </c>
      <c r="J56" s="182"/>
      <c r="K56" s="183">
        <f>ROUND(E56*J56,2)</f>
        <v>0</v>
      </c>
      <c r="L56" s="183">
        <v>12</v>
      </c>
      <c r="M56" s="183">
        <f>G56*(1+L56/100)</f>
        <v>0</v>
      </c>
      <c r="N56" s="181">
        <v>1</v>
      </c>
      <c r="O56" s="181">
        <f>ROUND(E56*N56,2)</f>
        <v>18.45</v>
      </c>
      <c r="P56" s="181">
        <v>0</v>
      </c>
      <c r="Q56" s="181">
        <f>ROUND(E56*P56,2)</f>
        <v>0</v>
      </c>
      <c r="R56" s="183" t="s">
        <v>382</v>
      </c>
      <c r="S56" s="183" t="s">
        <v>313</v>
      </c>
      <c r="T56" s="184" t="s">
        <v>383</v>
      </c>
      <c r="U56" s="159">
        <v>0</v>
      </c>
      <c r="V56" s="159">
        <f>ROUND(E56*U56,2)</f>
        <v>0</v>
      </c>
      <c r="W56" s="159"/>
      <c r="X56" s="159" t="s">
        <v>384</v>
      </c>
      <c r="Y56" s="159" t="s">
        <v>315</v>
      </c>
      <c r="Z56" s="148"/>
      <c r="AA56" s="148"/>
      <c r="AB56" s="148"/>
      <c r="AC56" s="148"/>
      <c r="AD56" s="148"/>
      <c r="AE56" s="148"/>
      <c r="AF56" s="148"/>
      <c r="AG56" s="148" t="s">
        <v>385</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
      <c r="A57" s="155"/>
      <c r="B57" s="156"/>
      <c r="C57" s="196" t="s">
        <v>386</v>
      </c>
      <c r="D57" s="161"/>
      <c r="E57" s="162">
        <v>18.450320000000001</v>
      </c>
      <c r="F57" s="159"/>
      <c r="G57" s="159"/>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318</v>
      </c>
      <c r="AH57" s="148">
        <v>5</v>
      </c>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x14ac:dyDescent="0.2">
      <c r="A58" s="171" t="s">
        <v>308</v>
      </c>
      <c r="B58" s="172" t="s">
        <v>178</v>
      </c>
      <c r="C58" s="194" t="s">
        <v>180</v>
      </c>
      <c r="D58" s="173"/>
      <c r="E58" s="174"/>
      <c r="F58" s="175"/>
      <c r="G58" s="175">
        <f>SUMIF(AG59:AG115,"&lt;&gt;NOR",G59:G115)</f>
        <v>0</v>
      </c>
      <c r="H58" s="175"/>
      <c r="I58" s="175">
        <f>SUM(I59:I115)</f>
        <v>0</v>
      </c>
      <c r="J58" s="175"/>
      <c r="K58" s="175">
        <f>SUM(K59:K115)</f>
        <v>0</v>
      </c>
      <c r="L58" s="175"/>
      <c r="M58" s="175">
        <f>SUM(M59:M115)</f>
        <v>0</v>
      </c>
      <c r="N58" s="174"/>
      <c r="O58" s="174">
        <f>SUM(O59:O115)</f>
        <v>387.16999999999996</v>
      </c>
      <c r="P58" s="174"/>
      <c r="Q58" s="174">
        <f>SUM(Q59:Q115)</f>
        <v>0</v>
      </c>
      <c r="R58" s="175"/>
      <c r="S58" s="175"/>
      <c r="T58" s="176"/>
      <c r="U58" s="170"/>
      <c r="V58" s="170">
        <f>SUM(V59:V115)</f>
        <v>485.24</v>
      </c>
      <c r="W58" s="170"/>
      <c r="X58" s="170"/>
      <c r="Y58" s="170"/>
      <c r="AG58" t="s">
        <v>309</v>
      </c>
    </row>
    <row r="59" spans="1:60" outlineLevel="1" x14ac:dyDescent="0.2">
      <c r="A59" s="178">
        <v>19</v>
      </c>
      <c r="B59" s="179" t="s">
        <v>387</v>
      </c>
      <c r="C59" s="195" t="s">
        <v>388</v>
      </c>
      <c r="D59" s="180" t="s">
        <v>389</v>
      </c>
      <c r="E59" s="181">
        <v>80.625</v>
      </c>
      <c r="F59" s="182"/>
      <c r="G59" s="183">
        <f>ROUND(E59*F59,2)</f>
        <v>0</v>
      </c>
      <c r="H59" s="182"/>
      <c r="I59" s="183">
        <f>ROUND(E59*H59,2)</f>
        <v>0</v>
      </c>
      <c r="J59" s="182"/>
      <c r="K59" s="183">
        <f>ROUND(E59*J59,2)</f>
        <v>0</v>
      </c>
      <c r="L59" s="183">
        <v>12</v>
      </c>
      <c r="M59" s="183">
        <f>G59*(1+L59/100)</f>
        <v>0</v>
      </c>
      <c r="N59" s="181">
        <v>0</v>
      </c>
      <c r="O59" s="181">
        <f>ROUND(E59*N59,2)</f>
        <v>0</v>
      </c>
      <c r="P59" s="181">
        <v>0</v>
      </c>
      <c r="Q59" s="181">
        <f>ROUND(E59*P59,2)</f>
        <v>0</v>
      </c>
      <c r="R59" s="183"/>
      <c r="S59" s="183" t="s">
        <v>313</v>
      </c>
      <c r="T59" s="184" t="s">
        <v>313</v>
      </c>
      <c r="U59" s="159">
        <v>6.7599999999999993E-2</v>
      </c>
      <c r="V59" s="159">
        <f>ROUND(E59*U59,2)</f>
        <v>5.45</v>
      </c>
      <c r="W59" s="159"/>
      <c r="X59" s="159" t="s">
        <v>314</v>
      </c>
      <c r="Y59" s="159" t="s">
        <v>315</v>
      </c>
      <c r="Z59" s="148"/>
      <c r="AA59" s="148"/>
      <c r="AB59" s="148"/>
      <c r="AC59" s="148"/>
      <c r="AD59" s="148"/>
      <c r="AE59" s="148"/>
      <c r="AF59" s="148"/>
      <c r="AG59" s="148" t="s">
        <v>316</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196" t="s">
        <v>390</v>
      </c>
      <c r="D60" s="161"/>
      <c r="E60" s="162">
        <v>80.625</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318</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2.5" outlineLevel="1" x14ac:dyDescent="0.2">
      <c r="A61" s="178">
        <v>20</v>
      </c>
      <c r="B61" s="179" t="s">
        <v>391</v>
      </c>
      <c r="C61" s="195" t="s">
        <v>392</v>
      </c>
      <c r="D61" s="180" t="s">
        <v>389</v>
      </c>
      <c r="E61" s="181">
        <v>7.36</v>
      </c>
      <c r="F61" s="182"/>
      <c r="G61" s="183">
        <f>ROUND(E61*F61,2)</f>
        <v>0</v>
      </c>
      <c r="H61" s="182"/>
      <c r="I61" s="183">
        <f>ROUND(E61*H61,2)</f>
        <v>0</v>
      </c>
      <c r="J61" s="182"/>
      <c r="K61" s="183">
        <f>ROUND(E61*J61,2)</f>
        <v>0</v>
      </c>
      <c r="L61" s="183">
        <v>12</v>
      </c>
      <c r="M61" s="183">
        <f>G61*(1+L61/100)</f>
        <v>0</v>
      </c>
      <c r="N61" s="181">
        <v>0</v>
      </c>
      <c r="O61" s="181">
        <f>ROUND(E61*N61,2)</f>
        <v>0</v>
      </c>
      <c r="P61" s="181">
        <v>0</v>
      </c>
      <c r="Q61" s="181">
        <f>ROUND(E61*P61,2)</f>
        <v>0</v>
      </c>
      <c r="R61" s="183"/>
      <c r="S61" s="183" t="s">
        <v>313</v>
      </c>
      <c r="T61" s="184" t="s">
        <v>313</v>
      </c>
      <c r="U61" s="159">
        <v>7.1499999999999994E-2</v>
      </c>
      <c r="V61" s="159">
        <f>ROUND(E61*U61,2)</f>
        <v>0.53</v>
      </c>
      <c r="W61" s="159"/>
      <c r="X61" s="159" t="s">
        <v>314</v>
      </c>
      <c r="Y61" s="159" t="s">
        <v>315</v>
      </c>
      <c r="Z61" s="148"/>
      <c r="AA61" s="148"/>
      <c r="AB61" s="148"/>
      <c r="AC61" s="148"/>
      <c r="AD61" s="148"/>
      <c r="AE61" s="148"/>
      <c r="AF61" s="148"/>
      <c r="AG61" s="148" t="s">
        <v>316</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196" t="s">
        <v>393</v>
      </c>
      <c r="D62" s="161"/>
      <c r="E62" s="162">
        <v>7.36</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318</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ht="22.5" outlineLevel="1" x14ac:dyDescent="0.2">
      <c r="A63" s="178">
        <v>21</v>
      </c>
      <c r="B63" s="179" t="s">
        <v>394</v>
      </c>
      <c r="C63" s="195" t="s">
        <v>395</v>
      </c>
      <c r="D63" s="180" t="s">
        <v>312</v>
      </c>
      <c r="E63" s="181">
        <v>108.20010000000001</v>
      </c>
      <c r="F63" s="182"/>
      <c r="G63" s="183">
        <f>ROUND(E63*F63,2)</f>
        <v>0</v>
      </c>
      <c r="H63" s="182"/>
      <c r="I63" s="183">
        <f>ROUND(E63*H63,2)</f>
        <v>0</v>
      </c>
      <c r="J63" s="182"/>
      <c r="K63" s="183">
        <f>ROUND(E63*J63,2)</f>
        <v>0</v>
      </c>
      <c r="L63" s="183">
        <v>12</v>
      </c>
      <c r="M63" s="183">
        <f>G63*(1+L63/100)</f>
        <v>0</v>
      </c>
      <c r="N63" s="181">
        <v>0</v>
      </c>
      <c r="O63" s="181">
        <f>ROUND(E63*N63,2)</f>
        <v>0</v>
      </c>
      <c r="P63" s="181">
        <v>0</v>
      </c>
      <c r="Q63" s="181">
        <f>ROUND(E63*P63,2)</f>
        <v>0</v>
      </c>
      <c r="R63" s="183"/>
      <c r="S63" s="183" t="s">
        <v>313</v>
      </c>
      <c r="T63" s="184" t="s">
        <v>313</v>
      </c>
      <c r="U63" s="159">
        <v>1.085</v>
      </c>
      <c r="V63" s="159">
        <f>ROUND(E63*U63,2)</f>
        <v>117.4</v>
      </c>
      <c r="W63" s="159"/>
      <c r="X63" s="159" t="s">
        <v>314</v>
      </c>
      <c r="Y63" s="159" t="s">
        <v>315</v>
      </c>
      <c r="Z63" s="148"/>
      <c r="AA63" s="148"/>
      <c r="AB63" s="148"/>
      <c r="AC63" s="148"/>
      <c r="AD63" s="148"/>
      <c r="AE63" s="148"/>
      <c r="AF63" s="148"/>
      <c r="AG63" s="148" t="s">
        <v>316</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196" t="s">
        <v>396</v>
      </c>
      <c r="D64" s="161"/>
      <c r="E64" s="162">
        <v>10.10825</v>
      </c>
      <c r="F64" s="159"/>
      <c r="G64" s="159"/>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318</v>
      </c>
      <c r="AH64" s="148">
        <v>0</v>
      </c>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3" x14ac:dyDescent="0.2">
      <c r="A65" s="155"/>
      <c r="B65" s="156"/>
      <c r="C65" s="196" t="s">
        <v>397</v>
      </c>
      <c r="D65" s="161"/>
      <c r="E65" s="162">
        <v>6.1725000000000003</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318</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3" x14ac:dyDescent="0.2">
      <c r="A66" s="155"/>
      <c r="B66" s="156"/>
      <c r="C66" s="196" t="s">
        <v>398</v>
      </c>
      <c r="D66" s="161"/>
      <c r="E66" s="162">
        <v>18.693750000000001</v>
      </c>
      <c r="F66" s="159"/>
      <c r="G66" s="159"/>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318</v>
      </c>
      <c r="AH66" s="148">
        <v>0</v>
      </c>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3" x14ac:dyDescent="0.2">
      <c r="A67" s="155"/>
      <c r="B67" s="156"/>
      <c r="C67" s="196" t="s">
        <v>399</v>
      </c>
      <c r="D67" s="161"/>
      <c r="E67" s="162">
        <v>73.2256</v>
      </c>
      <c r="F67" s="159"/>
      <c r="G67" s="159"/>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318</v>
      </c>
      <c r="AH67" s="148">
        <v>0</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8">
        <v>22</v>
      </c>
      <c r="B68" s="179" t="s">
        <v>400</v>
      </c>
      <c r="C68" s="195" t="s">
        <v>401</v>
      </c>
      <c r="D68" s="180" t="s">
        <v>312</v>
      </c>
      <c r="E68" s="181">
        <v>25.267890000000001</v>
      </c>
      <c r="F68" s="182"/>
      <c r="G68" s="183">
        <f>ROUND(E68*F68,2)</f>
        <v>0</v>
      </c>
      <c r="H68" s="182"/>
      <c r="I68" s="183">
        <f>ROUND(E68*H68,2)</f>
        <v>0</v>
      </c>
      <c r="J68" s="182"/>
      <c r="K68" s="183">
        <f>ROUND(E68*J68,2)</f>
        <v>0</v>
      </c>
      <c r="L68" s="183">
        <v>12</v>
      </c>
      <c r="M68" s="183">
        <f>G68*(1+L68/100)</f>
        <v>0</v>
      </c>
      <c r="N68" s="181">
        <v>2.5249999999999999</v>
      </c>
      <c r="O68" s="181">
        <f>ROUND(E68*N68,2)</f>
        <v>63.8</v>
      </c>
      <c r="P68" s="181">
        <v>0</v>
      </c>
      <c r="Q68" s="181">
        <f>ROUND(E68*P68,2)</f>
        <v>0</v>
      </c>
      <c r="R68" s="183"/>
      <c r="S68" s="183" t="s">
        <v>313</v>
      </c>
      <c r="T68" s="184" t="s">
        <v>313</v>
      </c>
      <c r="U68" s="159">
        <v>0.48</v>
      </c>
      <c r="V68" s="159">
        <f>ROUND(E68*U68,2)</f>
        <v>12.13</v>
      </c>
      <c r="W68" s="159"/>
      <c r="X68" s="159" t="s">
        <v>314</v>
      </c>
      <c r="Y68" s="159" t="s">
        <v>315</v>
      </c>
      <c r="Z68" s="148"/>
      <c r="AA68" s="148"/>
      <c r="AB68" s="148"/>
      <c r="AC68" s="148"/>
      <c r="AD68" s="148"/>
      <c r="AE68" s="148"/>
      <c r="AF68" s="148"/>
      <c r="AG68" s="148" t="s">
        <v>316</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196" t="s">
        <v>402</v>
      </c>
      <c r="D69" s="161"/>
      <c r="E69" s="162">
        <v>24.52665</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318</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3" x14ac:dyDescent="0.2">
      <c r="A70" s="155"/>
      <c r="B70" s="156"/>
      <c r="C70" s="196" t="s">
        <v>403</v>
      </c>
      <c r="D70" s="161"/>
      <c r="E70" s="162">
        <v>0.74124000000000001</v>
      </c>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318</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
      <c r="A71" s="178">
        <v>23</v>
      </c>
      <c r="B71" s="179" t="s">
        <v>404</v>
      </c>
      <c r="C71" s="195" t="s">
        <v>405</v>
      </c>
      <c r="D71" s="180" t="s">
        <v>374</v>
      </c>
      <c r="E71" s="181">
        <v>12.9672</v>
      </c>
      <c r="F71" s="182"/>
      <c r="G71" s="183">
        <f>ROUND(E71*F71,2)</f>
        <v>0</v>
      </c>
      <c r="H71" s="182"/>
      <c r="I71" s="183">
        <f>ROUND(E71*H71,2)</f>
        <v>0</v>
      </c>
      <c r="J71" s="182"/>
      <c r="K71" s="183">
        <f>ROUND(E71*J71,2)</f>
        <v>0</v>
      </c>
      <c r="L71" s="183">
        <v>12</v>
      </c>
      <c r="M71" s="183">
        <f>G71*(1+L71/100)</f>
        <v>0</v>
      </c>
      <c r="N71" s="181">
        <v>3.9190000000000003E-2</v>
      </c>
      <c r="O71" s="181">
        <f>ROUND(E71*N71,2)</f>
        <v>0.51</v>
      </c>
      <c r="P71" s="181">
        <v>0</v>
      </c>
      <c r="Q71" s="181">
        <f>ROUND(E71*P71,2)</f>
        <v>0</v>
      </c>
      <c r="R71" s="183"/>
      <c r="S71" s="183" t="s">
        <v>313</v>
      </c>
      <c r="T71" s="184" t="s">
        <v>313</v>
      </c>
      <c r="U71" s="159">
        <v>1.6</v>
      </c>
      <c r="V71" s="159">
        <f>ROUND(E71*U71,2)</f>
        <v>20.75</v>
      </c>
      <c r="W71" s="159"/>
      <c r="X71" s="159" t="s">
        <v>314</v>
      </c>
      <c r="Y71" s="159" t="s">
        <v>315</v>
      </c>
      <c r="Z71" s="148"/>
      <c r="AA71" s="148"/>
      <c r="AB71" s="148"/>
      <c r="AC71" s="148"/>
      <c r="AD71" s="148"/>
      <c r="AE71" s="148"/>
      <c r="AF71" s="148"/>
      <c r="AG71" s="148" t="s">
        <v>316</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196" t="s">
        <v>406</v>
      </c>
      <c r="D72" s="161"/>
      <c r="E72" s="162">
        <v>10.7552</v>
      </c>
      <c r="F72" s="159"/>
      <c r="G72" s="159"/>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318</v>
      </c>
      <c r="AH72" s="148">
        <v>0</v>
      </c>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3" x14ac:dyDescent="0.2">
      <c r="A73" s="155"/>
      <c r="B73" s="156"/>
      <c r="C73" s="196" t="s">
        <v>407</v>
      </c>
      <c r="D73" s="161"/>
      <c r="E73" s="162">
        <v>2.2120000000000002</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318</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78">
        <v>24</v>
      </c>
      <c r="B74" s="179" t="s">
        <v>408</v>
      </c>
      <c r="C74" s="195" t="s">
        <v>409</v>
      </c>
      <c r="D74" s="180" t="s">
        <v>374</v>
      </c>
      <c r="E74" s="181">
        <v>12.9672</v>
      </c>
      <c r="F74" s="182"/>
      <c r="G74" s="183">
        <f>ROUND(E74*F74,2)</f>
        <v>0</v>
      </c>
      <c r="H74" s="182"/>
      <c r="I74" s="183">
        <f>ROUND(E74*H74,2)</f>
        <v>0</v>
      </c>
      <c r="J74" s="182"/>
      <c r="K74" s="183">
        <f>ROUND(E74*J74,2)</f>
        <v>0</v>
      </c>
      <c r="L74" s="183">
        <v>12</v>
      </c>
      <c r="M74" s="183">
        <f>G74*(1+L74/100)</f>
        <v>0</v>
      </c>
      <c r="N74" s="181">
        <v>0</v>
      </c>
      <c r="O74" s="181">
        <f>ROUND(E74*N74,2)</f>
        <v>0</v>
      </c>
      <c r="P74" s="181">
        <v>0</v>
      </c>
      <c r="Q74" s="181">
        <f>ROUND(E74*P74,2)</f>
        <v>0</v>
      </c>
      <c r="R74" s="183"/>
      <c r="S74" s="183" t="s">
        <v>313</v>
      </c>
      <c r="T74" s="184" t="s">
        <v>313</v>
      </c>
      <c r="U74" s="159">
        <v>0.32</v>
      </c>
      <c r="V74" s="159">
        <f>ROUND(E74*U74,2)</f>
        <v>4.1500000000000004</v>
      </c>
      <c r="W74" s="159"/>
      <c r="X74" s="159" t="s">
        <v>314</v>
      </c>
      <c r="Y74" s="159" t="s">
        <v>315</v>
      </c>
      <c r="Z74" s="148"/>
      <c r="AA74" s="148"/>
      <c r="AB74" s="148"/>
      <c r="AC74" s="148"/>
      <c r="AD74" s="148"/>
      <c r="AE74" s="148"/>
      <c r="AF74" s="148"/>
      <c r="AG74" s="148" t="s">
        <v>316</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
      <c r="A75" s="155"/>
      <c r="B75" s="156"/>
      <c r="C75" s="196" t="s">
        <v>410</v>
      </c>
      <c r="D75" s="161"/>
      <c r="E75" s="162">
        <v>12.9672</v>
      </c>
      <c r="F75" s="159"/>
      <c r="G75" s="159"/>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318</v>
      </c>
      <c r="AH75" s="148">
        <v>5</v>
      </c>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ht="22.5" outlineLevel="1" x14ac:dyDescent="0.2">
      <c r="A76" s="178">
        <v>25</v>
      </c>
      <c r="B76" s="179" t="s">
        <v>411</v>
      </c>
      <c r="C76" s="195" t="s">
        <v>412</v>
      </c>
      <c r="D76" s="180" t="s">
        <v>381</v>
      </c>
      <c r="E76" s="181">
        <v>1.61E-2</v>
      </c>
      <c r="F76" s="182"/>
      <c r="G76" s="183">
        <f>ROUND(E76*F76,2)</f>
        <v>0</v>
      </c>
      <c r="H76" s="182"/>
      <c r="I76" s="183">
        <f>ROUND(E76*H76,2)</f>
        <v>0</v>
      </c>
      <c r="J76" s="182"/>
      <c r="K76" s="183">
        <f>ROUND(E76*J76,2)</f>
        <v>0</v>
      </c>
      <c r="L76" s="183">
        <v>12</v>
      </c>
      <c r="M76" s="183">
        <f>G76*(1+L76/100)</f>
        <v>0</v>
      </c>
      <c r="N76" s="181">
        <v>1.0275300000000001</v>
      </c>
      <c r="O76" s="181">
        <f>ROUND(E76*N76,2)</f>
        <v>0.02</v>
      </c>
      <c r="P76" s="181">
        <v>0</v>
      </c>
      <c r="Q76" s="181">
        <f>ROUND(E76*P76,2)</f>
        <v>0</v>
      </c>
      <c r="R76" s="183"/>
      <c r="S76" s="183" t="s">
        <v>313</v>
      </c>
      <c r="T76" s="184" t="s">
        <v>313</v>
      </c>
      <c r="U76" s="159">
        <v>23.530999999999999</v>
      </c>
      <c r="V76" s="159">
        <f>ROUND(E76*U76,2)</f>
        <v>0.38</v>
      </c>
      <c r="W76" s="159"/>
      <c r="X76" s="159" t="s">
        <v>314</v>
      </c>
      <c r="Y76" s="159" t="s">
        <v>315</v>
      </c>
      <c r="Z76" s="148"/>
      <c r="AA76" s="148"/>
      <c r="AB76" s="148"/>
      <c r="AC76" s="148"/>
      <c r="AD76" s="148"/>
      <c r="AE76" s="148"/>
      <c r="AF76" s="148"/>
      <c r="AG76" s="148" t="s">
        <v>316</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196" t="s">
        <v>413</v>
      </c>
      <c r="D77" s="161"/>
      <c r="E77" s="162">
        <v>1.61E-2</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318</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22.5" outlineLevel="1" x14ac:dyDescent="0.2">
      <c r="A78" s="178">
        <v>26</v>
      </c>
      <c r="B78" s="179" t="s">
        <v>414</v>
      </c>
      <c r="C78" s="195" t="s">
        <v>415</v>
      </c>
      <c r="D78" s="180" t="s">
        <v>381</v>
      </c>
      <c r="E78" s="181">
        <v>0.91535</v>
      </c>
      <c r="F78" s="182"/>
      <c r="G78" s="183">
        <f>ROUND(E78*F78,2)</f>
        <v>0</v>
      </c>
      <c r="H78" s="182"/>
      <c r="I78" s="183">
        <f>ROUND(E78*H78,2)</f>
        <v>0</v>
      </c>
      <c r="J78" s="182"/>
      <c r="K78" s="183">
        <f>ROUND(E78*J78,2)</f>
        <v>0</v>
      </c>
      <c r="L78" s="183">
        <v>12</v>
      </c>
      <c r="M78" s="183">
        <f>G78*(1+L78/100)</f>
        <v>0</v>
      </c>
      <c r="N78" s="181">
        <v>1.06274</v>
      </c>
      <c r="O78" s="181">
        <f>ROUND(E78*N78,2)</f>
        <v>0.97</v>
      </c>
      <c r="P78" s="181">
        <v>0</v>
      </c>
      <c r="Q78" s="181">
        <f>ROUND(E78*P78,2)</f>
        <v>0</v>
      </c>
      <c r="R78" s="183"/>
      <c r="S78" s="183" t="s">
        <v>313</v>
      </c>
      <c r="T78" s="184" t="s">
        <v>313</v>
      </c>
      <c r="U78" s="159">
        <v>15.23</v>
      </c>
      <c r="V78" s="159">
        <f>ROUND(E78*U78,2)</f>
        <v>13.94</v>
      </c>
      <c r="W78" s="159"/>
      <c r="X78" s="159" t="s">
        <v>314</v>
      </c>
      <c r="Y78" s="159" t="s">
        <v>315</v>
      </c>
      <c r="Z78" s="148"/>
      <c r="AA78" s="148"/>
      <c r="AB78" s="148"/>
      <c r="AC78" s="148"/>
      <c r="AD78" s="148"/>
      <c r="AE78" s="148"/>
      <c r="AF78" s="148"/>
      <c r="AG78" s="148" t="s">
        <v>316</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
      <c r="A79" s="155"/>
      <c r="B79" s="156"/>
      <c r="C79" s="196" t="s">
        <v>416</v>
      </c>
      <c r="D79" s="161"/>
      <c r="E79" s="162">
        <v>0.11676</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318</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3" x14ac:dyDescent="0.2">
      <c r="A80" s="155"/>
      <c r="B80" s="156"/>
      <c r="C80" s="196" t="s">
        <v>417</v>
      </c>
      <c r="D80" s="161"/>
      <c r="E80" s="162">
        <v>0.79859000000000002</v>
      </c>
      <c r="F80" s="159"/>
      <c r="G80" s="159"/>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318</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2.5" outlineLevel="1" x14ac:dyDescent="0.2">
      <c r="A81" s="178">
        <v>27</v>
      </c>
      <c r="B81" s="179" t="s">
        <v>418</v>
      </c>
      <c r="C81" s="195" t="s">
        <v>419</v>
      </c>
      <c r="D81" s="180" t="s">
        <v>374</v>
      </c>
      <c r="E81" s="181">
        <v>40.750500000000002</v>
      </c>
      <c r="F81" s="182"/>
      <c r="G81" s="183">
        <f>ROUND(E81*F81,2)</f>
        <v>0</v>
      </c>
      <c r="H81" s="182"/>
      <c r="I81" s="183">
        <f>ROUND(E81*H81,2)</f>
        <v>0</v>
      </c>
      <c r="J81" s="182"/>
      <c r="K81" s="183">
        <f>ROUND(E81*J81,2)</f>
        <v>0</v>
      </c>
      <c r="L81" s="183">
        <v>12</v>
      </c>
      <c r="M81" s="183">
        <f>G81*(1+L81/100)</f>
        <v>0</v>
      </c>
      <c r="N81" s="181">
        <v>0.75</v>
      </c>
      <c r="O81" s="181">
        <f>ROUND(E81*N81,2)</f>
        <v>30.56</v>
      </c>
      <c r="P81" s="181">
        <v>0</v>
      </c>
      <c r="Q81" s="181">
        <f>ROUND(E81*P81,2)</f>
        <v>0</v>
      </c>
      <c r="R81" s="183"/>
      <c r="S81" s="183" t="s">
        <v>313</v>
      </c>
      <c r="T81" s="184" t="s">
        <v>313</v>
      </c>
      <c r="U81" s="159">
        <v>1.1000000000000001</v>
      </c>
      <c r="V81" s="159">
        <f>ROUND(E81*U81,2)</f>
        <v>44.83</v>
      </c>
      <c r="W81" s="159"/>
      <c r="X81" s="159" t="s">
        <v>314</v>
      </c>
      <c r="Y81" s="159" t="s">
        <v>315</v>
      </c>
      <c r="Z81" s="148"/>
      <c r="AA81" s="148"/>
      <c r="AB81" s="148"/>
      <c r="AC81" s="148"/>
      <c r="AD81" s="148"/>
      <c r="AE81" s="148"/>
      <c r="AF81" s="148"/>
      <c r="AG81" s="148" t="s">
        <v>316</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2" x14ac:dyDescent="0.2">
      <c r="A82" s="155"/>
      <c r="B82" s="156"/>
      <c r="C82" s="196" t="s">
        <v>420</v>
      </c>
      <c r="D82" s="161"/>
      <c r="E82" s="162">
        <v>26.888000000000002</v>
      </c>
      <c r="F82" s="159"/>
      <c r="G82" s="159"/>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318</v>
      </c>
      <c r="AH82" s="148">
        <v>0</v>
      </c>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3" x14ac:dyDescent="0.2">
      <c r="A83" s="155"/>
      <c r="B83" s="156"/>
      <c r="C83" s="196" t="s">
        <v>421</v>
      </c>
      <c r="D83" s="161"/>
      <c r="E83" s="162">
        <v>13.862500000000001</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318</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78">
        <v>28</v>
      </c>
      <c r="B84" s="179" t="s">
        <v>422</v>
      </c>
      <c r="C84" s="195" t="s">
        <v>423</v>
      </c>
      <c r="D84" s="180" t="s">
        <v>312</v>
      </c>
      <c r="E84" s="181">
        <v>50.65504</v>
      </c>
      <c r="F84" s="182"/>
      <c r="G84" s="183">
        <f>ROUND(E84*F84,2)</f>
        <v>0</v>
      </c>
      <c r="H84" s="182"/>
      <c r="I84" s="183">
        <f>ROUND(E84*H84,2)</f>
        <v>0</v>
      </c>
      <c r="J84" s="182"/>
      <c r="K84" s="183">
        <f>ROUND(E84*J84,2)</f>
        <v>0</v>
      </c>
      <c r="L84" s="183">
        <v>12</v>
      </c>
      <c r="M84" s="183">
        <f>G84*(1+L84/100)</f>
        <v>0</v>
      </c>
      <c r="N84" s="181">
        <v>2.5249999999999999</v>
      </c>
      <c r="O84" s="181">
        <f>ROUND(E84*N84,2)</f>
        <v>127.9</v>
      </c>
      <c r="P84" s="181">
        <v>0</v>
      </c>
      <c r="Q84" s="181">
        <f>ROUND(E84*P84,2)</f>
        <v>0</v>
      </c>
      <c r="R84" s="183"/>
      <c r="S84" s="183" t="s">
        <v>313</v>
      </c>
      <c r="T84" s="184" t="s">
        <v>313</v>
      </c>
      <c r="U84" s="159">
        <v>0.47699999999999998</v>
      </c>
      <c r="V84" s="159">
        <f>ROUND(E84*U84,2)</f>
        <v>24.16</v>
      </c>
      <c r="W84" s="159"/>
      <c r="X84" s="159" t="s">
        <v>314</v>
      </c>
      <c r="Y84" s="159" t="s">
        <v>315</v>
      </c>
      <c r="Z84" s="148"/>
      <c r="AA84" s="148"/>
      <c r="AB84" s="148"/>
      <c r="AC84" s="148"/>
      <c r="AD84" s="148"/>
      <c r="AE84" s="148"/>
      <c r="AF84" s="148"/>
      <c r="AG84" s="148" t="s">
        <v>316</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33.75" outlineLevel="2" x14ac:dyDescent="0.2">
      <c r="A85" s="155"/>
      <c r="B85" s="156"/>
      <c r="C85" s="196" t="s">
        <v>424</v>
      </c>
      <c r="D85" s="161"/>
      <c r="E85" s="162">
        <v>15.6288</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318</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3" x14ac:dyDescent="0.2">
      <c r="A86" s="155"/>
      <c r="B86" s="156"/>
      <c r="C86" s="196" t="s">
        <v>425</v>
      </c>
      <c r="D86" s="161"/>
      <c r="E86" s="162">
        <v>1.5456000000000001</v>
      </c>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318</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3" x14ac:dyDescent="0.2">
      <c r="A87" s="155"/>
      <c r="B87" s="156"/>
      <c r="C87" s="196" t="s">
        <v>426</v>
      </c>
      <c r="D87" s="161"/>
      <c r="E87" s="162">
        <v>0.70199999999999996</v>
      </c>
      <c r="F87" s="159"/>
      <c r="G87" s="159"/>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318</v>
      </c>
      <c r="AH87" s="148">
        <v>0</v>
      </c>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3" x14ac:dyDescent="0.2">
      <c r="A88" s="155"/>
      <c r="B88" s="156"/>
      <c r="C88" s="196" t="s">
        <v>427</v>
      </c>
      <c r="D88" s="161"/>
      <c r="E88" s="162">
        <v>10.05184</v>
      </c>
      <c r="F88" s="159"/>
      <c r="G88" s="159"/>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318</v>
      </c>
      <c r="AH88" s="148">
        <v>0</v>
      </c>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3" x14ac:dyDescent="0.2">
      <c r="A89" s="155"/>
      <c r="B89" s="156"/>
      <c r="C89" s="196" t="s">
        <v>428</v>
      </c>
      <c r="D89" s="161"/>
      <c r="E89" s="162">
        <v>20.908799999999999</v>
      </c>
      <c r="F89" s="159"/>
      <c r="G89" s="159"/>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318</v>
      </c>
      <c r="AH89" s="148">
        <v>0</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3" x14ac:dyDescent="0.2">
      <c r="A90" s="155"/>
      <c r="B90" s="156"/>
      <c r="C90" s="196" t="s">
        <v>429</v>
      </c>
      <c r="D90" s="161"/>
      <c r="E90" s="162">
        <v>1.8180000000000001</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318</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78">
        <v>29</v>
      </c>
      <c r="B91" s="179" t="s">
        <v>430</v>
      </c>
      <c r="C91" s="195" t="s">
        <v>431</v>
      </c>
      <c r="D91" s="180" t="s">
        <v>374</v>
      </c>
      <c r="E91" s="181">
        <v>150.49469999999999</v>
      </c>
      <c r="F91" s="182"/>
      <c r="G91" s="183">
        <f>ROUND(E91*F91,2)</f>
        <v>0</v>
      </c>
      <c r="H91" s="182"/>
      <c r="I91" s="183">
        <f>ROUND(E91*H91,2)</f>
        <v>0</v>
      </c>
      <c r="J91" s="182"/>
      <c r="K91" s="183">
        <f>ROUND(E91*J91,2)</f>
        <v>0</v>
      </c>
      <c r="L91" s="183">
        <v>12</v>
      </c>
      <c r="M91" s="183">
        <f>G91*(1+L91/100)</f>
        <v>0</v>
      </c>
      <c r="N91" s="181">
        <v>3.9149999999999997E-2</v>
      </c>
      <c r="O91" s="181">
        <f>ROUND(E91*N91,2)</f>
        <v>5.89</v>
      </c>
      <c r="P91" s="181">
        <v>0</v>
      </c>
      <c r="Q91" s="181">
        <f>ROUND(E91*P91,2)</f>
        <v>0</v>
      </c>
      <c r="R91" s="183"/>
      <c r="S91" s="183" t="s">
        <v>313</v>
      </c>
      <c r="T91" s="184" t="s">
        <v>313</v>
      </c>
      <c r="U91" s="159">
        <v>1.05</v>
      </c>
      <c r="V91" s="159">
        <f>ROUND(E91*U91,2)</f>
        <v>158.02000000000001</v>
      </c>
      <c r="W91" s="159"/>
      <c r="X91" s="159" t="s">
        <v>314</v>
      </c>
      <c r="Y91" s="159" t="s">
        <v>315</v>
      </c>
      <c r="Z91" s="148"/>
      <c r="AA91" s="148"/>
      <c r="AB91" s="148"/>
      <c r="AC91" s="148"/>
      <c r="AD91" s="148"/>
      <c r="AE91" s="148"/>
      <c r="AF91" s="148"/>
      <c r="AG91" s="148" t="s">
        <v>316</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2.5" outlineLevel="2" x14ac:dyDescent="0.2">
      <c r="A92" s="155"/>
      <c r="B92" s="156"/>
      <c r="C92" s="196" t="s">
        <v>432</v>
      </c>
      <c r="D92" s="161"/>
      <c r="E92" s="162">
        <v>55.351999999999997</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318</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3" x14ac:dyDescent="0.2">
      <c r="A93" s="155"/>
      <c r="B93" s="156"/>
      <c r="C93" s="196" t="s">
        <v>433</v>
      </c>
      <c r="D93" s="161"/>
      <c r="E93" s="162">
        <v>5.4740000000000002</v>
      </c>
      <c r="F93" s="159"/>
      <c r="G93" s="159"/>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318</v>
      </c>
      <c r="AH93" s="148">
        <v>0</v>
      </c>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3" x14ac:dyDescent="0.2">
      <c r="A94" s="155"/>
      <c r="B94" s="156"/>
      <c r="C94" s="196" t="s">
        <v>434</v>
      </c>
      <c r="D94" s="161"/>
      <c r="E94" s="162">
        <v>2.4300000000000002</v>
      </c>
      <c r="F94" s="159"/>
      <c r="G94" s="159"/>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318</v>
      </c>
      <c r="AH94" s="148">
        <v>0</v>
      </c>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3" x14ac:dyDescent="0.2">
      <c r="A95" s="155"/>
      <c r="B95" s="156"/>
      <c r="C95" s="196" t="s">
        <v>435</v>
      </c>
      <c r="D95" s="161"/>
      <c r="E95" s="162">
        <v>26.700199999999999</v>
      </c>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318</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3" x14ac:dyDescent="0.2">
      <c r="A96" s="155"/>
      <c r="B96" s="156"/>
      <c r="C96" s="196" t="s">
        <v>436</v>
      </c>
      <c r="D96" s="161"/>
      <c r="E96" s="162">
        <v>55.539000000000001</v>
      </c>
      <c r="F96" s="159"/>
      <c r="G96" s="159"/>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318</v>
      </c>
      <c r="AH96" s="148">
        <v>0</v>
      </c>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3" x14ac:dyDescent="0.2">
      <c r="A97" s="155"/>
      <c r="B97" s="156"/>
      <c r="C97" s="196" t="s">
        <v>437</v>
      </c>
      <c r="D97" s="161"/>
      <c r="E97" s="162">
        <v>4.9995000000000003</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318</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
      <c r="A98" s="178">
        <v>30</v>
      </c>
      <c r="B98" s="179" t="s">
        <v>438</v>
      </c>
      <c r="C98" s="195" t="s">
        <v>439</v>
      </c>
      <c r="D98" s="180" t="s">
        <v>374</v>
      </c>
      <c r="E98" s="181">
        <v>150.49469999999999</v>
      </c>
      <c r="F98" s="182"/>
      <c r="G98" s="183">
        <f>ROUND(E98*F98,2)</f>
        <v>0</v>
      </c>
      <c r="H98" s="182"/>
      <c r="I98" s="183">
        <f>ROUND(E98*H98,2)</f>
        <v>0</v>
      </c>
      <c r="J98" s="182"/>
      <c r="K98" s="183">
        <f>ROUND(E98*J98,2)</f>
        <v>0</v>
      </c>
      <c r="L98" s="183">
        <v>12</v>
      </c>
      <c r="M98" s="183">
        <f>G98*(1+L98/100)</f>
        <v>0</v>
      </c>
      <c r="N98" s="181">
        <v>0</v>
      </c>
      <c r="O98" s="181">
        <f>ROUND(E98*N98,2)</f>
        <v>0</v>
      </c>
      <c r="P98" s="181">
        <v>0</v>
      </c>
      <c r="Q98" s="181">
        <f>ROUND(E98*P98,2)</f>
        <v>0</v>
      </c>
      <c r="R98" s="183"/>
      <c r="S98" s="183" t="s">
        <v>313</v>
      </c>
      <c r="T98" s="184" t="s">
        <v>313</v>
      </c>
      <c r="U98" s="159">
        <v>0.32</v>
      </c>
      <c r="V98" s="159">
        <f>ROUND(E98*U98,2)</f>
        <v>48.16</v>
      </c>
      <c r="W98" s="159"/>
      <c r="X98" s="159" t="s">
        <v>314</v>
      </c>
      <c r="Y98" s="159" t="s">
        <v>315</v>
      </c>
      <c r="Z98" s="148"/>
      <c r="AA98" s="148"/>
      <c r="AB98" s="148"/>
      <c r="AC98" s="148"/>
      <c r="AD98" s="148"/>
      <c r="AE98" s="148"/>
      <c r="AF98" s="148"/>
      <c r="AG98" s="148" t="s">
        <v>316</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
      <c r="A99" s="155"/>
      <c r="B99" s="156"/>
      <c r="C99" s="196" t="s">
        <v>440</v>
      </c>
      <c r="D99" s="161"/>
      <c r="E99" s="162">
        <v>150.49469999999999</v>
      </c>
      <c r="F99" s="159"/>
      <c r="G99" s="159"/>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318</v>
      </c>
      <c r="AH99" s="148">
        <v>5</v>
      </c>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ht="22.5" outlineLevel="1" x14ac:dyDescent="0.2">
      <c r="A100" s="185">
        <v>31</v>
      </c>
      <c r="B100" s="186" t="s">
        <v>441</v>
      </c>
      <c r="C100" s="197" t="s">
        <v>442</v>
      </c>
      <c r="D100" s="187" t="s">
        <v>443</v>
      </c>
      <c r="E100" s="188">
        <v>12</v>
      </c>
      <c r="F100" s="189"/>
      <c r="G100" s="190">
        <f>ROUND(E100*F100,2)</f>
        <v>0</v>
      </c>
      <c r="H100" s="189"/>
      <c r="I100" s="190">
        <f>ROUND(E100*H100,2)</f>
        <v>0</v>
      </c>
      <c r="J100" s="189"/>
      <c r="K100" s="190">
        <f>ROUND(E100*J100,2)</f>
        <v>0</v>
      </c>
      <c r="L100" s="190">
        <v>12</v>
      </c>
      <c r="M100" s="190">
        <f>G100*(1+L100/100)</f>
        <v>0</v>
      </c>
      <c r="N100" s="188">
        <v>2.4199999999999998E-3</v>
      </c>
      <c r="O100" s="188">
        <f>ROUND(E100*N100,2)</f>
        <v>0.03</v>
      </c>
      <c r="P100" s="188">
        <v>0</v>
      </c>
      <c r="Q100" s="188">
        <f>ROUND(E100*P100,2)</f>
        <v>0</v>
      </c>
      <c r="R100" s="190"/>
      <c r="S100" s="190" t="s">
        <v>313</v>
      </c>
      <c r="T100" s="191" t="s">
        <v>313</v>
      </c>
      <c r="U100" s="159">
        <v>0.4</v>
      </c>
      <c r="V100" s="159">
        <f>ROUND(E100*U100,2)</f>
        <v>4.8</v>
      </c>
      <c r="W100" s="159"/>
      <c r="X100" s="159" t="s">
        <v>314</v>
      </c>
      <c r="Y100" s="159" t="s">
        <v>315</v>
      </c>
      <c r="Z100" s="148"/>
      <c r="AA100" s="148"/>
      <c r="AB100" s="148"/>
      <c r="AC100" s="148"/>
      <c r="AD100" s="148"/>
      <c r="AE100" s="148"/>
      <c r="AF100" s="148"/>
      <c r="AG100" s="148" t="s">
        <v>316</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2.5" outlineLevel="1" x14ac:dyDescent="0.2">
      <c r="A101" s="178">
        <v>32</v>
      </c>
      <c r="B101" s="179" t="s">
        <v>444</v>
      </c>
      <c r="C101" s="195" t="s">
        <v>445</v>
      </c>
      <c r="D101" s="180" t="s">
        <v>374</v>
      </c>
      <c r="E101" s="181">
        <v>40.750500000000002</v>
      </c>
      <c r="F101" s="182"/>
      <c r="G101" s="183">
        <f>ROUND(E101*F101,2)</f>
        <v>0</v>
      </c>
      <c r="H101" s="182"/>
      <c r="I101" s="183">
        <f>ROUND(E101*H101,2)</f>
        <v>0</v>
      </c>
      <c r="J101" s="182"/>
      <c r="K101" s="183">
        <f>ROUND(E101*J101,2)</f>
        <v>0</v>
      </c>
      <c r="L101" s="183">
        <v>12</v>
      </c>
      <c r="M101" s="183">
        <f>G101*(1+L101/100)</f>
        <v>0</v>
      </c>
      <c r="N101" s="181">
        <v>1.1469999999999999E-2</v>
      </c>
      <c r="O101" s="181">
        <f>ROUND(E101*N101,2)</f>
        <v>0.47</v>
      </c>
      <c r="P101" s="181">
        <v>0</v>
      </c>
      <c r="Q101" s="181">
        <f>ROUND(E101*P101,2)</f>
        <v>0</v>
      </c>
      <c r="R101" s="183"/>
      <c r="S101" s="183" t="s">
        <v>313</v>
      </c>
      <c r="T101" s="184" t="s">
        <v>313</v>
      </c>
      <c r="U101" s="159">
        <v>0.26379999999999998</v>
      </c>
      <c r="V101" s="159">
        <f>ROUND(E101*U101,2)</f>
        <v>10.75</v>
      </c>
      <c r="W101" s="159"/>
      <c r="X101" s="159" t="s">
        <v>314</v>
      </c>
      <c r="Y101" s="159" t="s">
        <v>315</v>
      </c>
      <c r="Z101" s="148"/>
      <c r="AA101" s="148"/>
      <c r="AB101" s="148"/>
      <c r="AC101" s="148"/>
      <c r="AD101" s="148"/>
      <c r="AE101" s="148"/>
      <c r="AF101" s="148"/>
      <c r="AG101" s="148" t="s">
        <v>316</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2" x14ac:dyDescent="0.2">
      <c r="A102" s="155"/>
      <c r="B102" s="156"/>
      <c r="C102" s="196" t="s">
        <v>446</v>
      </c>
      <c r="D102" s="161"/>
      <c r="E102" s="162">
        <v>40.750500000000002</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318</v>
      </c>
      <c r="AH102" s="148">
        <v>5</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78">
        <v>33</v>
      </c>
      <c r="B103" s="179" t="s">
        <v>447</v>
      </c>
      <c r="C103" s="195" t="s">
        <v>448</v>
      </c>
      <c r="D103" s="180" t="s">
        <v>374</v>
      </c>
      <c r="E103" s="181">
        <v>210.56555</v>
      </c>
      <c r="F103" s="182"/>
      <c r="G103" s="183">
        <f>ROUND(E103*F103,2)</f>
        <v>0</v>
      </c>
      <c r="H103" s="182"/>
      <c r="I103" s="183">
        <f>ROUND(E103*H103,2)</f>
        <v>0</v>
      </c>
      <c r="J103" s="182"/>
      <c r="K103" s="183">
        <f>ROUND(E103*J103,2)</f>
        <v>0</v>
      </c>
      <c r="L103" s="183">
        <v>12</v>
      </c>
      <c r="M103" s="183">
        <f>G103*(1+L103/100)</f>
        <v>0</v>
      </c>
      <c r="N103" s="181">
        <v>5.0000000000000001E-4</v>
      </c>
      <c r="O103" s="181">
        <f>ROUND(E103*N103,2)</f>
        <v>0.11</v>
      </c>
      <c r="P103" s="181">
        <v>0</v>
      </c>
      <c r="Q103" s="181">
        <f>ROUND(E103*P103,2)</f>
        <v>0</v>
      </c>
      <c r="R103" s="183"/>
      <c r="S103" s="183" t="s">
        <v>313</v>
      </c>
      <c r="T103" s="184" t="s">
        <v>313</v>
      </c>
      <c r="U103" s="159">
        <v>9.4E-2</v>
      </c>
      <c r="V103" s="159">
        <f>ROUND(E103*U103,2)</f>
        <v>19.79</v>
      </c>
      <c r="W103" s="159"/>
      <c r="X103" s="159" t="s">
        <v>314</v>
      </c>
      <c r="Y103" s="159" t="s">
        <v>315</v>
      </c>
      <c r="Z103" s="148"/>
      <c r="AA103" s="148"/>
      <c r="AB103" s="148"/>
      <c r="AC103" s="148"/>
      <c r="AD103" s="148"/>
      <c r="AE103" s="148"/>
      <c r="AF103" s="148"/>
      <c r="AG103" s="148" t="s">
        <v>316</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196" t="s">
        <v>449</v>
      </c>
      <c r="D104" s="161"/>
      <c r="E104" s="162"/>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318</v>
      </c>
      <c r="AH104" s="148">
        <v>0</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3" x14ac:dyDescent="0.2">
      <c r="A105" s="155"/>
      <c r="B105" s="156"/>
      <c r="C105" s="196" t="s">
        <v>450</v>
      </c>
      <c r="D105" s="161"/>
      <c r="E105" s="162">
        <v>70.667550000000006</v>
      </c>
      <c r="F105" s="159"/>
      <c r="G105" s="159"/>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318</v>
      </c>
      <c r="AH105" s="148">
        <v>5</v>
      </c>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3" x14ac:dyDescent="0.2">
      <c r="A106" s="155"/>
      <c r="B106" s="156"/>
      <c r="C106" s="196" t="s">
        <v>451</v>
      </c>
      <c r="D106" s="161"/>
      <c r="E106" s="162"/>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318</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3" x14ac:dyDescent="0.2">
      <c r="A107" s="155"/>
      <c r="B107" s="156"/>
      <c r="C107" s="196" t="s">
        <v>452</v>
      </c>
      <c r="D107" s="161"/>
      <c r="E107" s="162">
        <v>40.433</v>
      </c>
      <c r="F107" s="159"/>
      <c r="G107" s="159"/>
      <c r="H107" s="159"/>
      <c r="I107" s="159"/>
      <c r="J107" s="159"/>
      <c r="K107" s="159"/>
      <c r="L107" s="159"/>
      <c r="M107" s="159"/>
      <c r="N107" s="158"/>
      <c r="O107" s="158"/>
      <c r="P107" s="158"/>
      <c r="Q107" s="158"/>
      <c r="R107" s="159"/>
      <c r="S107" s="159"/>
      <c r="T107" s="159"/>
      <c r="U107" s="159"/>
      <c r="V107" s="159"/>
      <c r="W107" s="159"/>
      <c r="X107" s="159"/>
      <c r="Y107" s="159"/>
      <c r="Z107" s="148"/>
      <c r="AA107" s="148"/>
      <c r="AB107" s="148"/>
      <c r="AC107" s="148"/>
      <c r="AD107" s="148"/>
      <c r="AE107" s="148"/>
      <c r="AF107" s="148"/>
      <c r="AG107" s="148" t="s">
        <v>318</v>
      </c>
      <c r="AH107" s="148">
        <v>0</v>
      </c>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3" x14ac:dyDescent="0.2">
      <c r="A108" s="155"/>
      <c r="B108" s="156"/>
      <c r="C108" s="196" t="s">
        <v>453</v>
      </c>
      <c r="D108" s="161"/>
      <c r="E108" s="162">
        <v>24.69</v>
      </c>
      <c r="F108" s="159"/>
      <c r="G108" s="159"/>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318</v>
      </c>
      <c r="AH108" s="148">
        <v>0</v>
      </c>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3" x14ac:dyDescent="0.2">
      <c r="A109" s="155"/>
      <c r="B109" s="156"/>
      <c r="C109" s="196" t="s">
        <v>454</v>
      </c>
      <c r="D109" s="161"/>
      <c r="E109" s="162">
        <v>74.775000000000006</v>
      </c>
      <c r="F109" s="159"/>
      <c r="G109" s="159"/>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318</v>
      </c>
      <c r="AH109" s="148">
        <v>0</v>
      </c>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
      <c r="A110" s="178">
        <v>34</v>
      </c>
      <c r="B110" s="179" t="s">
        <v>455</v>
      </c>
      <c r="C110" s="195" t="s">
        <v>456</v>
      </c>
      <c r="D110" s="180" t="s">
        <v>389</v>
      </c>
      <c r="E110" s="181">
        <v>88.6875</v>
      </c>
      <c r="F110" s="182"/>
      <c r="G110" s="183">
        <f>ROUND(E110*F110,2)</f>
        <v>0</v>
      </c>
      <c r="H110" s="182"/>
      <c r="I110" s="183">
        <f>ROUND(E110*H110,2)</f>
        <v>0</v>
      </c>
      <c r="J110" s="182"/>
      <c r="K110" s="183">
        <f>ROUND(E110*J110,2)</f>
        <v>0</v>
      </c>
      <c r="L110" s="183">
        <v>12</v>
      </c>
      <c r="M110" s="183">
        <f>G110*(1+L110/100)</f>
        <v>0</v>
      </c>
      <c r="N110" s="181">
        <v>2.2000000000000001E-4</v>
      </c>
      <c r="O110" s="181">
        <f>ROUND(E110*N110,2)</f>
        <v>0.02</v>
      </c>
      <c r="P110" s="181">
        <v>0</v>
      </c>
      <c r="Q110" s="181">
        <f>ROUND(E110*P110,2)</f>
        <v>0</v>
      </c>
      <c r="R110" s="183" t="s">
        <v>382</v>
      </c>
      <c r="S110" s="183" t="s">
        <v>313</v>
      </c>
      <c r="T110" s="184" t="s">
        <v>313</v>
      </c>
      <c r="U110" s="159">
        <v>0</v>
      </c>
      <c r="V110" s="159">
        <f>ROUND(E110*U110,2)</f>
        <v>0</v>
      </c>
      <c r="W110" s="159"/>
      <c r="X110" s="159" t="s">
        <v>384</v>
      </c>
      <c r="Y110" s="159" t="s">
        <v>315</v>
      </c>
      <c r="Z110" s="148"/>
      <c r="AA110" s="148"/>
      <c r="AB110" s="148"/>
      <c r="AC110" s="148"/>
      <c r="AD110" s="148"/>
      <c r="AE110" s="148"/>
      <c r="AF110" s="148"/>
      <c r="AG110" s="148" t="s">
        <v>385</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2" x14ac:dyDescent="0.2">
      <c r="A111" s="155"/>
      <c r="B111" s="156"/>
      <c r="C111" s="196" t="s">
        <v>457</v>
      </c>
      <c r="D111" s="161"/>
      <c r="E111" s="162">
        <v>88.6875</v>
      </c>
      <c r="F111" s="159"/>
      <c r="G111" s="159"/>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318</v>
      </c>
      <c r="AH111" s="148">
        <v>5</v>
      </c>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1" x14ac:dyDescent="0.2">
      <c r="A112" s="178">
        <v>35</v>
      </c>
      <c r="B112" s="179" t="s">
        <v>458</v>
      </c>
      <c r="C112" s="195" t="s">
        <v>459</v>
      </c>
      <c r="D112" s="180" t="s">
        <v>389</v>
      </c>
      <c r="E112" s="181">
        <v>8.0960000000000001</v>
      </c>
      <c r="F112" s="182"/>
      <c r="G112" s="183">
        <f>ROUND(E112*F112,2)</f>
        <v>0</v>
      </c>
      <c r="H112" s="182"/>
      <c r="I112" s="183">
        <f>ROUND(E112*H112,2)</f>
        <v>0</v>
      </c>
      <c r="J112" s="182"/>
      <c r="K112" s="183">
        <f>ROUND(E112*J112,2)</f>
        <v>0</v>
      </c>
      <c r="L112" s="183">
        <v>12</v>
      </c>
      <c r="M112" s="183">
        <f>G112*(1+L112/100)</f>
        <v>0</v>
      </c>
      <c r="N112" s="181">
        <v>4.8000000000000001E-4</v>
      </c>
      <c r="O112" s="181">
        <f>ROUND(E112*N112,2)</f>
        <v>0</v>
      </c>
      <c r="P112" s="181">
        <v>0</v>
      </c>
      <c r="Q112" s="181">
        <f>ROUND(E112*P112,2)</f>
        <v>0</v>
      </c>
      <c r="R112" s="183" t="s">
        <v>382</v>
      </c>
      <c r="S112" s="183" t="s">
        <v>313</v>
      </c>
      <c r="T112" s="184" t="s">
        <v>313</v>
      </c>
      <c r="U112" s="159">
        <v>0</v>
      </c>
      <c r="V112" s="159">
        <f>ROUND(E112*U112,2)</f>
        <v>0</v>
      </c>
      <c r="W112" s="159"/>
      <c r="X112" s="159" t="s">
        <v>384</v>
      </c>
      <c r="Y112" s="159" t="s">
        <v>315</v>
      </c>
      <c r="Z112" s="148"/>
      <c r="AA112" s="148"/>
      <c r="AB112" s="148"/>
      <c r="AC112" s="148"/>
      <c r="AD112" s="148"/>
      <c r="AE112" s="148"/>
      <c r="AF112" s="148"/>
      <c r="AG112" s="148" t="s">
        <v>385</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196" t="s">
        <v>460</v>
      </c>
      <c r="D113" s="161"/>
      <c r="E113" s="162">
        <v>8.0960000000000001</v>
      </c>
      <c r="F113" s="159"/>
      <c r="G113" s="159"/>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318</v>
      </c>
      <c r="AH113" s="148">
        <v>5</v>
      </c>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
      <c r="A114" s="178">
        <v>36</v>
      </c>
      <c r="B114" s="179" t="s">
        <v>461</v>
      </c>
      <c r="C114" s="195" t="s">
        <v>462</v>
      </c>
      <c r="D114" s="180" t="s">
        <v>381</v>
      </c>
      <c r="E114" s="181">
        <v>156.89015000000001</v>
      </c>
      <c r="F114" s="182"/>
      <c r="G114" s="183">
        <f>ROUND(E114*F114,2)</f>
        <v>0</v>
      </c>
      <c r="H114" s="182"/>
      <c r="I114" s="183">
        <f>ROUND(E114*H114,2)</f>
        <v>0</v>
      </c>
      <c r="J114" s="182"/>
      <c r="K114" s="183">
        <f>ROUND(E114*J114,2)</f>
        <v>0</v>
      </c>
      <c r="L114" s="183">
        <v>12</v>
      </c>
      <c r="M114" s="183">
        <f>G114*(1+L114/100)</f>
        <v>0</v>
      </c>
      <c r="N114" s="181">
        <v>1</v>
      </c>
      <c r="O114" s="181">
        <f>ROUND(E114*N114,2)</f>
        <v>156.88999999999999</v>
      </c>
      <c r="P114" s="181">
        <v>0</v>
      </c>
      <c r="Q114" s="181">
        <f>ROUND(E114*P114,2)</f>
        <v>0</v>
      </c>
      <c r="R114" s="183" t="s">
        <v>382</v>
      </c>
      <c r="S114" s="183" t="s">
        <v>313</v>
      </c>
      <c r="T114" s="184" t="s">
        <v>313</v>
      </c>
      <c r="U114" s="159">
        <v>0</v>
      </c>
      <c r="V114" s="159">
        <f>ROUND(E114*U114,2)</f>
        <v>0</v>
      </c>
      <c r="W114" s="159"/>
      <c r="X114" s="159" t="s">
        <v>384</v>
      </c>
      <c r="Y114" s="159" t="s">
        <v>315</v>
      </c>
      <c r="Z114" s="148"/>
      <c r="AA114" s="148"/>
      <c r="AB114" s="148"/>
      <c r="AC114" s="148"/>
      <c r="AD114" s="148"/>
      <c r="AE114" s="148"/>
      <c r="AF114" s="148"/>
      <c r="AG114" s="148" t="s">
        <v>385</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196" t="s">
        <v>463</v>
      </c>
      <c r="D115" s="161"/>
      <c r="E115" s="162">
        <v>156.89015000000001</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318</v>
      </c>
      <c r="AH115" s="148">
        <v>5</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x14ac:dyDescent="0.2">
      <c r="A116" s="171" t="s">
        <v>308</v>
      </c>
      <c r="B116" s="172" t="s">
        <v>181</v>
      </c>
      <c r="C116" s="194" t="s">
        <v>182</v>
      </c>
      <c r="D116" s="173"/>
      <c r="E116" s="174"/>
      <c r="F116" s="175"/>
      <c r="G116" s="175">
        <f>SUMIF(AG117:AG216,"&lt;&gt;NOR",G117:G216)</f>
        <v>0</v>
      </c>
      <c r="H116" s="175"/>
      <c r="I116" s="175">
        <f>SUM(I117:I216)</f>
        <v>0</v>
      </c>
      <c r="J116" s="175"/>
      <c r="K116" s="175">
        <f>SUM(K117:K216)</f>
        <v>0</v>
      </c>
      <c r="L116" s="175"/>
      <c r="M116" s="175">
        <f>SUM(M117:M216)</f>
        <v>0</v>
      </c>
      <c r="N116" s="174"/>
      <c r="O116" s="174">
        <f>SUM(O117:O216)</f>
        <v>202.78999999999996</v>
      </c>
      <c r="P116" s="174"/>
      <c r="Q116" s="174">
        <f>SUM(Q117:Q216)</f>
        <v>0</v>
      </c>
      <c r="R116" s="175"/>
      <c r="S116" s="175"/>
      <c r="T116" s="176"/>
      <c r="U116" s="170"/>
      <c r="V116" s="170">
        <f>SUM(V117:V216)</f>
        <v>696.29000000000008</v>
      </c>
      <c r="W116" s="170"/>
      <c r="X116" s="170"/>
      <c r="Y116" s="170"/>
      <c r="AG116" t="s">
        <v>309</v>
      </c>
    </row>
    <row r="117" spans="1:60" outlineLevel="1" x14ac:dyDescent="0.2">
      <c r="A117" s="178">
        <v>37</v>
      </c>
      <c r="B117" s="179" t="s">
        <v>464</v>
      </c>
      <c r="C117" s="195" t="s">
        <v>465</v>
      </c>
      <c r="D117" s="180" t="s">
        <v>374</v>
      </c>
      <c r="E117" s="181">
        <v>163.4675</v>
      </c>
      <c r="F117" s="182"/>
      <c r="G117" s="183">
        <f>ROUND(E117*F117,2)</f>
        <v>0</v>
      </c>
      <c r="H117" s="182"/>
      <c r="I117" s="183">
        <f>ROUND(E117*H117,2)</f>
        <v>0</v>
      </c>
      <c r="J117" s="182"/>
      <c r="K117" s="183">
        <f>ROUND(E117*J117,2)</f>
        <v>0</v>
      </c>
      <c r="L117" s="183">
        <v>12</v>
      </c>
      <c r="M117" s="183">
        <f>G117*(1+L117/100)</f>
        <v>0</v>
      </c>
      <c r="N117" s="181">
        <v>0.24942</v>
      </c>
      <c r="O117" s="181">
        <f>ROUND(E117*N117,2)</f>
        <v>40.770000000000003</v>
      </c>
      <c r="P117" s="181">
        <v>0</v>
      </c>
      <c r="Q117" s="181">
        <f>ROUND(E117*P117,2)</f>
        <v>0</v>
      </c>
      <c r="R117" s="183"/>
      <c r="S117" s="183" t="s">
        <v>313</v>
      </c>
      <c r="T117" s="184" t="s">
        <v>313</v>
      </c>
      <c r="U117" s="159">
        <v>0.74</v>
      </c>
      <c r="V117" s="159">
        <f>ROUND(E117*U117,2)</f>
        <v>120.97</v>
      </c>
      <c r="W117" s="159"/>
      <c r="X117" s="159" t="s">
        <v>314</v>
      </c>
      <c r="Y117" s="159" t="s">
        <v>315</v>
      </c>
      <c r="Z117" s="148"/>
      <c r="AA117" s="148"/>
      <c r="AB117" s="148"/>
      <c r="AC117" s="148"/>
      <c r="AD117" s="148"/>
      <c r="AE117" s="148"/>
      <c r="AF117" s="148"/>
      <c r="AG117" s="148" t="s">
        <v>316</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196" t="s">
        <v>466</v>
      </c>
      <c r="D118" s="161"/>
      <c r="E118" s="162">
        <v>64.759500000000003</v>
      </c>
      <c r="F118" s="159"/>
      <c r="G118" s="159"/>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318</v>
      </c>
      <c r="AH118" s="148">
        <v>0</v>
      </c>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
      <c r="A119" s="155"/>
      <c r="B119" s="156"/>
      <c r="C119" s="196" t="s">
        <v>467</v>
      </c>
      <c r="D119" s="161"/>
      <c r="E119" s="162">
        <v>98.455500000000001</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318</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3" x14ac:dyDescent="0.2">
      <c r="A120" s="155"/>
      <c r="B120" s="156"/>
      <c r="C120" s="196" t="s">
        <v>468</v>
      </c>
      <c r="D120" s="161"/>
      <c r="E120" s="162">
        <v>-1.125</v>
      </c>
      <c r="F120" s="159"/>
      <c r="G120" s="159"/>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318</v>
      </c>
      <c r="AH120" s="148">
        <v>0</v>
      </c>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3" x14ac:dyDescent="0.2">
      <c r="A121" s="155"/>
      <c r="B121" s="156"/>
      <c r="C121" s="196" t="s">
        <v>469</v>
      </c>
      <c r="D121" s="161"/>
      <c r="E121" s="162">
        <v>-11.25</v>
      </c>
      <c r="F121" s="159"/>
      <c r="G121" s="159"/>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318</v>
      </c>
      <c r="AH121" s="148">
        <v>0</v>
      </c>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3" x14ac:dyDescent="0.2">
      <c r="A122" s="155"/>
      <c r="B122" s="156"/>
      <c r="C122" s="196" t="s">
        <v>470</v>
      </c>
      <c r="D122" s="161"/>
      <c r="E122" s="162">
        <v>-3.6425000000000001</v>
      </c>
      <c r="F122" s="159"/>
      <c r="G122" s="159"/>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318</v>
      </c>
      <c r="AH122" s="148">
        <v>0</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3" x14ac:dyDescent="0.2">
      <c r="A123" s="155"/>
      <c r="B123" s="156"/>
      <c r="C123" s="196" t="s">
        <v>471</v>
      </c>
      <c r="D123" s="161"/>
      <c r="E123" s="162">
        <v>-2.585</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318</v>
      </c>
      <c r="AH123" s="148">
        <v>0</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
      <c r="A124" s="155"/>
      <c r="B124" s="156"/>
      <c r="C124" s="196" t="s">
        <v>472</v>
      </c>
      <c r="D124" s="161"/>
      <c r="E124" s="162">
        <v>-1.95</v>
      </c>
      <c r="F124" s="159"/>
      <c r="G124" s="159"/>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318</v>
      </c>
      <c r="AH124" s="148">
        <v>0</v>
      </c>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3" x14ac:dyDescent="0.2">
      <c r="A125" s="155"/>
      <c r="B125" s="156"/>
      <c r="C125" s="196" t="s">
        <v>473</v>
      </c>
      <c r="D125" s="161"/>
      <c r="E125" s="162">
        <v>20.805</v>
      </c>
      <c r="F125" s="159"/>
      <c r="G125" s="159"/>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318</v>
      </c>
      <c r="AH125" s="148">
        <v>0</v>
      </c>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ht="22.5" outlineLevel="1" x14ac:dyDescent="0.2">
      <c r="A126" s="178">
        <v>38</v>
      </c>
      <c r="B126" s="179" t="s">
        <v>474</v>
      </c>
      <c r="C126" s="195" t="s">
        <v>475</v>
      </c>
      <c r="D126" s="180" t="s">
        <v>374</v>
      </c>
      <c r="E126" s="181">
        <v>215.70425</v>
      </c>
      <c r="F126" s="182"/>
      <c r="G126" s="183">
        <f>ROUND(E126*F126,2)</f>
        <v>0</v>
      </c>
      <c r="H126" s="182"/>
      <c r="I126" s="183">
        <f>ROUND(E126*H126,2)</f>
        <v>0</v>
      </c>
      <c r="J126" s="182"/>
      <c r="K126" s="183">
        <f>ROUND(E126*J126,2)</f>
        <v>0</v>
      </c>
      <c r="L126" s="183">
        <v>12</v>
      </c>
      <c r="M126" s="183">
        <f>G126*(1+L126/100)</f>
        <v>0</v>
      </c>
      <c r="N126" s="181">
        <v>0.33694000000000002</v>
      </c>
      <c r="O126" s="181">
        <f>ROUND(E126*N126,2)</f>
        <v>72.680000000000007</v>
      </c>
      <c r="P126" s="181">
        <v>0</v>
      </c>
      <c r="Q126" s="181">
        <f>ROUND(E126*P126,2)</f>
        <v>0</v>
      </c>
      <c r="R126" s="183"/>
      <c r="S126" s="183" t="s">
        <v>313</v>
      </c>
      <c r="T126" s="184" t="s">
        <v>313</v>
      </c>
      <c r="U126" s="159">
        <v>0.96499999999999997</v>
      </c>
      <c r="V126" s="159">
        <f>ROUND(E126*U126,2)</f>
        <v>208.15</v>
      </c>
      <c r="W126" s="159"/>
      <c r="X126" s="159" t="s">
        <v>314</v>
      </c>
      <c r="Y126" s="159" t="s">
        <v>315</v>
      </c>
      <c r="Z126" s="148"/>
      <c r="AA126" s="148"/>
      <c r="AB126" s="148"/>
      <c r="AC126" s="148"/>
      <c r="AD126" s="148"/>
      <c r="AE126" s="148"/>
      <c r="AF126" s="148"/>
      <c r="AG126" s="148" t="s">
        <v>316</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
      <c r="A127" s="155"/>
      <c r="B127" s="156"/>
      <c r="C127" s="196" t="s">
        <v>466</v>
      </c>
      <c r="D127" s="161"/>
      <c r="E127" s="162">
        <v>64.759500000000003</v>
      </c>
      <c r="F127" s="159"/>
      <c r="G127" s="159"/>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318</v>
      </c>
      <c r="AH127" s="148">
        <v>0</v>
      </c>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3" x14ac:dyDescent="0.2">
      <c r="A128" s="155"/>
      <c r="B128" s="156"/>
      <c r="C128" s="196" t="s">
        <v>467</v>
      </c>
      <c r="D128" s="161"/>
      <c r="E128" s="162">
        <v>98.455500000000001</v>
      </c>
      <c r="F128" s="159"/>
      <c r="G128" s="159"/>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318</v>
      </c>
      <c r="AH128" s="148">
        <v>0</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3" x14ac:dyDescent="0.2">
      <c r="A129" s="155"/>
      <c r="B129" s="156"/>
      <c r="C129" s="196" t="s">
        <v>476</v>
      </c>
      <c r="D129" s="161"/>
      <c r="E129" s="162">
        <v>-24.75</v>
      </c>
      <c r="F129" s="159"/>
      <c r="G129" s="159"/>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318</v>
      </c>
      <c r="AH129" s="148">
        <v>0</v>
      </c>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3" x14ac:dyDescent="0.2">
      <c r="A130" s="155"/>
      <c r="B130" s="156"/>
      <c r="C130" s="196" t="s">
        <v>477</v>
      </c>
      <c r="D130" s="161"/>
      <c r="E130" s="162">
        <v>-1.43</v>
      </c>
      <c r="F130" s="159"/>
      <c r="G130" s="159"/>
      <c r="H130" s="159"/>
      <c r="I130" s="159"/>
      <c r="J130" s="159"/>
      <c r="K130" s="159"/>
      <c r="L130" s="159"/>
      <c r="M130" s="159"/>
      <c r="N130" s="158"/>
      <c r="O130" s="158"/>
      <c r="P130" s="158"/>
      <c r="Q130" s="158"/>
      <c r="R130" s="159"/>
      <c r="S130" s="159"/>
      <c r="T130" s="159"/>
      <c r="U130" s="159"/>
      <c r="V130" s="159"/>
      <c r="W130" s="159"/>
      <c r="X130" s="159"/>
      <c r="Y130" s="159"/>
      <c r="Z130" s="148"/>
      <c r="AA130" s="148"/>
      <c r="AB130" s="148"/>
      <c r="AC130" s="148"/>
      <c r="AD130" s="148"/>
      <c r="AE130" s="148"/>
      <c r="AF130" s="148"/>
      <c r="AG130" s="148" t="s">
        <v>318</v>
      </c>
      <c r="AH130" s="148">
        <v>0</v>
      </c>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3" x14ac:dyDescent="0.2">
      <c r="A131" s="155"/>
      <c r="B131" s="156"/>
      <c r="C131" s="196" t="s">
        <v>478</v>
      </c>
      <c r="D131" s="161"/>
      <c r="E131" s="162">
        <v>25.450500000000002</v>
      </c>
      <c r="F131" s="159"/>
      <c r="G131" s="159"/>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318</v>
      </c>
      <c r="AH131" s="148">
        <v>0</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3" x14ac:dyDescent="0.2">
      <c r="A132" s="155"/>
      <c r="B132" s="156"/>
      <c r="C132" s="196" t="s">
        <v>479</v>
      </c>
      <c r="D132" s="161"/>
      <c r="E132" s="162">
        <v>34.567500000000003</v>
      </c>
      <c r="F132" s="159"/>
      <c r="G132" s="159"/>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318</v>
      </c>
      <c r="AH132" s="148">
        <v>0</v>
      </c>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3" x14ac:dyDescent="0.2">
      <c r="A133" s="155"/>
      <c r="B133" s="156"/>
      <c r="C133" s="196" t="s">
        <v>480</v>
      </c>
      <c r="D133" s="161"/>
      <c r="E133" s="162">
        <v>28.751249999999999</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318</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
      <c r="A134" s="155"/>
      <c r="B134" s="156"/>
      <c r="C134" s="196" t="s">
        <v>481</v>
      </c>
      <c r="D134" s="161"/>
      <c r="E134" s="162">
        <v>-10.1</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318</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ht="22.5" outlineLevel="1" x14ac:dyDescent="0.2">
      <c r="A135" s="178">
        <v>39</v>
      </c>
      <c r="B135" s="179" t="s">
        <v>482</v>
      </c>
      <c r="C135" s="195" t="s">
        <v>483</v>
      </c>
      <c r="D135" s="180" t="s">
        <v>374</v>
      </c>
      <c r="E135" s="181">
        <v>35.556750000000001</v>
      </c>
      <c r="F135" s="182"/>
      <c r="G135" s="183">
        <f>ROUND(E135*F135,2)</f>
        <v>0</v>
      </c>
      <c r="H135" s="182"/>
      <c r="I135" s="183">
        <f>ROUND(E135*H135,2)</f>
        <v>0</v>
      </c>
      <c r="J135" s="182"/>
      <c r="K135" s="183">
        <f>ROUND(E135*J135,2)</f>
        <v>0</v>
      </c>
      <c r="L135" s="183">
        <v>12</v>
      </c>
      <c r="M135" s="183">
        <f>G135*(1+L135/100)</f>
        <v>0</v>
      </c>
      <c r="N135" s="181">
        <v>0.29017999999999999</v>
      </c>
      <c r="O135" s="181">
        <f>ROUND(E135*N135,2)</f>
        <v>10.32</v>
      </c>
      <c r="P135" s="181">
        <v>0</v>
      </c>
      <c r="Q135" s="181">
        <f>ROUND(E135*P135,2)</f>
        <v>0</v>
      </c>
      <c r="R135" s="183"/>
      <c r="S135" s="183" t="s">
        <v>313</v>
      </c>
      <c r="T135" s="184" t="s">
        <v>313</v>
      </c>
      <c r="U135" s="159">
        <v>0.87</v>
      </c>
      <c r="V135" s="159">
        <f>ROUND(E135*U135,2)</f>
        <v>30.93</v>
      </c>
      <c r="W135" s="159"/>
      <c r="X135" s="159" t="s">
        <v>314</v>
      </c>
      <c r="Y135" s="159" t="s">
        <v>315</v>
      </c>
      <c r="Z135" s="148"/>
      <c r="AA135" s="148"/>
      <c r="AB135" s="148"/>
      <c r="AC135" s="148"/>
      <c r="AD135" s="148"/>
      <c r="AE135" s="148"/>
      <c r="AF135" s="148"/>
      <c r="AG135" s="148" t="s">
        <v>316</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
      <c r="A136" s="155"/>
      <c r="B136" s="156"/>
      <c r="C136" s="196" t="s">
        <v>484</v>
      </c>
      <c r="D136" s="161"/>
      <c r="E136" s="162">
        <v>23.099250000000001</v>
      </c>
      <c r="F136" s="159"/>
      <c r="G136" s="159"/>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318</v>
      </c>
      <c r="AH136" s="148">
        <v>0</v>
      </c>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3" x14ac:dyDescent="0.2">
      <c r="A137" s="155"/>
      <c r="B137" s="156"/>
      <c r="C137" s="196" t="s">
        <v>485</v>
      </c>
      <c r="D137" s="161"/>
      <c r="E137" s="162">
        <v>12.4575</v>
      </c>
      <c r="F137" s="159"/>
      <c r="G137" s="159"/>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318</v>
      </c>
      <c r="AH137" s="148">
        <v>0</v>
      </c>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
      <c r="A138" s="178">
        <v>40</v>
      </c>
      <c r="B138" s="179" t="s">
        <v>486</v>
      </c>
      <c r="C138" s="195" t="s">
        <v>487</v>
      </c>
      <c r="D138" s="180" t="s">
        <v>443</v>
      </c>
      <c r="E138" s="181">
        <v>20</v>
      </c>
      <c r="F138" s="182"/>
      <c r="G138" s="183">
        <f>ROUND(E138*F138,2)</f>
        <v>0</v>
      </c>
      <c r="H138" s="182"/>
      <c r="I138" s="183">
        <f>ROUND(E138*H138,2)</f>
        <v>0</v>
      </c>
      <c r="J138" s="182"/>
      <c r="K138" s="183">
        <f>ROUND(E138*J138,2)</f>
        <v>0</v>
      </c>
      <c r="L138" s="183">
        <v>12</v>
      </c>
      <c r="M138" s="183">
        <f>G138*(1+L138/100)</f>
        <v>0</v>
      </c>
      <c r="N138" s="181">
        <v>2.5749999999999999E-2</v>
      </c>
      <c r="O138" s="181">
        <f>ROUND(E138*N138,2)</f>
        <v>0.52</v>
      </c>
      <c r="P138" s="181">
        <v>0</v>
      </c>
      <c r="Q138" s="181">
        <f>ROUND(E138*P138,2)</f>
        <v>0</v>
      </c>
      <c r="R138" s="183"/>
      <c r="S138" s="183" t="s">
        <v>313</v>
      </c>
      <c r="T138" s="184" t="s">
        <v>313</v>
      </c>
      <c r="U138" s="159">
        <v>0.3175</v>
      </c>
      <c r="V138" s="159">
        <f>ROUND(E138*U138,2)</f>
        <v>6.35</v>
      </c>
      <c r="W138" s="159"/>
      <c r="X138" s="159" t="s">
        <v>314</v>
      </c>
      <c r="Y138" s="159" t="s">
        <v>315</v>
      </c>
      <c r="Z138" s="148"/>
      <c r="AA138" s="148"/>
      <c r="AB138" s="148"/>
      <c r="AC138" s="148"/>
      <c r="AD138" s="148"/>
      <c r="AE138" s="148"/>
      <c r="AF138" s="148"/>
      <c r="AG138" s="148" t="s">
        <v>316</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2" x14ac:dyDescent="0.2">
      <c r="A139" s="155"/>
      <c r="B139" s="156"/>
      <c r="C139" s="265" t="s">
        <v>488</v>
      </c>
      <c r="D139" s="266"/>
      <c r="E139" s="266"/>
      <c r="F139" s="266"/>
      <c r="G139" s="266"/>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365</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196" t="s">
        <v>489</v>
      </c>
      <c r="D140" s="161"/>
      <c r="E140" s="162">
        <v>20</v>
      </c>
      <c r="F140" s="159"/>
      <c r="G140" s="159"/>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318</v>
      </c>
      <c r="AH140" s="148">
        <v>0</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ht="22.5" outlineLevel="1" x14ac:dyDescent="0.2">
      <c r="A141" s="178">
        <v>41</v>
      </c>
      <c r="B141" s="179" t="s">
        <v>490</v>
      </c>
      <c r="C141" s="195" t="s">
        <v>491</v>
      </c>
      <c r="D141" s="180" t="s">
        <v>443</v>
      </c>
      <c r="E141" s="181">
        <v>20</v>
      </c>
      <c r="F141" s="182"/>
      <c r="G141" s="183">
        <f>ROUND(E141*F141,2)</f>
        <v>0</v>
      </c>
      <c r="H141" s="182"/>
      <c r="I141" s="183">
        <f>ROUND(E141*H141,2)</f>
        <v>0</v>
      </c>
      <c r="J141" s="182"/>
      <c r="K141" s="183">
        <f>ROUND(E141*J141,2)</f>
        <v>0</v>
      </c>
      <c r="L141" s="183">
        <v>12</v>
      </c>
      <c r="M141" s="183">
        <f>G141*(1+L141/100)</f>
        <v>0</v>
      </c>
      <c r="N141" s="181">
        <v>4.5289999999999997E-2</v>
      </c>
      <c r="O141" s="181">
        <f>ROUND(E141*N141,2)</f>
        <v>0.91</v>
      </c>
      <c r="P141" s="181">
        <v>0</v>
      </c>
      <c r="Q141" s="181">
        <f>ROUND(E141*P141,2)</f>
        <v>0</v>
      </c>
      <c r="R141" s="183"/>
      <c r="S141" s="183" t="s">
        <v>313</v>
      </c>
      <c r="T141" s="184" t="s">
        <v>313</v>
      </c>
      <c r="U141" s="159">
        <v>0.25</v>
      </c>
      <c r="V141" s="159">
        <f>ROUND(E141*U141,2)</f>
        <v>5</v>
      </c>
      <c r="W141" s="159"/>
      <c r="X141" s="159" t="s">
        <v>314</v>
      </c>
      <c r="Y141" s="159" t="s">
        <v>315</v>
      </c>
      <c r="Z141" s="148"/>
      <c r="AA141" s="148"/>
      <c r="AB141" s="148"/>
      <c r="AC141" s="148"/>
      <c r="AD141" s="148"/>
      <c r="AE141" s="148"/>
      <c r="AF141" s="148"/>
      <c r="AG141" s="148" t="s">
        <v>316</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
      <c r="A142" s="155"/>
      <c r="B142" s="156"/>
      <c r="C142" s="196" t="s">
        <v>492</v>
      </c>
      <c r="D142" s="161"/>
      <c r="E142" s="162">
        <v>8</v>
      </c>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318</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196" t="s">
        <v>493</v>
      </c>
      <c r="D143" s="161"/>
      <c r="E143" s="162">
        <v>4</v>
      </c>
      <c r="F143" s="159"/>
      <c r="G143" s="159"/>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318</v>
      </c>
      <c r="AH143" s="148">
        <v>0</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
      <c r="A144" s="155"/>
      <c r="B144" s="156"/>
      <c r="C144" s="196" t="s">
        <v>494</v>
      </c>
      <c r="D144" s="161"/>
      <c r="E144" s="162">
        <v>8</v>
      </c>
      <c r="F144" s="159"/>
      <c r="G144" s="159"/>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318</v>
      </c>
      <c r="AH144" s="148">
        <v>0</v>
      </c>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78">
        <v>42</v>
      </c>
      <c r="B145" s="179" t="s">
        <v>495</v>
      </c>
      <c r="C145" s="195" t="s">
        <v>496</v>
      </c>
      <c r="D145" s="180" t="s">
        <v>312</v>
      </c>
      <c r="E145" s="181">
        <v>3.0674999999999999</v>
      </c>
      <c r="F145" s="182"/>
      <c r="G145" s="183">
        <f>ROUND(E145*F145,2)</f>
        <v>0</v>
      </c>
      <c r="H145" s="182"/>
      <c r="I145" s="183">
        <f>ROUND(E145*H145,2)</f>
        <v>0</v>
      </c>
      <c r="J145" s="182"/>
      <c r="K145" s="183">
        <f>ROUND(E145*J145,2)</f>
        <v>0</v>
      </c>
      <c r="L145" s="183">
        <v>12</v>
      </c>
      <c r="M145" s="183">
        <f>G145*(1+L145/100)</f>
        <v>0</v>
      </c>
      <c r="N145" s="181">
        <v>2.52501</v>
      </c>
      <c r="O145" s="181">
        <f>ROUND(E145*N145,2)</f>
        <v>7.75</v>
      </c>
      <c r="P145" s="181">
        <v>0</v>
      </c>
      <c r="Q145" s="181">
        <f>ROUND(E145*P145,2)</f>
        <v>0</v>
      </c>
      <c r="R145" s="183"/>
      <c r="S145" s="183" t="s">
        <v>313</v>
      </c>
      <c r="T145" s="184" t="s">
        <v>313</v>
      </c>
      <c r="U145" s="159">
        <v>1.421</v>
      </c>
      <c r="V145" s="159">
        <f>ROUND(E145*U145,2)</f>
        <v>4.3600000000000003</v>
      </c>
      <c r="W145" s="159"/>
      <c r="X145" s="159" t="s">
        <v>314</v>
      </c>
      <c r="Y145" s="159" t="s">
        <v>315</v>
      </c>
      <c r="Z145" s="148"/>
      <c r="AA145" s="148"/>
      <c r="AB145" s="148"/>
      <c r="AC145" s="148"/>
      <c r="AD145" s="148"/>
      <c r="AE145" s="148"/>
      <c r="AF145" s="148"/>
      <c r="AG145" s="148" t="s">
        <v>316</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2" x14ac:dyDescent="0.2">
      <c r="A146" s="155"/>
      <c r="B146" s="156"/>
      <c r="C146" s="196" t="s">
        <v>497</v>
      </c>
      <c r="D146" s="161"/>
      <c r="E146" s="162">
        <v>6.7500000000000004E-2</v>
      </c>
      <c r="F146" s="159"/>
      <c r="G146" s="159"/>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318</v>
      </c>
      <c r="AH146" s="148">
        <v>0</v>
      </c>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3" x14ac:dyDescent="0.2">
      <c r="A147" s="155"/>
      <c r="B147" s="156"/>
      <c r="C147" s="196" t="s">
        <v>498</v>
      </c>
      <c r="D147" s="161"/>
      <c r="E147" s="162"/>
      <c r="F147" s="159"/>
      <c r="G147" s="159"/>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318</v>
      </c>
      <c r="AH147" s="148">
        <v>0</v>
      </c>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3" x14ac:dyDescent="0.2">
      <c r="A148" s="155"/>
      <c r="B148" s="156"/>
      <c r="C148" s="196" t="s">
        <v>499</v>
      </c>
      <c r="D148" s="161"/>
      <c r="E148" s="162">
        <v>1.125</v>
      </c>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318</v>
      </c>
      <c r="AH148" s="148">
        <v>0</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
      <c r="A149" s="155"/>
      <c r="B149" s="156"/>
      <c r="C149" s="196" t="s">
        <v>500</v>
      </c>
      <c r="D149" s="161"/>
      <c r="E149" s="162">
        <v>1.6875</v>
      </c>
      <c r="F149" s="159"/>
      <c r="G149" s="159"/>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318</v>
      </c>
      <c r="AH149" s="148">
        <v>0</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3" x14ac:dyDescent="0.2">
      <c r="A150" s="155"/>
      <c r="B150" s="156"/>
      <c r="C150" s="196" t="s">
        <v>501</v>
      </c>
      <c r="D150" s="161"/>
      <c r="E150" s="162">
        <v>0.1875</v>
      </c>
      <c r="F150" s="159"/>
      <c r="G150" s="159"/>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318</v>
      </c>
      <c r="AH150" s="148">
        <v>0</v>
      </c>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1" x14ac:dyDescent="0.2">
      <c r="A151" s="178">
        <v>43</v>
      </c>
      <c r="B151" s="179" t="s">
        <v>502</v>
      </c>
      <c r="C151" s="195" t="s">
        <v>503</v>
      </c>
      <c r="D151" s="180" t="s">
        <v>374</v>
      </c>
      <c r="E151" s="181">
        <v>30</v>
      </c>
      <c r="F151" s="182"/>
      <c r="G151" s="183">
        <f>ROUND(E151*F151,2)</f>
        <v>0</v>
      </c>
      <c r="H151" s="182"/>
      <c r="I151" s="183">
        <f>ROUND(E151*H151,2)</f>
        <v>0</v>
      </c>
      <c r="J151" s="182"/>
      <c r="K151" s="183">
        <f>ROUND(E151*J151,2)</f>
        <v>0</v>
      </c>
      <c r="L151" s="183">
        <v>12</v>
      </c>
      <c r="M151" s="183">
        <f>G151*(1+L151/100)</f>
        <v>0</v>
      </c>
      <c r="N151" s="181">
        <v>8.7799999999999996E-3</v>
      </c>
      <c r="O151" s="181">
        <f>ROUND(E151*N151,2)</f>
        <v>0.26</v>
      </c>
      <c r="P151" s="181">
        <v>0</v>
      </c>
      <c r="Q151" s="181">
        <f>ROUND(E151*P151,2)</f>
        <v>0</v>
      </c>
      <c r="R151" s="183"/>
      <c r="S151" s="183" t="s">
        <v>313</v>
      </c>
      <c r="T151" s="184" t="s">
        <v>313</v>
      </c>
      <c r="U151" s="159">
        <v>1.179</v>
      </c>
      <c r="V151" s="159">
        <f>ROUND(E151*U151,2)</f>
        <v>35.369999999999997</v>
      </c>
      <c r="W151" s="159"/>
      <c r="X151" s="159" t="s">
        <v>314</v>
      </c>
      <c r="Y151" s="159" t="s">
        <v>315</v>
      </c>
      <c r="Z151" s="148"/>
      <c r="AA151" s="148"/>
      <c r="AB151" s="148"/>
      <c r="AC151" s="148"/>
      <c r="AD151" s="148"/>
      <c r="AE151" s="148"/>
      <c r="AF151" s="148"/>
      <c r="AG151" s="148" t="s">
        <v>316</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2" x14ac:dyDescent="0.2">
      <c r="A152" s="155"/>
      <c r="B152" s="156"/>
      <c r="C152" s="196" t="s">
        <v>504</v>
      </c>
      <c r="D152" s="161"/>
      <c r="E152" s="162"/>
      <c r="F152" s="159"/>
      <c r="G152" s="159"/>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318</v>
      </c>
      <c r="AH152" s="148">
        <v>0</v>
      </c>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3" x14ac:dyDescent="0.2">
      <c r="A153" s="155"/>
      <c r="B153" s="156"/>
      <c r="C153" s="196" t="s">
        <v>505</v>
      </c>
      <c r="D153" s="161"/>
      <c r="E153" s="162">
        <v>3.6</v>
      </c>
      <c r="F153" s="159"/>
      <c r="G153" s="159"/>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318</v>
      </c>
      <c r="AH153" s="148">
        <v>0</v>
      </c>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3" x14ac:dyDescent="0.2">
      <c r="A154" s="155"/>
      <c r="B154" s="156"/>
      <c r="C154" s="196" t="s">
        <v>498</v>
      </c>
      <c r="D154" s="161"/>
      <c r="E154" s="162"/>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318</v>
      </c>
      <c r="AH154" s="148">
        <v>0</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
      <c r="A155" s="155"/>
      <c r="B155" s="156"/>
      <c r="C155" s="196" t="s">
        <v>506</v>
      </c>
      <c r="D155" s="161"/>
      <c r="E155" s="162">
        <v>9</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318</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3" x14ac:dyDescent="0.2">
      <c r="A156" s="155"/>
      <c r="B156" s="156"/>
      <c r="C156" s="196" t="s">
        <v>507</v>
      </c>
      <c r="D156" s="161"/>
      <c r="E156" s="162">
        <v>13.5</v>
      </c>
      <c r="F156" s="159"/>
      <c r="G156" s="159"/>
      <c r="H156" s="159"/>
      <c r="I156" s="159"/>
      <c r="J156" s="159"/>
      <c r="K156" s="159"/>
      <c r="L156" s="159"/>
      <c r="M156" s="159"/>
      <c r="N156" s="158"/>
      <c r="O156" s="158"/>
      <c r="P156" s="158"/>
      <c r="Q156" s="158"/>
      <c r="R156" s="159"/>
      <c r="S156" s="159"/>
      <c r="T156" s="159"/>
      <c r="U156" s="159"/>
      <c r="V156" s="159"/>
      <c r="W156" s="159"/>
      <c r="X156" s="159"/>
      <c r="Y156" s="159"/>
      <c r="Z156" s="148"/>
      <c r="AA156" s="148"/>
      <c r="AB156" s="148"/>
      <c r="AC156" s="148"/>
      <c r="AD156" s="148"/>
      <c r="AE156" s="148"/>
      <c r="AF156" s="148"/>
      <c r="AG156" s="148" t="s">
        <v>318</v>
      </c>
      <c r="AH156" s="148">
        <v>0</v>
      </c>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3" x14ac:dyDescent="0.2">
      <c r="A157" s="155"/>
      <c r="B157" s="156"/>
      <c r="C157" s="196" t="s">
        <v>508</v>
      </c>
      <c r="D157" s="161"/>
      <c r="E157" s="162">
        <v>1.5</v>
      </c>
      <c r="F157" s="159"/>
      <c r="G157" s="159"/>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318</v>
      </c>
      <c r="AH157" s="148">
        <v>0</v>
      </c>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3" x14ac:dyDescent="0.2">
      <c r="A158" s="155"/>
      <c r="B158" s="156"/>
      <c r="C158" s="196" t="s">
        <v>509</v>
      </c>
      <c r="D158" s="161"/>
      <c r="E158" s="162">
        <v>2.4</v>
      </c>
      <c r="F158" s="159"/>
      <c r="G158" s="159"/>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318</v>
      </c>
      <c r="AH158" s="148">
        <v>0</v>
      </c>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
      <c r="A159" s="178">
        <v>44</v>
      </c>
      <c r="B159" s="179" t="s">
        <v>510</v>
      </c>
      <c r="C159" s="195" t="s">
        <v>511</v>
      </c>
      <c r="D159" s="180" t="s">
        <v>374</v>
      </c>
      <c r="E159" s="181">
        <v>30</v>
      </c>
      <c r="F159" s="182"/>
      <c r="G159" s="183">
        <f>ROUND(E159*F159,2)</f>
        <v>0</v>
      </c>
      <c r="H159" s="182"/>
      <c r="I159" s="183">
        <f>ROUND(E159*H159,2)</f>
        <v>0</v>
      </c>
      <c r="J159" s="182"/>
      <c r="K159" s="183">
        <f>ROUND(E159*J159,2)</f>
        <v>0</v>
      </c>
      <c r="L159" s="183">
        <v>12</v>
      </c>
      <c r="M159" s="183">
        <f>G159*(1+L159/100)</f>
        <v>0</v>
      </c>
      <c r="N159" s="181">
        <v>0</v>
      </c>
      <c r="O159" s="181">
        <f>ROUND(E159*N159,2)</f>
        <v>0</v>
      </c>
      <c r="P159" s="181">
        <v>0</v>
      </c>
      <c r="Q159" s="181">
        <f>ROUND(E159*P159,2)</f>
        <v>0</v>
      </c>
      <c r="R159" s="183"/>
      <c r="S159" s="183" t="s">
        <v>313</v>
      </c>
      <c r="T159" s="184" t="s">
        <v>313</v>
      </c>
      <c r="U159" s="159">
        <v>0.497</v>
      </c>
      <c r="V159" s="159">
        <f>ROUND(E159*U159,2)</f>
        <v>14.91</v>
      </c>
      <c r="W159" s="159"/>
      <c r="X159" s="159" t="s">
        <v>314</v>
      </c>
      <c r="Y159" s="159" t="s">
        <v>315</v>
      </c>
      <c r="Z159" s="148"/>
      <c r="AA159" s="148"/>
      <c r="AB159" s="148"/>
      <c r="AC159" s="148"/>
      <c r="AD159" s="148"/>
      <c r="AE159" s="148"/>
      <c r="AF159" s="148"/>
      <c r="AG159" s="148" t="s">
        <v>316</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2" x14ac:dyDescent="0.2">
      <c r="A160" s="155"/>
      <c r="B160" s="156"/>
      <c r="C160" s="196" t="s">
        <v>512</v>
      </c>
      <c r="D160" s="161"/>
      <c r="E160" s="162">
        <v>30</v>
      </c>
      <c r="F160" s="159"/>
      <c r="G160" s="159"/>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318</v>
      </c>
      <c r="AH160" s="148">
        <v>5</v>
      </c>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ht="22.5" outlineLevel="1" x14ac:dyDescent="0.2">
      <c r="A161" s="178">
        <v>45</v>
      </c>
      <c r="B161" s="179" t="s">
        <v>513</v>
      </c>
      <c r="C161" s="195" t="s">
        <v>514</v>
      </c>
      <c r="D161" s="180" t="s">
        <v>381</v>
      </c>
      <c r="E161" s="181">
        <v>0.19317999999999999</v>
      </c>
      <c r="F161" s="182"/>
      <c r="G161" s="183">
        <f>ROUND(E161*F161,2)</f>
        <v>0</v>
      </c>
      <c r="H161" s="182"/>
      <c r="I161" s="183">
        <f>ROUND(E161*H161,2)</f>
        <v>0</v>
      </c>
      <c r="J161" s="182"/>
      <c r="K161" s="183">
        <f>ROUND(E161*J161,2)</f>
        <v>0</v>
      </c>
      <c r="L161" s="183">
        <v>12</v>
      </c>
      <c r="M161" s="183">
        <f>G161*(1+L161/100)</f>
        <v>0</v>
      </c>
      <c r="N161" s="181">
        <v>1.01728</v>
      </c>
      <c r="O161" s="181">
        <f>ROUND(E161*N161,2)</f>
        <v>0.2</v>
      </c>
      <c r="P161" s="181">
        <v>0</v>
      </c>
      <c r="Q161" s="181">
        <f>ROUND(E161*P161,2)</f>
        <v>0</v>
      </c>
      <c r="R161" s="183"/>
      <c r="S161" s="183" t="s">
        <v>313</v>
      </c>
      <c r="T161" s="184" t="s">
        <v>313</v>
      </c>
      <c r="U161" s="159">
        <v>25.812000000000001</v>
      </c>
      <c r="V161" s="159">
        <f>ROUND(E161*U161,2)</f>
        <v>4.99</v>
      </c>
      <c r="W161" s="159"/>
      <c r="X161" s="159" t="s">
        <v>314</v>
      </c>
      <c r="Y161" s="159" t="s">
        <v>315</v>
      </c>
      <c r="Z161" s="148"/>
      <c r="AA161" s="148"/>
      <c r="AB161" s="148"/>
      <c r="AC161" s="148"/>
      <c r="AD161" s="148"/>
      <c r="AE161" s="148"/>
      <c r="AF161" s="148"/>
      <c r="AG161" s="148" t="s">
        <v>316</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
      <c r="A162" s="155"/>
      <c r="B162" s="156"/>
      <c r="C162" s="196" t="s">
        <v>515</v>
      </c>
      <c r="D162" s="161"/>
      <c r="E162" s="162">
        <v>6.0800000000000003E-3</v>
      </c>
      <c r="F162" s="159"/>
      <c r="G162" s="159"/>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318</v>
      </c>
      <c r="AH162" s="148">
        <v>0</v>
      </c>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3" x14ac:dyDescent="0.2">
      <c r="A163" s="155"/>
      <c r="B163" s="156"/>
      <c r="C163" s="196" t="s">
        <v>516</v>
      </c>
      <c r="D163" s="161"/>
      <c r="E163" s="162">
        <v>6.6600000000000006E-2</v>
      </c>
      <c r="F163" s="159"/>
      <c r="G163" s="159"/>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318</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196" t="s">
        <v>517</v>
      </c>
      <c r="D164" s="161"/>
      <c r="E164" s="162">
        <v>9.9900000000000003E-2</v>
      </c>
      <c r="F164" s="159"/>
      <c r="G164" s="159"/>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318</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196" t="s">
        <v>518</v>
      </c>
      <c r="D165" s="161"/>
      <c r="E165" s="162">
        <v>2.06E-2</v>
      </c>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318</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
      <c r="A166" s="178">
        <v>46</v>
      </c>
      <c r="B166" s="179" t="s">
        <v>519</v>
      </c>
      <c r="C166" s="195" t="s">
        <v>520</v>
      </c>
      <c r="D166" s="180" t="s">
        <v>374</v>
      </c>
      <c r="E166" s="181">
        <v>267.02569999999997</v>
      </c>
      <c r="F166" s="182"/>
      <c r="G166" s="183">
        <f>ROUND(E166*F166,2)</f>
        <v>0</v>
      </c>
      <c r="H166" s="182"/>
      <c r="I166" s="183">
        <f>ROUND(E166*H166,2)</f>
        <v>0</v>
      </c>
      <c r="J166" s="182"/>
      <c r="K166" s="183">
        <f>ROUND(E166*J166,2)</f>
        <v>0</v>
      </c>
      <c r="L166" s="183">
        <v>12</v>
      </c>
      <c r="M166" s="183">
        <f>G166*(1+L166/100)</f>
        <v>0</v>
      </c>
      <c r="N166" s="181">
        <v>0.12404999999999999</v>
      </c>
      <c r="O166" s="181">
        <f>ROUND(E166*N166,2)</f>
        <v>33.119999999999997</v>
      </c>
      <c r="P166" s="181">
        <v>0</v>
      </c>
      <c r="Q166" s="181">
        <f>ROUND(E166*P166,2)</f>
        <v>0</v>
      </c>
      <c r="R166" s="183"/>
      <c r="S166" s="183" t="s">
        <v>313</v>
      </c>
      <c r="T166" s="184" t="s">
        <v>313</v>
      </c>
      <c r="U166" s="159">
        <v>0.55674999999999997</v>
      </c>
      <c r="V166" s="159">
        <f>ROUND(E166*U166,2)</f>
        <v>148.66999999999999</v>
      </c>
      <c r="W166" s="159"/>
      <c r="X166" s="159" t="s">
        <v>314</v>
      </c>
      <c r="Y166" s="159" t="s">
        <v>315</v>
      </c>
      <c r="Z166" s="148"/>
      <c r="AA166" s="148"/>
      <c r="AB166" s="148"/>
      <c r="AC166" s="148"/>
      <c r="AD166" s="148"/>
      <c r="AE166" s="148"/>
      <c r="AF166" s="148"/>
      <c r="AG166" s="148" t="s">
        <v>316</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ht="33.75" outlineLevel="2" x14ac:dyDescent="0.2">
      <c r="A167" s="155"/>
      <c r="B167" s="156"/>
      <c r="C167" s="196" t="s">
        <v>521</v>
      </c>
      <c r="D167" s="161"/>
      <c r="E167" s="162">
        <v>85.784999999999997</v>
      </c>
      <c r="F167" s="159"/>
      <c r="G167" s="159"/>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318</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3" x14ac:dyDescent="0.2">
      <c r="A168" s="155"/>
      <c r="B168" s="156"/>
      <c r="C168" s="196" t="s">
        <v>522</v>
      </c>
      <c r="D168" s="161"/>
      <c r="E168" s="162">
        <v>-1.8180000000000001</v>
      </c>
      <c r="F168" s="159"/>
      <c r="G168" s="159"/>
      <c r="H168" s="159"/>
      <c r="I168" s="159"/>
      <c r="J168" s="159"/>
      <c r="K168" s="159"/>
      <c r="L168" s="159"/>
      <c r="M168" s="159"/>
      <c r="N168" s="158"/>
      <c r="O168" s="158"/>
      <c r="P168" s="158"/>
      <c r="Q168" s="158"/>
      <c r="R168" s="159"/>
      <c r="S168" s="159"/>
      <c r="T168" s="159"/>
      <c r="U168" s="159"/>
      <c r="V168" s="159"/>
      <c r="W168" s="159"/>
      <c r="X168" s="159"/>
      <c r="Y168" s="159"/>
      <c r="Z168" s="148"/>
      <c r="AA168" s="148"/>
      <c r="AB168" s="148"/>
      <c r="AC168" s="148"/>
      <c r="AD168" s="148"/>
      <c r="AE168" s="148"/>
      <c r="AF168" s="148"/>
      <c r="AG168" s="148" t="s">
        <v>318</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3" x14ac:dyDescent="0.2">
      <c r="A169" s="155"/>
      <c r="B169" s="156"/>
      <c r="C169" s="196" t="s">
        <v>523</v>
      </c>
      <c r="D169" s="161"/>
      <c r="E169" s="162">
        <v>-3.2320000000000002</v>
      </c>
      <c r="F169" s="159"/>
      <c r="G169" s="159"/>
      <c r="H169" s="159"/>
      <c r="I169" s="159"/>
      <c r="J169" s="159"/>
      <c r="K169" s="159"/>
      <c r="L169" s="159"/>
      <c r="M169" s="159"/>
      <c r="N169" s="158"/>
      <c r="O169" s="158"/>
      <c r="P169" s="158"/>
      <c r="Q169" s="158"/>
      <c r="R169" s="159"/>
      <c r="S169" s="159"/>
      <c r="T169" s="159"/>
      <c r="U169" s="159"/>
      <c r="V169" s="159"/>
      <c r="W169" s="159"/>
      <c r="X169" s="159"/>
      <c r="Y169" s="159"/>
      <c r="Z169" s="148"/>
      <c r="AA169" s="148"/>
      <c r="AB169" s="148"/>
      <c r="AC169" s="148"/>
      <c r="AD169" s="148"/>
      <c r="AE169" s="148"/>
      <c r="AF169" s="148"/>
      <c r="AG169" s="148" t="s">
        <v>318</v>
      </c>
      <c r="AH169" s="148">
        <v>0</v>
      </c>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3" x14ac:dyDescent="0.2">
      <c r="A170" s="155"/>
      <c r="B170" s="156"/>
      <c r="C170" s="196" t="s">
        <v>481</v>
      </c>
      <c r="D170" s="161"/>
      <c r="E170" s="162">
        <v>-10.1</v>
      </c>
      <c r="F170" s="159"/>
      <c r="G170" s="159"/>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318</v>
      </c>
      <c r="AH170" s="148">
        <v>0</v>
      </c>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ht="33.75" outlineLevel="3" x14ac:dyDescent="0.2">
      <c r="A171" s="155"/>
      <c r="B171" s="156"/>
      <c r="C171" s="196" t="s">
        <v>524</v>
      </c>
      <c r="D171" s="161"/>
      <c r="E171" s="162">
        <v>92.592500000000001</v>
      </c>
      <c r="F171" s="159"/>
      <c r="G171" s="159"/>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318</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6" t="s">
        <v>525</v>
      </c>
      <c r="D172" s="161"/>
      <c r="E172" s="162">
        <v>-14.14</v>
      </c>
      <c r="F172" s="159"/>
      <c r="G172" s="159"/>
      <c r="H172" s="159"/>
      <c r="I172" s="159"/>
      <c r="J172" s="159"/>
      <c r="K172" s="159"/>
      <c r="L172" s="159"/>
      <c r="M172" s="159"/>
      <c r="N172" s="158"/>
      <c r="O172" s="158"/>
      <c r="P172" s="158"/>
      <c r="Q172" s="158"/>
      <c r="R172" s="159"/>
      <c r="S172" s="159"/>
      <c r="T172" s="159"/>
      <c r="U172" s="159"/>
      <c r="V172" s="159"/>
      <c r="W172" s="159"/>
      <c r="X172" s="159"/>
      <c r="Y172" s="159"/>
      <c r="Z172" s="148"/>
      <c r="AA172" s="148"/>
      <c r="AB172" s="148"/>
      <c r="AC172" s="148"/>
      <c r="AD172" s="148"/>
      <c r="AE172" s="148"/>
      <c r="AF172" s="148"/>
      <c r="AG172" s="148" t="s">
        <v>318</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ht="33.75" outlineLevel="3" x14ac:dyDescent="0.2">
      <c r="A173" s="155"/>
      <c r="B173" s="156"/>
      <c r="C173" s="196" t="s">
        <v>526</v>
      </c>
      <c r="D173" s="161"/>
      <c r="E173" s="162">
        <v>60.005000000000003</v>
      </c>
      <c r="F173" s="159"/>
      <c r="G173" s="159"/>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318</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3" x14ac:dyDescent="0.2">
      <c r="A174" s="155"/>
      <c r="B174" s="156"/>
      <c r="C174" s="196" t="s">
        <v>527</v>
      </c>
      <c r="D174" s="161"/>
      <c r="E174" s="162">
        <v>-1.6160000000000001</v>
      </c>
      <c r="F174" s="159"/>
      <c r="G174" s="159"/>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318</v>
      </c>
      <c r="AH174" s="148">
        <v>0</v>
      </c>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
      <c r="A175" s="155"/>
      <c r="B175" s="156"/>
      <c r="C175" s="196" t="s">
        <v>528</v>
      </c>
      <c r="D175" s="161"/>
      <c r="E175" s="162">
        <v>-3.6360000000000001</v>
      </c>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318</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196" t="s">
        <v>529</v>
      </c>
      <c r="D176" s="161"/>
      <c r="E176" s="162">
        <v>-4.04</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318</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ht="22.5" outlineLevel="3" x14ac:dyDescent="0.2">
      <c r="A177" s="155"/>
      <c r="B177" s="156"/>
      <c r="C177" s="196" t="s">
        <v>530</v>
      </c>
      <c r="D177" s="161"/>
      <c r="E177" s="162">
        <v>67.225200000000001</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318</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1" x14ac:dyDescent="0.2">
      <c r="A178" s="178">
        <v>47</v>
      </c>
      <c r="B178" s="179" t="s">
        <v>531</v>
      </c>
      <c r="C178" s="195" t="s">
        <v>532</v>
      </c>
      <c r="D178" s="180" t="s">
        <v>374</v>
      </c>
      <c r="E178" s="181">
        <v>31.004750000000001</v>
      </c>
      <c r="F178" s="182"/>
      <c r="G178" s="183">
        <f>ROUND(E178*F178,2)</f>
        <v>0</v>
      </c>
      <c r="H178" s="182"/>
      <c r="I178" s="183">
        <f>ROUND(E178*H178,2)</f>
        <v>0</v>
      </c>
      <c r="J178" s="182"/>
      <c r="K178" s="183">
        <f>ROUND(E178*J178,2)</f>
        <v>0</v>
      </c>
      <c r="L178" s="183">
        <v>12</v>
      </c>
      <c r="M178" s="183">
        <f>G178*(1+L178/100)</f>
        <v>0</v>
      </c>
      <c r="N178" s="181">
        <v>9.2170000000000002E-2</v>
      </c>
      <c r="O178" s="181">
        <f>ROUND(E178*N178,2)</f>
        <v>2.86</v>
      </c>
      <c r="P178" s="181">
        <v>0</v>
      </c>
      <c r="Q178" s="181">
        <f>ROUND(E178*P178,2)</f>
        <v>0</v>
      </c>
      <c r="R178" s="183"/>
      <c r="S178" s="183" t="s">
        <v>313</v>
      </c>
      <c r="T178" s="184" t="s">
        <v>313</v>
      </c>
      <c r="U178" s="159">
        <v>0.64400000000000002</v>
      </c>
      <c r="V178" s="159">
        <f>ROUND(E178*U178,2)</f>
        <v>19.97</v>
      </c>
      <c r="W178" s="159"/>
      <c r="X178" s="159" t="s">
        <v>314</v>
      </c>
      <c r="Y178" s="159" t="s">
        <v>315</v>
      </c>
      <c r="Z178" s="148"/>
      <c r="AA178" s="148"/>
      <c r="AB178" s="148"/>
      <c r="AC178" s="148"/>
      <c r="AD178" s="148"/>
      <c r="AE178" s="148"/>
      <c r="AF178" s="148"/>
      <c r="AG178" s="148" t="s">
        <v>316</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2" x14ac:dyDescent="0.2">
      <c r="A179" s="155"/>
      <c r="B179" s="156"/>
      <c r="C179" s="196" t="s">
        <v>533</v>
      </c>
      <c r="D179" s="161"/>
      <c r="E179" s="162">
        <v>7.0110000000000001</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318</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ht="33.75" outlineLevel="3" x14ac:dyDescent="0.2">
      <c r="A180" s="155"/>
      <c r="B180" s="156"/>
      <c r="C180" s="196" t="s">
        <v>534</v>
      </c>
      <c r="D180" s="161"/>
      <c r="E180" s="162">
        <v>14.327500000000001</v>
      </c>
      <c r="F180" s="159"/>
      <c r="G180" s="159"/>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318</v>
      </c>
      <c r="AH180" s="148">
        <v>0</v>
      </c>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3" x14ac:dyDescent="0.2">
      <c r="A181" s="155"/>
      <c r="B181" s="156"/>
      <c r="C181" s="196" t="s">
        <v>535</v>
      </c>
      <c r="D181" s="161"/>
      <c r="E181" s="162">
        <v>9.6662499999999998</v>
      </c>
      <c r="F181" s="159"/>
      <c r="G181" s="159"/>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318</v>
      </c>
      <c r="AH181" s="148">
        <v>0</v>
      </c>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ht="22.5" outlineLevel="1" x14ac:dyDescent="0.2">
      <c r="A182" s="178">
        <v>48</v>
      </c>
      <c r="B182" s="179" t="s">
        <v>536</v>
      </c>
      <c r="C182" s="195" t="s">
        <v>537</v>
      </c>
      <c r="D182" s="180" t="s">
        <v>389</v>
      </c>
      <c r="E182" s="181">
        <v>96.4</v>
      </c>
      <c r="F182" s="182"/>
      <c r="G182" s="183">
        <f>ROUND(E182*F182,2)</f>
        <v>0</v>
      </c>
      <c r="H182" s="182"/>
      <c r="I182" s="183">
        <f>ROUND(E182*H182,2)</f>
        <v>0</v>
      </c>
      <c r="J182" s="182"/>
      <c r="K182" s="183">
        <f>ROUND(E182*J182,2)</f>
        <v>0</v>
      </c>
      <c r="L182" s="183">
        <v>12</v>
      </c>
      <c r="M182" s="183">
        <f>G182*(1+L182/100)</f>
        <v>0</v>
      </c>
      <c r="N182" s="181">
        <v>1.0200000000000001E-3</v>
      </c>
      <c r="O182" s="181">
        <f>ROUND(E182*N182,2)</f>
        <v>0.1</v>
      </c>
      <c r="P182" s="181">
        <v>0</v>
      </c>
      <c r="Q182" s="181">
        <f>ROUND(E182*P182,2)</f>
        <v>0</v>
      </c>
      <c r="R182" s="183"/>
      <c r="S182" s="183" t="s">
        <v>313</v>
      </c>
      <c r="T182" s="184" t="s">
        <v>313</v>
      </c>
      <c r="U182" s="159">
        <v>0.223</v>
      </c>
      <c r="V182" s="159">
        <f>ROUND(E182*U182,2)</f>
        <v>21.5</v>
      </c>
      <c r="W182" s="159"/>
      <c r="X182" s="159" t="s">
        <v>314</v>
      </c>
      <c r="Y182" s="159" t="s">
        <v>315</v>
      </c>
      <c r="Z182" s="148"/>
      <c r="AA182" s="148"/>
      <c r="AB182" s="148"/>
      <c r="AC182" s="148"/>
      <c r="AD182" s="148"/>
      <c r="AE182" s="148"/>
      <c r="AF182" s="148"/>
      <c r="AG182" s="148" t="s">
        <v>316</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2" x14ac:dyDescent="0.2">
      <c r="A183" s="155"/>
      <c r="B183" s="156"/>
      <c r="C183" s="265" t="s">
        <v>538</v>
      </c>
      <c r="D183" s="266"/>
      <c r="E183" s="266"/>
      <c r="F183" s="266"/>
      <c r="G183" s="266"/>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365</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2" x14ac:dyDescent="0.2">
      <c r="A184" s="155"/>
      <c r="B184" s="156"/>
      <c r="C184" s="196" t="s">
        <v>539</v>
      </c>
      <c r="D184" s="161"/>
      <c r="E184" s="162">
        <v>36.4</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318</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3" x14ac:dyDescent="0.2">
      <c r="A185" s="155"/>
      <c r="B185" s="156"/>
      <c r="C185" s="196" t="s">
        <v>540</v>
      </c>
      <c r="D185" s="161"/>
      <c r="E185" s="162">
        <v>35</v>
      </c>
      <c r="F185" s="159"/>
      <c r="G185" s="159"/>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318</v>
      </c>
      <c r="AH185" s="148">
        <v>0</v>
      </c>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
      <c r="A186" s="155"/>
      <c r="B186" s="156"/>
      <c r="C186" s="196" t="s">
        <v>541</v>
      </c>
      <c r="D186" s="161"/>
      <c r="E186" s="162">
        <v>25</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318</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ht="22.5" outlineLevel="1" x14ac:dyDescent="0.2">
      <c r="A187" s="178">
        <v>49</v>
      </c>
      <c r="B187" s="179" t="s">
        <v>542</v>
      </c>
      <c r="C187" s="195" t="s">
        <v>543</v>
      </c>
      <c r="D187" s="180" t="s">
        <v>374</v>
      </c>
      <c r="E187" s="181">
        <v>24.247499999999999</v>
      </c>
      <c r="F187" s="182"/>
      <c r="G187" s="183">
        <f>ROUND(E187*F187,2)</f>
        <v>0</v>
      </c>
      <c r="H187" s="182"/>
      <c r="I187" s="183">
        <f>ROUND(E187*H187,2)</f>
        <v>0</v>
      </c>
      <c r="J187" s="182"/>
      <c r="K187" s="183">
        <f>ROUND(E187*J187,2)</f>
        <v>0</v>
      </c>
      <c r="L187" s="183">
        <v>12</v>
      </c>
      <c r="M187" s="183">
        <f>G187*(1+L187/100)</f>
        <v>0</v>
      </c>
      <c r="N187" s="181">
        <v>7.392E-2</v>
      </c>
      <c r="O187" s="181">
        <f>ROUND(E187*N187,2)</f>
        <v>1.79</v>
      </c>
      <c r="P187" s="181">
        <v>0</v>
      </c>
      <c r="Q187" s="181">
        <f>ROUND(E187*P187,2)</f>
        <v>0</v>
      </c>
      <c r="R187" s="183"/>
      <c r="S187" s="183" t="s">
        <v>313</v>
      </c>
      <c r="T187" s="184" t="s">
        <v>313</v>
      </c>
      <c r="U187" s="159">
        <v>0.77700000000000002</v>
      </c>
      <c r="V187" s="159">
        <f>ROUND(E187*U187,2)</f>
        <v>18.84</v>
      </c>
      <c r="W187" s="159"/>
      <c r="X187" s="159" t="s">
        <v>314</v>
      </c>
      <c r="Y187" s="159" t="s">
        <v>315</v>
      </c>
      <c r="Z187" s="148"/>
      <c r="AA187" s="148"/>
      <c r="AB187" s="148"/>
      <c r="AC187" s="148"/>
      <c r="AD187" s="148"/>
      <c r="AE187" s="148"/>
      <c r="AF187" s="148"/>
      <c r="AG187" s="148" t="s">
        <v>316</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2" x14ac:dyDescent="0.2">
      <c r="A188" s="155"/>
      <c r="B188" s="156"/>
      <c r="C188" s="196" t="s">
        <v>544</v>
      </c>
      <c r="D188" s="161"/>
      <c r="E188" s="162">
        <v>6.6</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318</v>
      </c>
      <c r="AH188" s="148">
        <v>0</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
      <c r="A189" s="155"/>
      <c r="B189" s="156"/>
      <c r="C189" s="196" t="s">
        <v>545</v>
      </c>
      <c r="D189" s="161"/>
      <c r="E189" s="162">
        <v>5.625</v>
      </c>
      <c r="F189" s="159"/>
      <c r="G189" s="159"/>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318</v>
      </c>
      <c r="AH189" s="148">
        <v>0</v>
      </c>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3" x14ac:dyDescent="0.2">
      <c r="A190" s="155"/>
      <c r="B190" s="156"/>
      <c r="C190" s="196" t="s">
        <v>546</v>
      </c>
      <c r="D190" s="161"/>
      <c r="E190" s="162">
        <v>12.022500000000001</v>
      </c>
      <c r="F190" s="159"/>
      <c r="G190" s="159"/>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318</v>
      </c>
      <c r="AH190" s="148">
        <v>0</v>
      </c>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ht="22.5" outlineLevel="1" x14ac:dyDescent="0.2">
      <c r="A191" s="178">
        <v>50</v>
      </c>
      <c r="B191" s="179" t="s">
        <v>547</v>
      </c>
      <c r="C191" s="195" t="s">
        <v>548</v>
      </c>
      <c r="D191" s="180" t="s">
        <v>381</v>
      </c>
      <c r="E191" s="181">
        <v>0.45016</v>
      </c>
      <c r="F191" s="182"/>
      <c r="G191" s="183">
        <f>ROUND(E191*F191,2)</f>
        <v>0</v>
      </c>
      <c r="H191" s="182"/>
      <c r="I191" s="183">
        <f>ROUND(E191*H191,2)</f>
        <v>0</v>
      </c>
      <c r="J191" s="182"/>
      <c r="K191" s="183">
        <f>ROUND(E191*J191,2)</f>
        <v>0</v>
      </c>
      <c r="L191" s="183">
        <v>12</v>
      </c>
      <c r="M191" s="183">
        <f>G191*(1+L191/100)</f>
        <v>0</v>
      </c>
      <c r="N191" s="181">
        <v>1.002</v>
      </c>
      <c r="O191" s="181">
        <f>ROUND(E191*N191,2)</f>
        <v>0.45</v>
      </c>
      <c r="P191" s="181">
        <v>0</v>
      </c>
      <c r="Q191" s="181">
        <f>ROUND(E191*P191,2)</f>
        <v>0</v>
      </c>
      <c r="R191" s="183"/>
      <c r="S191" s="183" t="s">
        <v>313</v>
      </c>
      <c r="T191" s="184" t="s">
        <v>313</v>
      </c>
      <c r="U191" s="159">
        <v>19.399000000000001</v>
      </c>
      <c r="V191" s="159">
        <f>ROUND(E191*U191,2)</f>
        <v>8.73</v>
      </c>
      <c r="W191" s="159"/>
      <c r="X191" s="159" t="s">
        <v>314</v>
      </c>
      <c r="Y191" s="159" t="s">
        <v>315</v>
      </c>
      <c r="Z191" s="148"/>
      <c r="AA191" s="148"/>
      <c r="AB191" s="148"/>
      <c r="AC191" s="148"/>
      <c r="AD191" s="148"/>
      <c r="AE191" s="148"/>
      <c r="AF191" s="148"/>
      <c r="AG191" s="148" t="s">
        <v>316</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2" x14ac:dyDescent="0.2">
      <c r="A192" s="155"/>
      <c r="B192" s="156"/>
      <c r="C192" s="196" t="s">
        <v>549</v>
      </c>
      <c r="D192" s="161"/>
      <c r="E192" s="162"/>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318</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3" x14ac:dyDescent="0.2">
      <c r="A193" s="155"/>
      <c r="B193" s="156"/>
      <c r="C193" s="196" t="s">
        <v>550</v>
      </c>
      <c r="D193" s="161"/>
      <c r="E193" s="162">
        <v>9.9229999999999999E-2</v>
      </c>
      <c r="F193" s="159"/>
      <c r="G193" s="159"/>
      <c r="H193" s="159"/>
      <c r="I193" s="159"/>
      <c r="J193" s="159"/>
      <c r="K193" s="159"/>
      <c r="L193" s="159"/>
      <c r="M193" s="159"/>
      <c r="N193" s="158"/>
      <c r="O193" s="158"/>
      <c r="P193" s="158"/>
      <c r="Q193" s="158"/>
      <c r="R193" s="159"/>
      <c r="S193" s="159"/>
      <c r="T193" s="159"/>
      <c r="U193" s="159"/>
      <c r="V193" s="159"/>
      <c r="W193" s="159"/>
      <c r="X193" s="159"/>
      <c r="Y193" s="159"/>
      <c r="Z193" s="148"/>
      <c r="AA193" s="148"/>
      <c r="AB193" s="148"/>
      <c r="AC193" s="148"/>
      <c r="AD193" s="148"/>
      <c r="AE193" s="148"/>
      <c r="AF193" s="148"/>
      <c r="AG193" s="148" t="s">
        <v>318</v>
      </c>
      <c r="AH193" s="148">
        <v>0</v>
      </c>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ht="33.75" outlineLevel="3" x14ac:dyDescent="0.2">
      <c r="A194" s="155"/>
      <c r="B194" s="156"/>
      <c r="C194" s="196" t="s">
        <v>551</v>
      </c>
      <c r="D194" s="161"/>
      <c r="E194" s="162">
        <v>0.17738999999999999</v>
      </c>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318</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3" x14ac:dyDescent="0.2">
      <c r="A195" s="155"/>
      <c r="B195" s="156"/>
      <c r="C195" s="196" t="s">
        <v>552</v>
      </c>
      <c r="D195" s="161"/>
      <c r="E195" s="162"/>
      <c r="F195" s="159"/>
      <c r="G195" s="159"/>
      <c r="H195" s="159"/>
      <c r="I195" s="159"/>
      <c r="J195" s="159"/>
      <c r="K195" s="159"/>
      <c r="L195" s="159"/>
      <c r="M195" s="159"/>
      <c r="N195" s="158"/>
      <c r="O195" s="158"/>
      <c r="P195" s="158"/>
      <c r="Q195" s="158"/>
      <c r="R195" s="159"/>
      <c r="S195" s="159"/>
      <c r="T195" s="159"/>
      <c r="U195" s="159"/>
      <c r="V195" s="159"/>
      <c r="W195" s="159"/>
      <c r="X195" s="159"/>
      <c r="Y195" s="159"/>
      <c r="Z195" s="148"/>
      <c r="AA195" s="148"/>
      <c r="AB195" s="148"/>
      <c r="AC195" s="148"/>
      <c r="AD195" s="148"/>
      <c r="AE195" s="148"/>
      <c r="AF195" s="148"/>
      <c r="AG195" s="148" t="s">
        <v>318</v>
      </c>
      <c r="AH195" s="148">
        <v>0</v>
      </c>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3" x14ac:dyDescent="0.2">
      <c r="A196" s="155"/>
      <c r="B196" s="156"/>
      <c r="C196" s="196" t="s">
        <v>553</v>
      </c>
      <c r="D196" s="161"/>
      <c r="E196" s="162">
        <v>6.4210000000000003E-2</v>
      </c>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318</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ht="33.75" outlineLevel="3" x14ac:dyDescent="0.2">
      <c r="A197" s="155"/>
      <c r="B197" s="156"/>
      <c r="C197" s="196" t="s">
        <v>554</v>
      </c>
      <c r="D197" s="161"/>
      <c r="E197" s="162">
        <v>0.10934000000000001</v>
      </c>
      <c r="F197" s="159"/>
      <c r="G197" s="159"/>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318</v>
      </c>
      <c r="AH197" s="148">
        <v>0</v>
      </c>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1" x14ac:dyDescent="0.2">
      <c r="A198" s="178">
        <v>51</v>
      </c>
      <c r="B198" s="179" t="s">
        <v>555</v>
      </c>
      <c r="C198" s="195" t="s">
        <v>556</v>
      </c>
      <c r="D198" s="180" t="s">
        <v>312</v>
      </c>
      <c r="E198" s="181">
        <v>12.101739999999999</v>
      </c>
      <c r="F198" s="182"/>
      <c r="G198" s="183">
        <f>ROUND(E198*F198,2)</f>
        <v>0</v>
      </c>
      <c r="H198" s="182"/>
      <c r="I198" s="183">
        <f>ROUND(E198*H198,2)</f>
        <v>0</v>
      </c>
      <c r="J198" s="182"/>
      <c r="K198" s="183">
        <f>ROUND(E198*J198,2)</f>
        <v>0</v>
      </c>
      <c r="L198" s="183">
        <v>12</v>
      </c>
      <c r="M198" s="183">
        <f>G198*(1+L198/100)</f>
        <v>0</v>
      </c>
      <c r="N198" s="181">
        <v>2.5667499999999999</v>
      </c>
      <c r="O198" s="181">
        <f>ROUND(E198*N198,2)</f>
        <v>31.06</v>
      </c>
      <c r="P198" s="181">
        <v>0</v>
      </c>
      <c r="Q198" s="181">
        <f>ROUND(E198*P198,2)</f>
        <v>0</v>
      </c>
      <c r="R198" s="183"/>
      <c r="S198" s="183" t="s">
        <v>313</v>
      </c>
      <c r="T198" s="184" t="s">
        <v>313</v>
      </c>
      <c r="U198" s="159">
        <v>3.9289999999999998</v>
      </c>
      <c r="V198" s="159">
        <f>ROUND(E198*U198,2)</f>
        <v>47.55</v>
      </c>
      <c r="W198" s="159"/>
      <c r="X198" s="159" t="s">
        <v>314</v>
      </c>
      <c r="Y198" s="159" t="s">
        <v>315</v>
      </c>
      <c r="Z198" s="148"/>
      <c r="AA198" s="148"/>
      <c r="AB198" s="148"/>
      <c r="AC198" s="148"/>
      <c r="AD198" s="148"/>
      <c r="AE198" s="148"/>
      <c r="AF198" s="148"/>
      <c r="AG198" s="148" t="s">
        <v>316</v>
      </c>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2" x14ac:dyDescent="0.2">
      <c r="A199" s="155"/>
      <c r="B199" s="156"/>
      <c r="C199" s="196" t="s">
        <v>557</v>
      </c>
      <c r="D199" s="161"/>
      <c r="E199" s="162">
        <v>0.03</v>
      </c>
      <c r="F199" s="159"/>
      <c r="G199" s="159"/>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318</v>
      </c>
      <c r="AH199" s="148">
        <v>0</v>
      </c>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3" x14ac:dyDescent="0.2">
      <c r="A200" s="155"/>
      <c r="B200" s="156"/>
      <c r="C200" s="196" t="s">
        <v>558</v>
      </c>
      <c r="D200" s="161"/>
      <c r="E200" s="162">
        <v>5.8009999999999999E-2</v>
      </c>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318</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3" x14ac:dyDescent="0.2">
      <c r="A201" s="155"/>
      <c r="B201" s="156"/>
      <c r="C201" s="196" t="s">
        <v>559</v>
      </c>
      <c r="D201" s="161"/>
      <c r="E201" s="162">
        <v>7.0529999999999995E-2</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318</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3" x14ac:dyDescent="0.2">
      <c r="A202" s="155"/>
      <c r="B202" s="156"/>
      <c r="C202" s="196" t="s">
        <v>560</v>
      </c>
      <c r="D202" s="161"/>
      <c r="E202" s="162">
        <v>6.2E-2</v>
      </c>
      <c r="F202" s="159"/>
      <c r="G202" s="159"/>
      <c r="H202" s="159"/>
      <c r="I202" s="159"/>
      <c r="J202" s="159"/>
      <c r="K202" s="159"/>
      <c r="L202" s="159"/>
      <c r="M202" s="159"/>
      <c r="N202" s="158"/>
      <c r="O202" s="158"/>
      <c r="P202" s="158"/>
      <c r="Q202" s="158"/>
      <c r="R202" s="159"/>
      <c r="S202" s="159"/>
      <c r="T202" s="159"/>
      <c r="U202" s="159"/>
      <c r="V202" s="159"/>
      <c r="W202" s="159"/>
      <c r="X202" s="159"/>
      <c r="Y202" s="159"/>
      <c r="Z202" s="148"/>
      <c r="AA202" s="148"/>
      <c r="AB202" s="148"/>
      <c r="AC202" s="148"/>
      <c r="AD202" s="148"/>
      <c r="AE202" s="148"/>
      <c r="AF202" s="148"/>
      <c r="AG202" s="148" t="s">
        <v>318</v>
      </c>
      <c r="AH202" s="148">
        <v>0</v>
      </c>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3" x14ac:dyDescent="0.2">
      <c r="A203" s="155"/>
      <c r="B203" s="156"/>
      <c r="C203" s="196" t="s">
        <v>561</v>
      </c>
      <c r="D203" s="161"/>
      <c r="E203" s="162">
        <v>0.84499999999999997</v>
      </c>
      <c r="F203" s="159"/>
      <c r="G203" s="159"/>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318</v>
      </c>
      <c r="AH203" s="148">
        <v>0</v>
      </c>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3" x14ac:dyDescent="0.2">
      <c r="A204" s="155"/>
      <c r="B204" s="156"/>
      <c r="C204" s="196" t="s">
        <v>562</v>
      </c>
      <c r="D204" s="161"/>
      <c r="E204" s="162">
        <v>0.30769000000000002</v>
      </c>
      <c r="F204" s="159"/>
      <c r="G204" s="159"/>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318</v>
      </c>
      <c r="AH204" s="148">
        <v>0</v>
      </c>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
      <c r="A205" s="155"/>
      <c r="B205" s="156"/>
      <c r="C205" s="196" t="s">
        <v>563</v>
      </c>
      <c r="D205" s="161"/>
      <c r="E205" s="162">
        <v>1.4786999999999999</v>
      </c>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318</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
      <c r="A206" s="155"/>
      <c r="B206" s="156"/>
      <c r="C206" s="196" t="s">
        <v>564</v>
      </c>
      <c r="D206" s="161"/>
      <c r="E206" s="162">
        <v>0.80025000000000002</v>
      </c>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318</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196" t="s">
        <v>565</v>
      </c>
      <c r="D207" s="161"/>
      <c r="E207" s="162">
        <v>0.45850000000000002</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318</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
      <c r="A208" s="155"/>
      <c r="B208" s="156"/>
      <c r="C208" s="196" t="s">
        <v>566</v>
      </c>
      <c r="D208" s="161"/>
      <c r="E208" s="162">
        <v>0.4395</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318</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
      <c r="A209" s="155"/>
      <c r="B209" s="156"/>
      <c r="C209" s="196" t="s">
        <v>567</v>
      </c>
      <c r="D209" s="161"/>
      <c r="E209" s="162">
        <v>4.01</v>
      </c>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318</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3" x14ac:dyDescent="0.2">
      <c r="A210" s="155"/>
      <c r="B210" s="156"/>
      <c r="C210" s="196" t="s">
        <v>568</v>
      </c>
      <c r="D210" s="161"/>
      <c r="E210" s="162">
        <v>5.5059999999999998E-2</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318</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
      <c r="A211" s="155"/>
      <c r="B211" s="156"/>
      <c r="C211" s="196" t="s">
        <v>569</v>
      </c>
      <c r="D211" s="161"/>
      <c r="E211" s="162">
        <v>0.73934999999999995</v>
      </c>
      <c r="F211" s="159"/>
      <c r="G211" s="159"/>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318</v>
      </c>
      <c r="AH211" s="148">
        <v>0</v>
      </c>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3" x14ac:dyDescent="0.2">
      <c r="A212" s="155"/>
      <c r="B212" s="156"/>
      <c r="C212" s="196" t="s">
        <v>570</v>
      </c>
      <c r="D212" s="161"/>
      <c r="E212" s="162">
        <v>0.60750999999999999</v>
      </c>
      <c r="F212" s="159"/>
      <c r="G212" s="159"/>
      <c r="H212" s="159"/>
      <c r="I212" s="159"/>
      <c r="J212" s="159"/>
      <c r="K212" s="159"/>
      <c r="L212" s="159"/>
      <c r="M212" s="159"/>
      <c r="N212" s="158"/>
      <c r="O212" s="158"/>
      <c r="P212" s="158"/>
      <c r="Q212" s="158"/>
      <c r="R212" s="159"/>
      <c r="S212" s="159"/>
      <c r="T212" s="159"/>
      <c r="U212" s="159"/>
      <c r="V212" s="159"/>
      <c r="W212" s="159"/>
      <c r="X212" s="159"/>
      <c r="Y212" s="159"/>
      <c r="Z212" s="148"/>
      <c r="AA212" s="148"/>
      <c r="AB212" s="148"/>
      <c r="AC212" s="148"/>
      <c r="AD212" s="148"/>
      <c r="AE212" s="148"/>
      <c r="AF212" s="148"/>
      <c r="AG212" s="148" t="s">
        <v>318</v>
      </c>
      <c r="AH212" s="148">
        <v>0</v>
      </c>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3" x14ac:dyDescent="0.2">
      <c r="A213" s="155"/>
      <c r="B213" s="156"/>
      <c r="C213" s="196" t="s">
        <v>571</v>
      </c>
      <c r="D213" s="161"/>
      <c r="E213" s="162">
        <v>0.73934999999999995</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318</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196" t="s">
        <v>572</v>
      </c>
      <c r="D214" s="161"/>
      <c r="E214" s="162">
        <v>0.50434999999999997</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318</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
      <c r="A215" s="155"/>
      <c r="B215" s="156"/>
      <c r="C215" s="196" t="s">
        <v>573</v>
      </c>
      <c r="D215" s="161"/>
      <c r="E215" s="162">
        <v>0.6</v>
      </c>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318</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
      <c r="A216" s="155"/>
      <c r="B216" s="156"/>
      <c r="C216" s="196" t="s">
        <v>574</v>
      </c>
      <c r="D216" s="161"/>
      <c r="E216" s="162">
        <v>0.29593999999999998</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318</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x14ac:dyDescent="0.2">
      <c r="A217" s="171" t="s">
        <v>308</v>
      </c>
      <c r="B217" s="172" t="s">
        <v>183</v>
      </c>
      <c r="C217" s="194" t="s">
        <v>184</v>
      </c>
      <c r="D217" s="173"/>
      <c r="E217" s="174"/>
      <c r="F217" s="175"/>
      <c r="G217" s="175">
        <f>SUMIF(AG218:AG288,"&lt;&gt;NOR",G218:G288)</f>
        <v>0</v>
      </c>
      <c r="H217" s="175"/>
      <c r="I217" s="175">
        <f>SUM(I218:I288)</f>
        <v>0</v>
      </c>
      <c r="J217" s="175"/>
      <c r="K217" s="175">
        <f>SUM(K218:K288)</f>
        <v>0</v>
      </c>
      <c r="L217" s="175"/>
      <c r="M217" s="175">
        <f>SUM(M218:M288)</f>
        <v>0</v>
      </c>
      <c r="N217" s="174"/>
      <c r="O217" s="174">
        <f>SUM(O218:O288)</f>
        <v>165.52</v>
      </c>
      <c r="P217" s="174"/>
      <c r="Q217" s="174">
        <f>SUM(Q218:Q288)</f>
        <v>0</v>
      </c>
      <c r="R217" s="175"/>
      <c r="S217" s="175"/>
      <c r="T217" s="176"/>
      <c r="U217" s="170"/>
      <c r="V217" s="170">
        <f>SUM(V218:V288)</f>
        <v>1215.8199999999997</v>
      </c>
      <c r="W217" s="170"/>
      <c r="X217" s="170"/>
      <c r="Y217" s="170"/>
      <c r="AG217" t="s">
        <v>309</v>
      </c>
    </row>
    <row r="218" spans="1:60" ht="22.5" outlineLevel="1" x14ac:dyDescent="0.2">
      <c r="A218" s="185">
        <v>52</v>
      </c>
      <c r="B218" s="186" t="s">
        <v>575</v>
      </c>
      <c r="C218" s="197" t="s">
        <v>576</v>
      </c>
      <c r="D218" s="187" t="s">
        <v>443</v>
      </c>
      <c r="E218" s="188">
        <v>4</v>
      </c>
      <c r="F218" s="189"/>
      <c r="G218" s="190">
        <f>ROUND(E218*F218,2)</f>
        <v>0</v>
      </c>
      <c r="H218" s="189"/>
      <c r="I218" s="190">
        <f>ROUND(E218*H218,2)</f>
        <v>0</v>
      </c>
      <c r="J218" s="189"/>
      <c r="K218" s="190">
        <f>ROUND(E218*J218,2)</f>
        <v>0</v>
      </c>
      <c r="L218" s="190">
        <v>12</v>
      </c>
      <c r="M218" s="190">
        <f>G218*(1+L218/100)</f>
        <v>0</v>
      </c>
      <c r="N218" s="188">
        <v>5.6099999999999997E-2</v>
      </c>
      <c r="O218" s="188">
        <f>ROUND(E218*N218,2)</f>
        <v>0.22</v>
      </c>
      <c r="P218" s="188">
        <v>0</v>
      </c>
      <c r="Q218" s="188">
        <f>ROUND(E218*P218,2)</f>
        <v>0</v>
      </c>
      <c r="R218" s="190"/>
      <c r="S218" s="190" t="s">
        <v>313</v>
      </c>
      <c r="T218" s="191" t="s">
        <v>313</v>
      </c>
      <c r="U218" s="159">
        <v>0.29349999999999998</v>
      </c>
      <c r="V218" s="159">
        <f>ROUND(E218*U218,2)</f>
        <v>1.17</v>
      </c>
      <c r="W218" s="159"/>
      <c r="X218" s="159" t="s">
        <v>314</v>
      </c>
      <c r="Y218" s="159" t="s">
        <v>315</v>
      </c>
      <c r="Z218" s="148"/>
      <c r="AA218" s="148"/>
      <c r="AB218" s="148"/>
      <c r="AC218" s="148"/>
      <c r="AD218" s="148"/>
      <c r="AE218" s="148"/>
      <c r="AF218" s="148"/>
      <c r="AG218" s="148" t="s">
        <v>316</v>
      </c>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ht="22.5" outlineLevel="1" x14ac:dyDescent="0.2">
      <c r="A219" s="178">
        <v>53</v>
      </c>
      <c r="B219" s="179" t="s">
        <v>577</v>
      </c>
      <c r="C219" s="195" t="s">
        <v>578</v>
      </c>
      <c r="D219" s="180" t="s">
        <v>381</v>
      </c>
      <c r="E219" s="181">
        <v>2.4125000000000001</v>
      </c>
      <c r="F219" s="182"/>
      <c r="G219" s="183">
        <f>ROUND(E219*F219,2)</f>
        <v>0</v>
      </c>
      <c r="H219" s="182"/>
      <c r="I219" s="183">
        <f>ROUND(E219*H219,2)</f>
        <v>0</v>
      </c>
      <c r="J219" s="182"/>
      <c r="K219" s="183">
        <f>ROUND(E219*J219,2)</f>
        <v>0</v>
      </c>
      <c r="L219" s="183">
        <v>12</v>
      </c>
      <c r="M219" s="183">
        <f>G219*(1+L219/100)</f>
        <v>0</v>
      </c>
      <c r="N219" s="181">
        <v>1.6629999999999999E-2</v>
      </c>
      <c r="O219" s="181">
        <f>ROUND(E219*N219,2)</f>
        <v>0.04</v>
      </c>
      <c r="P219" s="181">
        <v>0</v>
      </c>
      <c r="Q219" s="181">
        <f>ROUND(E219*P219,2)</f>
        <v>0</v>
      </c>
      <c r="R219" s="183"/>
      <c r="S219" s="183" t="s">
        <v>313</v>
      </c>
      <c r="T219" s="184" t="s">
        <v>313</v>
      </c>
      <c r="U219" s="159">
        <v>16.582999999999998</v>
      </c>
      <c r="V219" s="159">
        <f>ROUND(E219*U219,2)</f>
        <v>40.01</v>
      </c>
      <c r="W219" s="159"/>
      <c r="X219" s="159" t="s">
        <v>314</v>
      </c>
      <c r="Y219" s="159" t="s">
        <v>315</v>
      </c>
      <c r="Z219" s="148"/>
      <c r="AA219" s="148"/>
      <c r="AB219" s="148"/>
      <c r="AC219" s="148"/>
      <c r="AD219" s="148"/>
      <c r="AE219" s="148"/>
      <c r="AF219" s="148"/>
      <c r="AG219" s="148" t="s">
        <v>316</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2" x14ac:dyDescent="0.2">
      <c r="A220" s="155"/>
      <c r="B220" s="156"/>
      <c r="C220" s="196" t="s">
        <v>579</v>
      </c>
      <c r="D220" s="161"/>
      <c r="E220" s="162">
        <v>0.18479999999999999</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318</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
      <c r="A221" s="155"/>
      <c r="B221" s="156"/>
      <c r="C221" s="196" t="s">
        <v>580</v>
      </c>
      <c r="D221" s="161"/>
      <c r="E221" s="162">
        <v>9.64E-2</v>
      </c>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318</v>
      </c>
      <c r="AH221" s="148">
        <v>0</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
      <c r="A222" s="155"/>
      <c r="B222" s="156"/>
      <c r="C222" s="196" t="s">
        <v>581</v>
      </c>
      <c r="D222" s="161"/>
      <c r="E222" s="162">
        <v>0.21299999999999999</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318</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3" x14ac:dyDescent="0.2">
      <c r="A223" s="155"/>
      <c r="B223" s="156"/>
      <c r="C223" s="196" t="s">
        <v>582</v>
      </c>
      <c r="D223" s="161"/>
      <c r="E223" s="162">
        <v>0.1804</v>
      </c>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318</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
      <c r="A224" s="155"/>
      <c r="B224" s="156"/>
      <c r="C224" s="196" t="s">
        <v>583</v>
      </c>
      <c r="D224" s="161"/>
      <c r="E224" s="162">
        <v>1.1335</v>
      </c>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318</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
      <c r="A225" s="155"/>
      <c r="B225" s="156"/>
      <c r="C225" s="196" t="s">
        <v>584</v>
      </c>
      <c r="D225" s="161"/>
      <c r="E225" s="162">
        <v>0.3664</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318</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
      <c r="A226" s="155"/>
      <c r="B226" s="156"/>
      <c r="C226" s="196" t="s">
        <v>585</v>
      </c>
      <c r="D226" s="161"/>
      <c r="E226" s="162">
        <v>1.18E-2</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318</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
      <c r="A227" s="155"/>
      <c r="B227" s="156"/>
      <c r="C227" s="196" t="s">
        <v>586</v>
      </c>
      <c r="D227" s="161"/>
      <c r="E227" s="162">
        <v>0.22620000000000001</v>
      </c>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318</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ht="22.5" outlineLevel="1" x14ac:dyDescent="0.2">
      <c r="A228" s="178">
        <v>54</v>
      </c>
      <c r="B228" s="179" t="s">
        <v>587</v>
      </c>
      <c r="C228" s="195" t="s">
        <v>588</v>
      </c>
      <c r="D228" s="180" t="s">
        <v>381</v>
      </c>
      <c r="E228" s="181">
        <v>0.30590000000000001</v>
      </c>
      <c r="F228" s="182"/>
      <c r="G228" s="183">
        <f>ROUND(E228*F228,2)</f>
        <v>0</v>
      </c>
      <c r="H228" s="182"/>
      <c r="I228" s="183">
        <f>ROUND(E228*H228,2)</f>
        <v>0</v>
      </c>
      <c r="J228" s="182"/>
      <c r="K228" s="183">
        <f>ROUND(E228*J228,2)</f>
        <v>0</v>
      </c>
      <c r="L228" s="183">
        <v>12</v>
      </c>
      <c r="M228" s="183">
        <f>G228*(1+L228/100)</f>
        <v>0</v>
      </c>
      <c r="N228" s="181">
        <v>1.188E-2</v>
      </c>
      <c r="O228" s="181">
        <f>ROUND(E228*N228,2)</f>
        <v>0</v>
      </c>
      <c r="P228" s="181">
        <v>0</v>
      </c>
      <c r="Q228" s="181">
        <f>ROUND(E228*P228,2)</f>
        <v>0</v>
      </c>
      <c r="R228" s="183"/>
      <c r="S228" s="183" t="s">
        <v>313</v>
      </c>
      <c r="T228" s="184" t="s">
        <v>313</v>
      </c>
      <c r="U228" s="159">
        <v>15.433</v>
      </c>
      <c r="V228" s="159">
        <f>ROUND(E228*U228,2)</f>
        <v>4.72</v>
      </c>
      <c r="W228" s="159"/>
      <c r="X228" s="159" t="s">
        <v>314</v>
      </c>
      <c r="Y228" s="159" t="s">
        <v>315</v>
      </c>
      <c r="Z228" s="148"/>
      <c r="AA228" s="148"/>
      <c r="AB228" s="148"/>
      <c r="AC228" s="148"/>
      <c r="AD228" s="148"/>
      <c r="AE228" s="148"/>
      <c r="AF228" s="148"/>
      <c r="AG228" s="148" t="s">
        <v>316</v>
      </c>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2" x14ac:dyDescent="0.2">
      <c r="A229" s="155"/>
      <c r="B229" s="156"/>
      <c r="C229" s="196" t="s">
        <v>589</v>
      </c>
      <c r="D229" s="161"/>
      <c r="E229" s="162">
        <v>0.30590000000000001</v>
      </c>
      <c r="F229" s="159"/>
      <c r="G229" s="159"/>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318</v>
      </c>
      <c r="AH229" s="148">
        <v>0</v>
      </c>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1" x14ac:dyDescent="0.2">
      <c r="A230" s="178">
        <v>55</v>
      </c>
      <c r="B230" s="179" t="s">
        <v>590</v>
      </c>
      <c r="C230" s="195" t="s">
        <v>591</v>
      </c>
      <c r="D230" s="180" t="s">
        <v>389</v>
      </c>
      <c r="E230" s="181">
        <v>304.76</v>
      </c>
      <c r="F230" s="182"/>
      <c r="G230" s="183">
        <f>ROUND(E230*F230,2)</f>
        <v>0</v>
      </c>
      <c r="H230" s="182"/>
      <c r="I230" s="183">
        <f>ROUND(E230*H230,2)</f>
        <v>0</v>
      </c>
      <c r="J230" s="182"/>
      <c r="K230" s="183">
        <f>ROUND(E230*J230,2)</f>
        <v>0</v>
      </c>
      <c r="L230" s="183">
        <v>12</v>
      </c>
      <c r="M230" s="183">
        <f>G230*(1+L230/100)</f>
        <v>0</v>
      </c>
      <c r="N230" s="181">
        <v>4.2500000000000003E-3</v>
      </c>
      <c r="O230" s="181">
        <f>ROUND(E230*N230,2)</f>
        <v>1.3</v>
      </c>
      <c r="P230" s="181">
        <v>0</v>
      </c>
      <c r="Q230" s="181">
        <f>ROUND(E230*P230,2)</f>
        <v>0</v>
      </c>
      <c r="R230" s="183"/>
      <c r="S230" s="183" t="s">
        <v>313</v>
      </c>
      <c r="T230" s="184" t="s">
        <v>313</v>
      </c>
      <c r="U230" s="159">
        <v>3.1190000000000002</v>
      </c>
      <c r="V230" s="159">
        <f>ROUND(E230*U230,2)</f>
        <v>950.55</v>
      </c>
      <c r="W230" s="159"/>
      <c r="X230" s="159" t="s">
        <v>314</v>
      </c>
      <c r="Y230" s="159" t="s">
        <v>315</v>
      </c>
      <c r="Z230" s="148"/>
      <c r="AA230" s="148"/>
      <c r="AB230" s="148"/>
      <c r="AC230" s="148"/>
      <c r="AD230" s="148"/>
      <c r="AE230" s="148"/>
      <c r="AF230" s="148"/>
      <c r="AG230" s="148" t="s">
        <v>316</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2" x14ac:dyDescent="0.2">
      <c r="A231" s="155"/>
      <c r="B231" s="156"/>
      <c r="C231" s="196" t="s">
        <v>592</v>
      </c>
      <c r="D231" s="161"/>
      <c r="E231" s="162">
        <v>16.399999999999999</v>
      </c>
      <c r="F231" s="159"/>
      <c r="G231" s="159"/>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318</v>
      </c>
      <c r="AH231" s="148">
        <v>0</v>
      </c>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3" x14ac:dyDescent="0.2">
      <c r="A232" s="155"/>
      <c r="B232" s="156"/>
      <c r="C232" s="196" t="s">
        <v>593</v>
      </c>
      <c r="D232" s="161"/>
      <c r="E232" s="162">
        <v>16.8</v>
      </c>
      <c r="F232" s="159"/>
      <c r="G232" s="159"/>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318</v>
      </c>
      <c r="AH232" s="148">
        <v>0</v>
      </c>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3" x14ac:dyDescent="0.2">
      <c r="A233" s="155"/>
      <c r="B233" s="156"/>
      <c r="C233" s="196" t="s">
        <v>594</v>
      </c>
      <c r="D233" s="161"/>
      <c r="E233" s="162">
        <v>89.6</v>
      </c>
      <c r="F233" s="159"/>
      <c r="G233" s="159"/>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318</v>
      </c>
      <c r="AH233" s="148">
        <v>0</v>
      </c>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
      <c r="A234" s="155"/>
      <c r="B234" s="156"/>
      <c r="C234" s="196" t="s">
        <v>595</v>
      </c>
      <c r="D234" s="161"/>
      <c r="E234" s="162">
        <v>28.96</v>
      </c>
      <c r="F234" s="159"/>
      <c r="G234" s="159"/>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318</v>
      </c>
      <c r="AH234" s="148">
        <v>0</v>
      </c>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
      <c r="A235" s="155"/>
      <c r="B235" s="156"/>
      <c r="C235" s="196" t="s">
        <v>596</v>
      </c>
      <c r="D235" s="161"/>
      <c r="E235" s="162">
        <v>153</v>
      </c>
      <c r="F235" s="159"/>
      <c r="G235" s="159"/>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318</v>
      </c>
      <c r="AH235" s="148">
        <v>0</v>
      </c>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
      <c r="A236" s="178">
        <v>56</v>
      </c>
      <c r="B236" s="179" t="s">
        <v>597</v>
      </c>
      <c r="C236" s="195" t="s">
        <v>598</v>
      </c>
      <c r="D236" s="180" t="s">
        <v>312</v>
      </c>
      <c r="E236" s="181">
        <v>15.3329</v>
      </c>
      <c r="F236" s="182"/>
      <c r="G236" s="183">
        <f>ROUND(E236*F236,2)</f>
        <v>0</v>
      </c>
      <c r="H236" s="182"/>
      <c r="I236" s="183">
        <f>ROUND(E236*H236,2)</f>
        <v>0</v>
      </c>
      <c r="J236" s="182"/>
      <c r="K236" s="183">
        <f>ROUND(E236*J236,2)</f>
        <v>0</v>
      </c>
      <c r="L236" s="183">
        <v>12</v>
      </c>
      <c r="M236" s="183">
        <f>G236*(1+L236/100)</f>
        <v>0</v>
      </c>
      <c r="N236" s="181">
        <v>2.7501099999999998</v>
      </c>
      <c r="O236" s="181">
        <f>ROUND(E236*N236,2)</f>
        <v>42.17</v>
      </c>
      <c r="P236" s="181">
        <v>0</v>
      </c>
      <c r="Q236" s="181">
        <f>ROUND(E236*P236,2)</f>
        <v>0</v>
      </c>
      <c r="R236" s="183"/>
      <c r="S236" s="183" t="s">
        <v>313</v>
      </c>
      <c r="T236" s="184" t="s">
        <v>313</v>
      </c>
      <c r="U236" s="159">
        <v>1.448</v>
      </c>
      <c r="V236" s="159">
        <f>ROUND(E236*U236,2)</f>
        <v>22.2</v>
      </c>
      <c r="W236" s="159"/>
      <c r="X236" s="159" t="s">
        <v>314</v>
      </c>
      <c r="Y236" s="159" t="s">
        <v>315</v>
      </c>
      <c r="Z236" s="148"/>
      <c r="AA236" s="148"/>
      <c r="AB236" s="148"/>
      <c r="AC236" s="148"/>
      <c r="AD236" s="148"/>
      <c r="AE236" s="148"/>
      <c r="AF236" s="148"/>
      <c r="AG236" s="148" t="s">
        <v>316</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
      <c r="A237" s="155"/>
      <c r="B237" s="156"/>
      <c r="C237" s="196" t="s">
        <v>599</v>
      </c>
      <c r="D237" s="161"/>
      <c r="E237" s="162">
        <v>5.0999999999999996</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318</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
      <c r="A238" s="155"/>
      <c r="B238" s="156"/>
      <c r="C238" s="196" t="s">
        <v>600</v>
      </c>
      <c r="D238" s="161"/>
      <c r="E238" s="162">
        <v>0.41249999999999998</v>
      </c>
      <c r="F238" s="159"/>
      <c r="G238" s="159"/>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318</v>
      </c>
      <c r="AH238" s="148">
        <v>0</v>
      </c>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3" x14ac:dyDescent="0.2">
      <c r="A239" s="155"/>
      <c r="B239" s="156"/>
      <c r="C239" s="196" t="s">
        <v>601</v>
      </c>
      <c r="D239" s="161"/>
      <c r="E239" s="162">
        <v>0.108</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318</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outlineLevel="3" x14ac:dyDescent="0.2">
      <c r="A240" s="155"/>
      <c r="B240" s="156"/>
      <c r="C240" s="196" t="s">
        <v>602</v>
      </c>
      <c r="D240" s="161"/>
      <c r="E240" s="162">
        <v>0.25740000000000002</v>
      </c>
      <c r="F240" s="159"/>
      <c r="G240" s="159"/>
      <c r="H240" s="159"/>
      <c r="I240" s="159"/>
      <c r="J240" s="159"/>
      <c r="K240" s="159"/>
      <c r="L240" s="159"/>
      <c r="M240" s="159"/>
      <c r="N240" s="158"/>
      <c r="O240" s="158"/>
      <c r="P240" s="158"/>
      <c r="Q240" s="158"/>
      <c r="R240" s="159"/>
      <c r="S240" s="159"/>
      <c r="T240" s="159"/>
      <c r="U240" s="159"/>
      <c r="V240" s="159"/>
      <c r="W240" s="159"/>
      <c r="X240" s="159"/>
      <c r="Y240" s="159"/>
      <c r="Z240" s="148"/>
      <c r="AA240" s="148"/>
      <c r="AB240" s="148"/>
      <c r="AC240" s="148"/>
      <c r="AD240" s="148"/>
      <c r="AE240" s="148"/>
      <c r="AF240" s="148"/>
      <c r="AG240" s="148" t="s">
        <v>318</v>
      </c>
      <c r="AH240" s="148">
        <v>0</v>
      </c>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3" x14ac:dyDescent="0.2">
      <c r="A241" s="155"/>
      <c r="B241" s="156"/>
      <c r="C241" s="196" t="s">
        <v>603</v>
      </c>
      <c r="D241" s="161"/>
      <c r="E241" s="162">
        <v>0.5</v>
      </c>
      <c r="F241" s="159"/>
      <c r="G241" s="159"/>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318</v>
      </c>
      <c r="AH241" s="148">
        <v>0</v>
      </c>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3" x14ac:dyDescent="0.2">
      <c r="A242" s="155"/>
      <c r="B242" s="156"/>
      <c r="C242" s="196" t="s">
        <v>604</v>
      </c>
      <c r="D242" s="161"/>
      <c r="E242" s="162">
        <v>4.7249999999999996</v>
      </c>
      <c r="F242" s="159"/>
      <c r="G242" s="159"/>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318</v>
      </c>
      <c r="AH242" s="148">
        <v>0</v>
      </c>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3" x14ac:dyDescent="0.2">
      <c r="A243" s="155"/>
      <c r="B243" s="156"/>
      <c r="C243" s="196" t="s">
        <v>605</v>
      </c>
      <c r="D243" s="161"/>
      <c r="E243" s="162">
        <v>0.15</v>
      </c>
      <c r="F243" s="159"/>
      <c r="G243" s="159"/>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318</v>
      </c>
      <c r="AH243" s="148">
        <v>0</v>
      </c>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3" x14ac:dyDescent="0.2">
      <c r="A244" s="155"/>
      <c r="B244" s="156"/>
      <c r="C244" s="196" t="s">
        <v>606</v>
      </c>
      <c r="D244" s="161"/>
      <c r="E244" s="162">
        <v>3.78</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318</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3" x14ac:dyDescent="0.2">
      <c r="A245" s="155"/>
      <c r="B245" s="156"/>
      <c r="C245" s="196" t="s">
        <v>607</v>
      </c>
      <c r="D245" s="161"/>
      <c r="E245" s="162">
        <v>0.3</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318</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1" x14ac:dyDescent="0.2">
      <c r="A246" s="178">
        <v>57</v>
      </c>
      <c r="B246" s="179" t="s">
        <v>608</v>
      </c>
      <c r="C246" s="195" t="s">
        <v>609</v>
      </c>
      <c r="D246" s="180" t="s">
        <v>374</v>
      </c>
      <c r="E246" s="181">
        <v>133.82</v>
      </c>
      <c r="F246" s="182"/>
      <c r="G246" s="183">
        <f>ROUND(E246*F246,2)</f>
        <v>0</v>
      </c>
      <c r="H246" s="182"/>
      <c r="I246" s="183">
        <f>ROUND(E246*H246,2)</f>
        <v>0</v>
      </c>
      <c r="J246" s="182"/>
      <c r="K246" s="183">
        <f>ROUND(E246*J246,2)</f>
        <v>0</v>
      </c>
      <c r="L246" s="183">
        <v>12</v>
      </c>
      <c r="M246" s="183">
        <f>G246*(1+L246/100)</f>
        <v>0</v>
      </c>
      <c r="N246" s="181">
        <v>7.8100000000000001E-3</v>
      </c>
      <c r="O246" s="181">
        <f>ROUND(E246*N246,2)</f>
        <v>1.05</v>
      </c>
      <c r="P246" s="181">
        <v>0</v>
      </c>
      <c r="Q246" s="181">
        <f>ROUND(E246*P246,2)</f>
        <v>0</v>
      </c>
      <c r="R246" s="183"/>
      <c r="S246" s="183" t="s">
        <v>313</v>
      </c>
      <c r="T246" s="184" t="s">
        <v>313</v>
      </c>
      <c r="U246" s="159">
        <v>0.79</v>
      </c>
      <c r="V246" s="159">
        <f>ROUND(E246*U246,2)</f>
        <v>105.72</v>
      </c>
      <c r="W246" s="159"/>
      <c r="X246" s="159" t="s">
        <v>314</v>
      </c>
      <c r="Y246" s="159" t="s">
        <v>315</v>
      </c>
      <c r="Z246" s="148"/>
      <c r="AA246" s="148"/>
      <c r="AB246" s="148"/>
      <c r="AC246" s="148"/>
      <c r="AD246" s="148"/>
      <c r="AE246" s="148"/>
      <c r="AF246" s="148"/>
      <c r="AG246" s="148" t="s">
        <v>316</v>
      </c>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2" x14ac:dyDescent="0.2">
      <c r="A247" s="155"/>
      <c r="B247" s="156"/>
      <c r="C247" s="196" t="s">
        <v>610</v>
      </c>
      <c r="D247" s="161"/>
      <c r="E247" s="162">
        <v>20.399999999999999</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318</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outlineLevel="3" x14ac:dyDescent="0.2">
      <c r="A248" s="155"/>
      <c r="B248" s="156"/>
      <c r="C248" s="196" t="s">
        <v>611</v>
      </c>
      <c r="D248" s="161"/>
      <c r="E248" s="162">
        <v>1.65</v>
      </c>
      <c r="F248" s="159"/>
      <c r="G248" s="159"/>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318</v>
      </c>
      <c r="AH248" s="148">
        <v>0</v>
      </c>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3" x14ac:dyDescent="0.2">
      <c r="A249" s="155"/>
      <c r="B249" s="156"/>
      <c r="C249" s="196" t="s">
        <v>612</v>
      </c>
      <c r="D249" s="161"/>
      <c r="E249" s="162">
        <v>0.4</v>
      </c>
      <c r="F249" s="159"/>
      <c r="G249" s="159"/>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318</v>
      </c>
      <c r="AH249" s="148">
        <v>0</v>
      </c>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3" x14ac:dyDescent="0.2">
      <c r="A250" s="155"/>
      <c r="B250" s="156"/>
      <c r="C250" s="196" t="s">
        <v>613</v>
      </c>
      <c r="D250" s="161"/>
      <c r="E250" s="162">
        <v>0.99</v>
      </c>
      <c r="F250" s="159"/>
      <c r="G250" s="159"/>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318</v>
      </c>
      <c r="AH250" s="148">
        <v>0</v>
      </c>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3" x14ac:dyDescent="0.2">
      <c r="A251" s="155"/>
      <c r="B251" s="156"/>
      <c r="C251" s="196" t="s">
        <v>614</v>
      </c>
      <c r="D251" s="161"/>
      <c r="E251" s="162">
        <v>2.4</v>
      </c>
      <c r="F251" s="159"/>
      <c r="G251" s="159"/>
      <c r="H251" s="159"/>
      <c r="I251" s="159"/>
      <c r="J251" s="159"/>
      <c r="K251" s="159"/>
      <c r="L251" s="159"/>
      <c r="M251" s="159"/>
      <c r="N251" s="158"/>
      <c r="O251" s="158"/>
      <c r="P251" s="158"/>
      <c r="Q251" s="158"/>
      <c r="R251" s="159"/>
      <c r="S251" s="159"/>
      <c r="T251" s="159"/>
      <c r="U251" s="159"/>
      <c r="V251" s="159"/>
      <c r="W251" s="159"/>
      <c r="X251" s="159"/>
      <c r="Y251" s="159"/>
      <c r="Z251" s="148"/>
      <c r="AA251" s="148"/>
      <c r="AB251" s="148"/>
      <c r="AC251" s="148"/>
      <c r="AD251" s="148"/>
      <c r="AE251" s="148"/>
      <c r="AF251" s="148"/>
      <c r="AG251" s="148" t="s">
        <v>318</v>
      </c>
      <c r="AH251" s="148">
        <v>0</v>
      </c>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3" x14ac:dyDescent="0.2">
      <c r="A252" s="155"/>
      <c r="B252" s="156"/>
      <c r="C252" s="196" t="s">
        <v>615</v>
      </c>
      <c r="D252" s="161"/>
      <c r="E252" s="162">
        <v>0.45</v>
      </c>
      <c r="F252" s="159"/>
      <c r="G252" s="159"/>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318</v>
      </c>
      <c r="AH252" s="148">
        <v>0</v>
      </c>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3" x14ac:dyDescent="0.2">
      <c r="A253" s="155"/>
      <c r="B253" s="156"/>
      <c r="C253" s="196" t="s">
        <v>616</v>
      </c>
      <c r="D253" s="161"/>
      <c r="E253" s="162">
        <v>18.899999999999999</v>
      </c>
      <c r="F253" s="159"/>
      <c r="G253" s="159"/>
      <c r="H253" s="159"/>
      <c r="I253" s="159"/>
      <c r="J253" s="159"/>
      <c r="K253" s="159"/>
      <c r="L253" s="159"/>
      <c r="M253" s="159"/>
      <c r="N253" s="158"/>
      <c r="O253" s="158"/>
      <c r="P253" s="158"/>
      <c r="Q253" s="158"/>
      <c r="R253" s="159"/>
      <c r="S253" s="159"/>
      <c r="T253" s="159"/>
      <c r="U253" s="159"/>
      <c r="V253" s="159"/>
      <c r="W253" s="159"/>
      <c r="X253" s="159"/>
      <c r="Y253" s="159"/>
      <c r="Z253" s="148"/>
      <c r="AA253" s="148"/>
      <c r="AB253" s="148"/>
      <c r="AC253" s="148"/>
      <c r="AD253" s="148"/>
      <c r="AE253" s="148"/>
      <c r="AF253" s="148"/>
      <c r="AG253" s="148" t="s">
        <v>318</v>
      </c>
      <c r="AH253" s="148">
        <v>0</v>
      </c>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3" x14ac:dyDescent="0.2">
      <c r="A254" s="155"/>
      <c r="B254" s="156"/>
      <c r="C254" s="196" t="s">
        <v>617</v>
      </c>
      <c r="D254" s="161"/>
      <c r="E254" s="162">
        <v>0.6</v>
      </c>
      <c r="F254" s="159"/>
      <c r="G254" s="159"/>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318</v>
      </c>
      <c r="AH254" s="148">
        <v>0</v>
      </c>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3" x14ac:dyDescent="0.2">
      <c r="A255" s="155"/>
      <c r="B255" s="156"/>
      <c r="C255" s="196" t="s">
        <v>618</v>
      </c>
      <c r="D255" s="161"/>
      <c r="E255" s="162">
        <v>0.36</v>
      </c>
      <c r="F255" s="159"/>
      <c r="G255" s="159"/>
      <c r="H255" s="159"/>
      <c r="I255" s="159"/>
      <c r="J255" s="159"/>
      <c r="K255" s="159"/>
      <c r="L255" s="159"/>
      <c r="M255" s="159"/>
      <c r="N255" s="158"/>
      <c r="O255" s="158"/>
      <c r="P255" s="158"/>
      <c r="Q255" s="158"/>
      <c r="R255" s="159"/>
      <c r="S255" s="159"/>
      <c r="T255" s="159"/>
      <c r="U255" s="159"/>
      <c r="V255" s="159"/>
      <c r="W255" s="159"/>
      <c r="X255" s="159"/>
      <c r="Y255" s="159"/>
      <c r="Z255" s="148"/>
      <c r="AA255" s="148"/>
      <c r="AB255" s="148"/>
      <c r="AC255" s="148"/>
      <c r="AD255" s="148"/>
      <c r="AE255" s="148"/>
      <c r="AF255" s="148"/>
      <c r="AG255" s="148" t="s">
        <v>318</v>
      </c>
      <c r="AH255" s="148">
        <v>0</v>
      </c>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3" x14ac:dyDescent="0.2">
      <c r="A256" s="155"/>
      <c r="B256" s="156"/>
      <c r="C256" s="196" t="s">
        <v>619</v>
      </c>
      <c r="D256" s="161"/>
      <c r="E256" s="162">
        <v>18.899999999999999</v>
      </c>
      <c r="F256" s="159"/>
      <c r="G256" s="159"/>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318</v>
      </c>
      <c r="AH256" s="148">
        <v>0</v>
      </c>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3" x14ac:dyDescent="0.2">
      <c r="A257" s="155"/>
      <c r="B257" s="156"/>
      <c r="C257" s="196" t="s">
        <v>620</v>
      </c>
      <c r="D257" s="161"/>
      <c r="E257" s="162">
        <v>1.5</v>
      </c>
      <c r="F257" s="159"/>
      <c r="G257" s="159"/>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318</v>
      </c>
      <c r="AH257" s="148">
        <v>0</v>
      </c>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3" x14ac:dyDescent="0.2">
      <c r="A258" s="155"/>
      <c r="B258" s="156"/>
      <c r="C258" s="196" t="s">
        <v>618</v>
      </c>
      <c r="D258" s="161"/>
      <c r="E258" s="162">
        <v>0.36</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318</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
      <c r="A259" s="155"/>
      <c r="B259" s="156"/>
      <c r="C259" s="198" t="s">
        <v>621</v>
      </c>
      <c r="D259" s="166"/>
      <c r="E259" s="167">
        <v>66.91</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318</v>
      </c>
      <c r="AH259" s="148">
        <v>4</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1" x14ac:dyDescent="0.2">
      <c r="A260" s="178">
        <v>58</v>
      </c>
      <c r="B260" s="179" t="s">
        <v>622</v>
      </c>
      <c r="C260" s="195" t="s">
        <v>623</v>
      </c>
      <c r="D260" s="180" t="s">
        <v>374</v>
      </c>
      <c r="E260" s="181">
        <v>133.82</v>
      </c>
      <c r="F260" s="182"/>
      <c r="G260" s="183">
        <f>ROUND(E260*F260,2)</f>
        <v>0</v>
      </c>
      <c r="H260" s="182"/>
      <c r="I260" s="183">
        <f>ROUND(E260*H260,2)</f>
        <v>0</v>
      </c>
      <c r="J260" s="182"/>
      <c r="K260" s="183">
        <f>ROUND(E260*J260,2)</f>
        <v>0</v>
      </c>
      <c r="L260" s="183">
        <v>12</v>
      </c>
      <c r="M260" s="183">
        <f>G260*(1+L260/100)</f>
        <v>0</v>
      </c>
      <c r="N260" s="181">
        <v>0</v>
      </c>
      <c r="O260" s="181">
        <f>ROUND(E260*N260,2)</f>
        <v>0</v>
      </c>
      <c r="P260" s="181">
        <v>0</v>
      </c>
      <c r="Q260" s="181">
        <f>ROUND(E260*P260,2)</f>
        <v>0</v>
      </c>
      <c r="R260" s="183"/>
      <c r="S260" s="183" t="s">
        <v>313</v>
      </c>
      <c r="T260" s="184" t="s">
        <v>313</v>
      </c>
      <c r="U260" s="159">
        <v>0.24</v>
      </c>
      <c r="V260" s="159">
        <f>ROUND(E260*U260,2)</f>
        <v>32.119999999999997</v>
      </c>
      <c r="W260" s="159"/>
      <c r="X260" s="159" t="s">
        <v>314</v>
      </c>
      <c r="Y260" s="159" t="s">
        <v>315</v>
      </c>
      <c r="Z260" s="148"/>
      <c r="AA260" s="148"/>
      <c r="AB260" s="148"/>
      <c r="AC260" s="148"/>
      <c r="AD260" s="148"/>
      <c r="AE260" s="148"/>
      <c r="AF260" s="148"/>
      <c r="AG260" s="148" t="s">
        <v>316</v>
      </c>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2" x14ac:dyDescent="0.2">
      <c r="A261" s="155"/>
      <c r="B261" s="156"/>
      <c r="C261" s="196" t="s">
        <v>624</v>
      </c>
      <c r="D261" s="161"/>
      <c r="E261" s="162">
        <v>133.82</v>
      </c>
      <c r="F261" s="159"/>
      <c r="G261" s="159"/>
      <c r="H261" s="159"/>
      <c r="I261" s="159"/>
      <c r="J261" s="159"/>
      <c r="K261" s="159"/>
      <c r="L261" s="159"/>
      <c r="M261" s="159"/>
      <c r="N261" s="158"/>
      <c r="O261" s="158"/>
      <c r="P261" s="158"/>
      <c r="Q261" s="158"/>
      <c r="R261" s="159"/>
      <c r="S261" s="159"/>
      <c r="T261" s="159"/>
      <c r="U261" s="159"/>
      <c r="V261" s="159"/>
      <c r="W261" s="159"/>
      <c r="X261" s="159"/>
      <c r="Y261" s="159"/>
      <c r="Z261" s="148"/>
      <c r="AA261" s="148"/>
      <c r="AB261" s="148"/>
      <c r="AC261" s="148"/>
      <c r="AD261" s="148"/>
      <c r="AE261" s="148"/>
      <c r="AF261" s="148"/>
      <c r="AG261" s="148" t="s">
        <v>318</v>
      </c>
      <c r="AH261" s="148">
        <v>5</v>
      </c>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ht="22.5" outlineLevel="1" x14ac:dyDescent="0.2">
      <c r="A262" s="178">
        <v>59</v>
      </c>
      <c r="B262" s="179" t="s">
        <v>625</v>
      </c>
      <c r="C262" s="195" t="s">
        <v>626</v>
      </c>
      <c r="D262" s="180" t="s">
        <v>381</v>
      </c>
      <c r="E262" s="181">
        <v>2.1440000000000001</v>
      </c>
      <c r="F262" s="182"/>
      <c r="G262" s="183">
        <f>ROUND(E262*F262,2)</f>
        <v>0</v>
      </c>
      <c r="H262" s="182"/>
      <c r="I262" s="183">
        <f>ROUND(E262*H262,2)</f>
        <v>0</v>
      </c>
      <c r="J262" s="182"/>
      <c r="K262" s="183">
        <f>ROUND(E262*J262,2)</f>
        <v>0</v>
      </c>
      <c r="L262" s="183">
        <v>12</v>
      </c>
      <c r="M262" s="183">
        <f>G262*(1+L262/100)</f>
        <v>0</v>
      </c>
      <c r="N262" s="181">
        <v>1.02101</v>
      </c>
      <c r="O262" s="181">
        <f>ROUND(E262*N262,2)</f>
        <v>2.19</v>
      </c>
      <c r="P262" s="181">
        <v>0</v>
      </c>
      <c r="Q262" s="181">
        <f>ROUND(E262*P262,2)</f>
        <v>0</v>
      </c>
      <c r="R262" s="183"/>
      <c r="S262" s="183" t="s">
        <v>313</v>
      </c>
      <c r="T262" s="184" t="s">
        <v>313</v>
      </c>
      <c r="U262" s="159">
        <v>27.672999999999998</v>
      </c>
      <c r="V262" s="159">
        <f>ROUND(E262*U262,2)</f>
        <v>59.33</v>
      </c>
      <c r="W262" s="159"/>
      <c r="X262" s="159" t="s">
        <v>314</v>
      </c>
      <c r="Y262" s="159" t="s">
        <v>315</v>
      </c>
      <c r="Z262" s="148"/>
      <c r="AA262" s="148"/>
      <c r="AB262" s="148"/>
      <c r="AC262" s="148"/>
      <c r="AD262" s="148"/>
      <c r="AE262" s="148"/>
      <c r="AF262" s="148"/>
      <c r="AG262" s="148" t="s">
        <v>316</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2" x14ac:dyDescent="0.2">
      <c r="A263" s="155"/>
      <c r="B263" s="156"/>
      <c r="C263" s="196" t="s">
        <v>627</v>
      </c>
      <c r="D263" s="161"/>
      <c r="E263" s="162">
        <v>0.94289999999999996</v>
      </c>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318</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3" x14ac:dyDescent="0.2">
      <c r="A264" s="155"/>
      <c r="B264" s="156"/>
      <c r="C264" s="196" t="s">
        <v>628</v>
      </c>
      <c r="D264" s="161"/>
      <c r="E264" s="162">
        <v>0.73029999999999995</v>
      </c>
      <c r="F264" s="159"/>
      <c r="G264" s="159"/>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318</v>
      </c>
      <c r="AH264" s="148">
        <v>0</v>
      </c>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3" x14ac:dyDescent="0.2">
      <c r="A265" s="155"/>
      <c r="B265" s="156"/>
      <c r="C265" s="196" t="s">
        <v>629</v>
      </c>
      <c r="D265" s="161"/>
      <c r="E265" s="162">
        <v>0.4708</v>
      </c>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318</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ht="22.5" outlineLevel="1" x14ac:dyDescent="0.2">
      <c r="A266" s="185">
        <v>60</v>
      </c>
      <c r="B266" s="186" t="s">
        <v>630</v>
      </c>
      <c r="C266" s="197" t="s">
        <v>631</v>
      </c>
      <c r="D266" s="187" t="s">
        <v>632</v>
      </c>
      <c r="E266" s="188">
        <v>1</v>
      </c>
      <c r="F266" s="189"/>
      <c r="G266" s="190">
        <f t="shared" ref="G266:G273" si="0">ROUND(E266*F266,2)</f>
        <v>0</v>
      </c>
      <c r="H266" s="189"/>
      <c r="I266" s="190">
        <f t="shared" ref="I266:I273" si="1">ROUND(E266*H266,2)</f>
        <v>0</v>
      </c>
      <c r="J266" s="189"/>
      <c r="K266" s="190">
        <f t="shared" ref="K266:K273" si="2">ROUND(E266*J266,2)</f>
        <v>0</v>
      </c>
      <c r="L266" s="190">
        <v>12</v>
      </c>
      <c r="M266" s="190">
        <f t="shared" ref="M266:M273" si="3">G266*(1+L266/100)</f>
        <v>0</v>
      </c>
      <c r="N266" s="188">
        <v>0.71094000000000002</v>
      </c>
      <c r="O266" s="188">
        <f t="shared" ref="O266:O273" si="4">ROUND(E266*N266,2)</f>
        <v>0.71</v>
      </c>
      <c r="P266" s="188">
        <v>0</v>
      </c>
      <c r="Q266" s="188">
        <f t="shared" ref="Q266:Q273" si="5">ROUND(E266*P266,2)</f>
        <v>0</v>
      </c>
      <c r="R266" s="190"/>
      <c r="S266" s="190" t="s">
        <v>633</v>
      </c>
      <c r="T266" s="191" t="s">
        <v>634</v>
      </c>
      <c r="U266" s="159">
        <v>0</v>
      </c>
      <c r="V266" s="159">
        <f t="shared" ref="V266:V273" si="6">ROUND(E266*U266,2)</f>
        <v>0</v>
      </c>
      <c r="W266" s="159"/>
      <c r="X266" s="159" t="s">
        <v>314</v>
      </c>
      <c r="Y266" s="159" t="s">
        <v>315</v>
      </c>
      <c r="Z266" s="148"/>
      <c r="AA266" s="148"/>
      <c r="AB266" s="148"/>
      <c r="AC266" s="148"/>
      <c r="AD266" s="148"/>
      <c r="AE266" s="148"/>
      <c r="AF266" s="148"/>
      <c r="AG266" s="148" t="s">
        <v>316</v>
      </c>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ht="22.5" outlineLevel="1" x14ac:dyDescent="0.2">
      <c r="A267" s="185">
        <v>61</v>
      </c>
      <c r="B267" s="186" t="s">
        <v>635</v>
      </c>
      <c r="C267" s="197" t="s">
        <v>636</v>
      </c>
      <c r="D267" s="187" t="s">
        <v>632</v>
      </c>
      <c r="E267" s="188">
        <v>1</v>
      </c>
      <c r="F267" s="189"/>
      <c r="G267" s="190">
        <f t="shared" si="0"/>
        <v>0</v>
      </c>
      <c r="H267" s="189"/>
      <c r="I267" s="190">
        <f t="shared" si="1"/>
        <v>0</v>
      </c>
      <c r="J267" s="189"/>
      <c r="K267" s="190">
        <f t="shared" si="2"/>
        <v>0</v>
      </c>
      <c r="L267" s="190">
        <v>12</v>
      </c>
      <c r="M267" s="190">
        <f t="shared" si="3"/>
        <v>0</v>
      </c>
      <c r="N267" s="188">
        <v>0.71094000000000002</v>
      </c>
      <c r="O267" s="188">
        <f t="shared" si="4"/>
        <v>0.71</v>
      </c>
      <c r="P267" s="188">
        <v>0</v>
      </c>
      <c r="Q267" s="188">
        <f t="shared" si="5"/>
        <v>0</v>
      </c>
      <c r="R267" s="190"/>
      <c r="S267" s="190" t="s">
        <v>633</v>
      </c>
      <c r="T267" s="191" t="s">
        <v>634</v>
      </c>
      <c r="U267" s="159">
        <v>0</v>
      </c>
      <c r="V267" s="159">
        <f t="shared" si="6"/>
        <v>0</v>
      </c>
      <c r="W267" s="159"/>
      <c r="X267" s="159" t="s">
        <v>314</v>
      </c>
      <c r="Y267" s="159" t="s">
        <v>315</v>
      </c>
      <c r="Z267" s="148"/>
      <c r="AA267" s="148"/>
      <c r="AB267" s="148"/>
      <c r="AC267" s="148"/>
      <c r="AD267" s="148"/>
      <c r="AE267" s="148"/>
      <c r="AF267" s="148"/>
      <c r="AG267" s="148" t="s">
        <v>316</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ht="22.5" outlineLevel="1" x14ac:dyDescent="0.2">
      <c r="A268" s="185">
        <v>62</v>
      </c>
      <c r="B268" s="186" t="s">
        <v>637</v>
      </c>
      <c r="C268" s="197" t="s">
        <v>638</v>
      </c>
      <c r="D268" s="187" t="s">
        <v>632</v>
      </c>
      <c r="E268" s="188">
        <v>1</v>
      </c>
      <c r="F268" s="189"/>
      <c r="G268" s="190">
        <f t="shared" si="0"/>
        <v>0</v>
      </c>
      <c r="H268" s="189"/>
      <c r="I268" s="190">
        <f t="shared" si="1"/>
        <v>0</v>
      </c>
      <c r="J268" s="189"/>
      <c r="K268" s="190">
        <f t="shared" si="2"/>
        <v>0</v>
      </c>
      <c r="L268" s="190">
        <v>12</v>
      </c>
      <c r="M268" s="190">
        <f t="shared" si="3"/>
        <v>0</v>
      </c>
      <c r="N268" s="188">
        <v>0.71094000000000002</v>
      </c>
      <c r="O268" s="188">
        <f t="shared" si="4"/>
        <v>0.71</v>
      </c>
      <c r="P268" s="188">
        <v>0</v>
      </c>
      <c r="Q268" s="188">
        <f t="shared" si="5"/>
        <v>0</v>
      </c>
      <c r="R268" s="190"/>
      <c r="S268" s="190" t="s">
        <v>633</v>
      </c>
      <c r="T268" s="191" t="s">
        <v>634</v>
      </c>
      <c r="U268" s="159">
        <v>0</v>
      </c>
      <c r="V268" s="159">
        <f t="shared" si="6"/>
        <v>0</v>
      </c>
      <c r="W268" s="159"/>
      <c r="X268" s="159" t="s">
        <v>314</v>
      </c>
      <c r="Y268" s="159" t="s">
        <v>315</v>
      </c>
      <c r="Z268" s="148"/>
      <c r="AA268" s="148"/>
      <c r="AB268" s="148"/>
      <c r="AC268" s="148"/>
      <c r="AD268" s="148"/>
      <c r="AE268" s="148"/>
      <c r="AF268" s="148"/>
      <c r="AG268" s="148" t="s">
        <v>316</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ht="22.5" outlineLevel="1" x14ac:dyDescent="0.2">
      <c r="A269" s="185">
        <v>63</v>
      </c>
      <c r="B269" s="186" t="s">
        <v>639</v>
      </c>
      <c r="C269" s="197" t="s">
        <v>640</v>
      </c>
      <c r="D269" s="187" t="s">
        <v>632</v>
      </c>
      <c r="E269" s="188">
        <v>1</v>
      </c>
      <c r="F269" s="189"/>
      <c r="G269" s="190">
        <f t="shared" si="0"/>
        <v>0</v>
      </c>
      <c r="H269" s="189"/>
      <c r="I269" s="190">
        <f t="shared" si="1"/>
        <v>0</v>
      </c>
      <c r="J269" s="189"/>
      <c r="K269" s="190">
        <f t="shared" si="2"/>
        <v>0</v>
      </c>
      <c r="L269" s="190">
        <v>12</v>
      </c>
      <c r="M269" s="190">
        <f t="shared" si="3"/>
        <v>0</v>
      </c>
      <c r="N269" s="188">
        <v>0.71094000000000002</v>
      </c>
      <c r="O269" s="188">
        <f t="shared" si="4"/>
        <v>0.71</v>
      </c>
      <c r="P269" s="188">
        <v>0</v>
      </c>
      <c r="Q269" s="188">
        <f t="shared" si="5"/>
        <v>0</v>
      </c>
      <c r="R269" s="190"/>
      <c r="S269" s="190" t="s">
        <v>633</v>
      </c>
      <c r="T269" s="191" t="s">
        <v>634</v>
      </c>
      <c r="U269" s="159">
        <v>0</v>
      </c>
      <c r="V269" s="159">
        <f t="shared" si="6"/>
        <v>0</v>
      </c>
      <c r="W269" s="159"/>
      <c r="X269" s="159" t="s">
        <v>314</v>
      </c>
      <c r="Y269" s="159" t="s">
        <v>315</v>
      </c>
      <c r="Z269" s="148"/>
      <c r="AA269" s="148"/>
      <c r="AB269" s="148"/>
      <c r="AC269" s="148"/>
      <c r="AD269" s="148"/>
      <c r="AE269" s="148"/>
      <c r="AF269" s="148"/>
      <c r="AG269" s="148" t="s">
        <v>316</v>
      </c>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ht="22.5" outlineLevel="1" x14ac:dyDescent="0.2">
      <c r="A270" s="185">
        <v>64</v>
      </c>
      <c r="B270" s="186" t="s">
        <v>641</v>
      </c>
      <c r="C270" s="197" t="s">
        <v>642</v>
      </c>
      <c r="D270" s="187" t="s">
        <v>632</v>
      </c>
      <c r="E270" s="188">
        <v>1</v>
      </c>
      <c r="F270" s="189"/>
      <c r="G270" s="190">
        <f t="shared" si="0"/>
        <v>0</v>
      </c>
      <c r="H270" s="189"/>
      <c r="I270" s="190">
        <f t="shared" si="1"/>
        <v>0</v>
      </c>
      <c r="J270" s="189"/>
      <c r="K270" s="190">
        <f t="shared" si="2"/>
        <v>0</v>
      </c>
      <c r="L270" s="190">
        <v>12</v>
      </c>
      <c r="M270" s="190">
        <f t="shared" si="3"/>
        <v>0</v>
      </c>
      <c r="N270" s="188">
        <v>0.71094000000000002</v>
      </c>
      <c r="O270" s="188">
        <f t="shared" si="4"/>
        <v>0.71</v>
      </c>
      <c r="P270" s="188">
        <v>0</v>
      </c>
      <c r="Q270" s="188">
        <f t="shared" si="5"/>
        <v>0</v>
      </c>
      <c r="R270" s="190"/>
      <c r="S270" s="190" t="s">
        <v>633</v>
      </c>
      <c r="T270" s="191" t="s">
        <v>634</v>
      </c>
      <c r="U270" s="159">
        <v>0</v>
      </c>
      <c r="V270" s="159">
        <f t="shared" si="6"/>
        <v>0</v>
      </c>
      <c r="W270" s="159"/>
      <c r="X270" s="159" t="s">
        <v>314</v>
      </c>
      <c r="Y270" s="159" t="s">
        <v>315</v>
      </c>
      <c r="Z270" s="148"/>
      <c r="AA270" s="148"/>
      <c r="AB270" s="148"/>
      <c r="AC270" s="148"/>
      <c r="AD270" s="148"/>
      <c r="AE270" s="148"/>
      <c r="AF270" s="148"/>
      <c r="AG270" s="148" t="s">
        <v>316</v>
      </c>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ht="22.5" outlineLevel="1" x14ac:dyDescent="0.2">
      <c r="A271" s="185">
        <v>65</v>
      </c>
      <c r="B271" s="186" t="s">
        <v>643</v>
      </c>
      <c r="C271" s="197" t="s">
        <v>644</v>
      </c>
      <c r="D271" s="187" t="s">
        <v>632</v>
      </c>
      <c r="E271" s="188">
        <v>1</v>
      </c>
      <c r="F271" s="189"/>
      <c r="G271" s="190">
        <f t="shared" si="0"/>
        <v>0</v>
      </c>
      <c r="H271" s="189"/>
      <c r="I271" s="190">
        <f t="shared" si="1"/>
        <v>0</v>
      </c>
      <c r="J271" s="189"/>
      <c r="K271" s="190">
        <f t="shared" si="2"/>
        <v>0</v>
      </c>
      <c r="L271" s="190">
        <v>12</v>
      </c>
      <c r="M271" s="190">
        <f t="shared" si="3"/>
        <v>0</v>
      </c>
      <c r="N271" s="188">
        <v>0.71094000000000002</v>
      </c>
      <c r="O271" s="188">
        <f t="shared" si="4"/>
        <v>0.71</v>
      </c>
      <c r="P271" s="188">
        <v>0</v>
      </c>
      <c r="Q271" s="188">
        <f t="shared" si="5"/>
        <v>0</v>
      </c>
      <c r="R271" s="190"/>
      <c r="S271" s="190" t="s">
        <v>633</v>
      </c>
      <c r="T271" s="191" t="s">
        <v>634</v>
      </c>
      <c r="U271" s="159">
        <v>0</v>
      </c>
      <c r="V271" s="159">
        <f t="shared" si="6"/>
        <v>0</v>
      </c>
      <c r="W271" s="159"/>
      <c r="X271" s="159" t="s">
        <v>314</v>
      </c>
      <c r="Y271" s="159" t="s">
        <v>315</v>
      </c>
      <c r="Z271" s="148"/>
      <c r="AA271" s="148"/>
      <c r="AB271" s="148"/>
      <c r="AC271" s="148"/>
      <c r="AD271" s="148"/>
      <c r="AE271" s="148"/>
      <c r="AF271" s="148"/>
      <c r="AG271" s="148" t="s">
        <v>316</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1" x14ac:dyDescent="0.2">
      <c r="A272" s="185">
        <v>66</v>
      </c>
      <c r="B272" s="186" t="s">
        <v>645</v>
      </c>
      <c r="C272" s="197" t="s">
        <v>646</v>
      </c>
      <c r="D272" s="187" t="s">
        <v>374</v>
      </c>
      <c r="E272" s="188">
        <v>260</v>
      </c>
      <c r="F272" s="189"/>
      <c r="G272" s="190">
        <f t="shared" si="0"/>
        <v>0</v>
      </c>
      <c r="H272" s="189"/>
      <c r="I272" s="190">
        <f t="shared" si="1"/>
        <v>0</v>
      </c>
      <c r="J272" s="189"/>
      <c r="K272" s="190">
        <f t="shared" si="2"/>
        <v>0</v>
      </c>
      <c r="L272" s="190">
        <v>12</v>
      </c>
      <c r="M272" s="190">
        <f t="shared" si="3"/>
        <v>0</v>
      </c>
      <c r="N272" s="188">
        <v>0.42835000000000001</v>
      </c>
      <c r="O272" s="188">
        <f t="shared" si="4"/>
        <v>111.37</v>
      </c>
      <c r="P272" s="188">
        <v>0</v>
      </c>
      <c r="Q272" s="188">
        <f t="shared" si="5"/>
        <v>0</v>
      </c>
      <c r="R272" s="190"/>
      <c r="S272" s="190" t="s">
        <v>313</v>
      </c>
      <c r="T272" s="191" t="s">
        <v>647</v>
      </c>
      <c r="U272" s="159">
        <v>0</v>
      </c>
      <c r="V272" s="159">
        <f t="shared" si="6"/>
        <v>0</v>
      </c>
      <c r="W272" s="159"/>
      <c r="X272" s="159" t="s">
        <v>648</v>
      </c>
      <c r="Y272" s="159" t="s">
        <v>315</v>
      </c>
      <c r="Z272" s="148"/>
      <c r="AA272" s="148"/>
      <c r="AB272" s="148"/>
      <c r="AC272" s="148"/>
      <c r="AD272" s="148"/>
      <c r="AE272" s="148"/>
      <c r="AF272" s="148"/>
      <c r="AG272" s="148" t="s">
        <v>649</v>
      </c>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1" x14ac:dyDescent="0.2">
      <c r="A273" s="178">
        <v>67</v>
      </c>
      <c r="B273" s="179" t="s">
        <v>650</v>
      </c>
      <c r="C273" s="195" t="s">
        <v>651</v>
      </c>
      <c r="D273" s="180" t="s">
        <v>381</v>
      </c>
      <c r="E273" s="181">
        <v>0.23003999999999999</v>
      </c>
      <c r="F273" s="182"/>
      <c r="G273" s="183">
        <f t="shared" si="0"/>
        <v>0</v>
      </c>
      <c r="H273" s="182"/>
      <c r="I273" s="183">
        <f t="shared" si="1"/>
        <v>0</v>
      </c>
      <c r="J273" s="182"/>
      <c r="K273" s="183">
        <f t="shared" si="2"/>
        <v>0</v>
      </c>
      <c r="L273" s="183">
        <v>12</v>
      </c>
      <c r="M273" s="183">
        <f t="shared" si="3"/>
        <v>0</v>
      </c>
      <c r="N273" s="181">
        <v>1</v>
      </c>
      <c r="O273" s="181">
        <f t="shared" si="4"/>
        <v>0.23</v>
      </c>
      <c r="P273" s="181">
        <v>0</v>
      </c>
      <c r="Q273" s="181">
        <f t="shared" si="5"/>
        <v>0</v>
      </c>
      <c r="R273" s="183" t="s">
        <v>382</v>
      </c>
      <c r="S273" s="183" t="s">
        <v>313</v>
      </c>
      <c r="T273" s="184" t="s">
        <v>313</v>
      </c>
      <c r="U273" s="159">
        <v>0</v>
      </c>
      <c r="V273" s="159">
        <f t="shared" si="6"/>
        <v>0</v>
      </c>
      <c r="W273" s="159"/>
      <c r="X273" s="159" t="s">
        <v>384</v>
      </c>
      <c r="Y273" s="159" t="s">
        <v>315</v>
      </c>
      <c r="Z273" s="148"/>
      <c r="AA273" s="148"/>
      <c r="AB273" s="148"/>
      <c r="AC273" s="148"/>
      <c r="AD273" s="148"/>
      <c r="AE273" s="148"/>
      <c r="AF273" s="148"/>
      <c r="AG273" s="148" t="s">
        <v>385</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2" x14ac:dyDescent="0.2">
      <c r="A274" s="155"/>
      <c r="B274" s="156"/>
      <c r="C274" s="196" t="s">
        <v>652</v>
      </c>
      <c r="D274" s="161"/>
      <c r="E274" s="162">
        <v>0.23003999999999999</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318</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1" x14ac:dyDescent="0.2">
      <c r="A275" s="178">
        <v>68</v>
      </c>
      <c r="B275" s="179" t="s">
        <v>653</v>
      </c>
      <c r="C275" s="195" t="s">
        <v>654</v>
      </c>
      <c r="D275" s="180" t="s">
        <v>381</v>
      </c>
      <c r="E275" s="181">
        <v>0.10410999999999999</v>
      </c>
      <c r="F275" s="182"/>
      <c r="G275" s="183">
        <f>ROUND(E275*F275,2)</f>
        <v>0</v>
      </c>
      <c r="H275" s="182"/>
      <c r="I275" s="183">
        <f>ROUND(E275*H275,2)</f>
        <v>0</v>
      </c>
      <c r="J275" s="182"/>
      <c r="K275" s="183">
        <f>ROUND(E275*J275,2)</f>
        <v>0</v>
      </c>
      <c r="L275" s="183">
        <v>12</v>
      </c>
      <c r="M275" s="183">
        <f>G275*(1+L275/100)</f>
        <v>0</v>
      </c>
      <c r="N275" s="181">
        <v>1</v>
      </c>
      <c r="O275" s="181">
        <f>ROUND(E275*N275,2)</f>
        <v>0.1</v>
      </c>
      <c r="P275" s="181">
        <v>0</v>
      </c>
      <c r="Q275" s="181">
        <f>ROUND(E275*P275,2)</f>
        <v>0</v>
      </c>
      <c r="R275" s="183" t="s">
        <v>382</v>
      </c>
      <c r="S275" s="183" t="s">
        <v>313</v>
      </c>
      <c r="T275" s="184" t="s">
        <v>313</v>
      </c>
      <c r="U275" s="159">
        <v>0</v>
      </c>
      <c r="V275" s="159">
        <f>ROUND(E275*U275,2)</f>
        <v>0</v>
      </c>
      <c r="W275" s="159"/>
      <c r="X275" s="159" t="s">
        <v>384</v>
      </c>
      <c r="Y275" s="159" t="s">
        <v>315</v>
      </c>
      <c r="Z275" s="148"/>
      <c r="AA275" s="148"/>
      <c r="AB275" s="148"/>
      <c r="AC275" s="148"/>
      <c r="AD275" s="148"/>
      <c r="AE275" s="148"/>
      <c r="AF275" s="148"/>
      <c r="AG275" s="148" t="s">
        <v>385</v>
      </c>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2" x14ac:dyDescent="0.2">
      <c r="A276" s="155"/>
      <c r="B276" s="156"/>
      <c r="C276" s="196" t="s">
        <v>655</v>
      </c>
      <c r="D276" s="161"/>
      <c r="E276" s="162">
        <v>0.10410999999999999</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318</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1" x14ac:dyDescent="0.2">
      <c r="A277" s="178">
        <v>69</v>
      </c>
      <c r="B277" s="179" t="s">
        <v>656</v>
      </c>
      <c r="C277" s="195" t="s">
        <v>657</v>
      </c>
      <c r="D277" s="180" t="s">
        <v>381</v>
      </c>
      <c r="E277" s="181">
        <v>0.33037</v>
      </c>
      <c r="F277" s="182"/>
      <c r="G277" s="183">
        <f>ROUND(E277*F277,2)</f>
        <v>0</v>
      </c>
      <c r="H277" s="182"/>
      <c r="I277" s="183">
        <f>ROUND(E277*H277,2)</f>
        <v>0</v>
      </c>
      <c r="J277" s="182"/>
      <c r="K277" s="183">
        <f>ROUND(E277*J277,2)</f>
        <v>0</v>
      </c>
      <c r="L277" s="183">
        <v>12</v>
      </c>
      <c r="M277" s="183">
        <f>G277*(1+L277/100)</f>
        <v>0</v>
      </c>
      <c r="N277" s="181">
        <v>1</v>
      </c>
      <c r="O277" s="181">
        <f>ROUND(E277*N277,2)</f>
        <v>0.33</v>
      </c>
      <c r="P277" s="181">
        <v>0</v>
      </c>
      <c r="Q277" s="181">
        <f>ROUND(E277*P277,2)</f>
        <v>0</v>
      </c>
      <c r="R277" s="183" t="s">
        <v>382</v>
      </c>
      <c r="S277" s="183" t="s">
        <v>313</v>
      </c>
      <c r="T277" s="184" t="s">
        <v>313</v>
      </c>
      <c r="U277" s="159">
        <v>0</v>
      </c>
      <c r="V277" s="159">
        <f>ROUND(E277*U277,2)</f>
        <v>0</v>
      </c>
      <c r="W277" s="159"/>
      <c r="X277" s="159" t="s">
        <v>384</v>
      </c>
      <c r="Y277" s="159" t="s">
        <v>315</v>
      </c>
      <c r="Z277" s="148"/>
      <c r="AA277" s="148"/>
      <c r="AB277" s="148"/>
      <c r="AC277" s="148"/>
      <c r="AD277" s="148"/>
      <c r="AE277" s="148"/>
      <c r="AF277" s="148"/>
      <c r="AG277" s="148" t="s">
        <v>385</v>
      </c>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2" x14ac:dyDescent="0.2">
      <c r="A278" s="155"/>
      <c r="B278" s="156"/>
      <c r="C278" s="196" t="s">
        <v>658</v>
      </c>
      <c r="D278" s="161"/>
      <c r="E278" s="162">
        <v>0.33037</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318</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1" x14ac:dyDescent="0.2">
      <c r="A279" s="178">
        <v>70</v>
      </c>
      <c r="B279" s="179" t="s">
        <v>659</v>
      </c>
      <c r="C279" s="195" t="s">
        <v>660</v>
      </c>
      <c r="D279" s="180" t="s">
        <v>381</v>
      </c>
      <c r="E279" s="181">
        <v>0.39441999999999999</v>
      </c>
      <c r="F279" s="182"/>
      <c r="G279" s="183">
        <f>ROUND(E279*F279,2)</f>
        <v>0</v>
      </c>
      <c r="H279" s="182"/>
      <c r="I279" s="183">
        <f>ROUND(E279*H279,2)</f>
        <v>0</v>
      </c>
      <c r="J279" s="182"/>
      <c r="K279" s="183">
        <f>ROUND(E279*J279,2)</f>
        <v>0</v>
      </c>
      <c r="L279" s="183">
        <v>12</v>
      </c>
      <c r="M279" s="183">
        <f>G279*(1+L279/100)</f>
        <v>0</v>
      </c>
      <c r="N279" s="181">
        <v>1</v>
      </c>
      <c r="O279" s="181">
        <f>ROUND(E279*N279,2)</f>
        <v>0.39</v>
      </c>
      <c r="P279" s="181">
        <v>0</v>
      </c>
      <c r="Q279" s="181">
        <f>ROUND(E279*P279,2)</f>
        <v>0</v>
      </c>
      <c r="R279" s="183" t="s">
        <v>382</v>
      </c>
      <c r="S279" s="183" t="s">
        <v>313</v>
      </c>
      <c r="T279" s="184" t="s">
        <v>313</v>
      </c>
      <c r="U279" s="159">
        <v>0</v>
      </c>
      <c r="V279" s="159">
        <f>ROUND(E279*U279,2)</f>
        <v>0</v>
      </c>
      <c r="W279" s="159"/>
      <c r="X279" s="159" t="s">
        <v>384</v>
      </c>
      <c r="Y279" s="159" t="s">
        <v>315</v>
      </c>
      <c r="Z279" s="148"/>
      <c r="AA279" s="148"/>
      <c r="AB279" s="148"/>
      <c r="AC279" s="148"/>
      <c r="AD279" s="148"/>
      <c r="AE279" s="148"/>
      <c r="AF279" s="148"/>
      <c r="AG279" s="148" t="s">
        <v>385</v>
      </c>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2" x14ac:dyDescent="0.2">
      <c r="A280" s="155"/>
      <c r="B280" s="156"/>
      <c r="C280" s="196" t="s">
        <v>661</v>
      </c>
      <c r="D280" s="161"/>
      <c r="E280" s="162">
        <v>0.19958000000000001</v>
      </c>
      <c r="F280" s="159"/>
      <c r="G280" s="159"/>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318</v>
      </c>
      <c r="AH280" s="148">
        <v>0</v>
      </c>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
      <c r="A281" s="155"/>
      <c r="B281" s="156"/>
      <c r="C281" s="196" t="s">
        <v>662</v>
      </c>
      <c r="D281" s="161"/>
      <c r="E281" s="162">
        <v>0.19483</v>
      </c>
      <c r="F281" s="159"/>
      <c r="G281" s="159"/>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318</v>
      </c>
      <c r="AH281" s="148">
        <v>0</v>
      </c>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1" x14ac:dyDescent="0.2">
      <c r="A282" s="178">
        <v>71</v>
      </c>
      <c r="B282" s="179" t="s">
        <v>663</v>
      </c>
      <c r="C282" s="195" t="s">
        <v>664</v>
      </c>
      <c r="D282" s="180" t="s">
        <v>381</v>
      </c>
      <c r="E282" s="181">
        <v>1.6198900000000001</v>
      </c>
      <c r="F282" s="182"/>
      <c r="G282" s="183">
        <f>ROUND(E282*F282,2)</f>
        <v>0</v>
      </c>
      <c r="H282" s="182"/>
      <c r="I282" s="183">
        <f>ROUND(E282*H282,2)</f>
        <v>0</v>
      </c>
      <c r="J282" s="182"/>
      <c r="K282" s="183">
        <f>ROUND(E282*J282,2)</f>
        <v>0</v>
      </c>
      <c r="L282" s="183">
        <v>12</v>
      </c>
      <c r="M282" s="183">
        <f>G282*(1+L282/100)</f>
        <v>0</v>
      </c>
      <c r="N282" s="181">
        <v>1</v>
      </c>
      <c r="O282" s="181">
        <f>ROUND(E282*N282,2)</f>
        <v>1.62</v>
      </c>
      <c r="P282" s="181">
        <v>0</v>
      </c>
      <c r="Q282" s="181">
        <f>ROUND(E282*P282,2)</f>
        <v>0</v>
      </c>
      <c r="R282" s="183" t="s">
        <v>382</v>
      </c>
      <c r="S282" s="183" t="s">
        <v>313</v>
      </c>
      <c r="T282" s="184" t="s">
        <v>313</v>
      </c>
      <c r="U282" s="159">
        <v>0</v>
      </c>
      <c r="V282" s="159">
        <f>ROUND(E282*U282,2)</f>
        <v>0</v>
      </c>
      <c r="W282" s="159"/>
      <c r="X282" s="159" t="s">
        <v>384</v>
      </c>
      <c r="Y282" s="159" t="s">
        <v>315</v>
      </c>
      <c r="Z282" s="148"/>
      <c r="AA282" s="148"/>
      <c r="AB282" s="148"/>
      <c r="AC282" s="148"/>
      <c r="AD282" s="148"/>
      <c r="AE282" s="148"/>
      <c r="AF282" s="148"/>
      <c r="AG282" s="148" t="s">
        <v>385</v>
      </c>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2" x14ac:dyDescent="0.2">
      <c r="A283" s="155"/>
      <c r="B283" s="156"/>
      <c r="C283" s="196" t="s">
        <v>665</v>
      </c>
      <c r="D283" s="161"/>
      <c r="E283" s="162">
        <v>1.22418</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318</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3" x14ac:dyDescent="0.2">
      <c r="A284" s="155"/>
      <c r="B284" s="156"/>
      <c r="C284" s="196" t="s">
        <v>666</v>
      </c>
      <c r="D284" s="161"/>
      <c r="E284" s="162">
        <v>0.39571000000000001</v>
      </c>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318</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ht="22.5" outlineLevel="1" x14ac:dyDescent="0.2">
      <c r="A285" s="178">
        <v>72</v>
      </c>
      <c r="B285" s="179" t="s">
        <v>667</v>
      </c>
      <c r="C285" s="195" t="s">
        <v>668</v>
      </c>
      <c r="D285" s="180" t="s">
        <v>381</v>
      </c>
      <c r="E285" s="181">
        <v>1.274E-2</v>
      </c>
      <c r="F285" s="182"/>
      <c r="G285" s="183">
        <f>ROUND(E285*F285,2)</f>
        <v>0</v>
      </c>
      <c r="H285" s="182"/>
      <c r="I285" s="183">
        <f>ROUND(E285*H285,2)</f>
        <v>0</v>
      </c>
      <c r="J285" s="182"/>
      <c r="K285" s="183">
        <f>ROUND(E285*J285,2)</f>
        <v>0</v>
      </c>
      <c r="L285" s="183">
        <v>12</v>
      </c>
      <c r="M285" s="183">
        <f>G285*(1+L285/100)</f>
        <v>0</v>
      </c>
      <c r="N285" s="181">
        <v>1</v>
      </c>
      <c r="O285" s="181">
        <f>ROUND(E285*N285,2)</f>
        <v>0.01</v>
      </c>
      <c r="P285" s="181">
        <v>0</v>
      </c>
      <c r="Q285" s="181">
        <f>ROUND(E285*P285,2)</f>
        <v>0</v>
      </c>
      <c r="R285" s="183" t="s">
        <v>382</v>
      </c>
      <c r="S285" s="183" t="s">
        <v>313</v>
      </c>
      <c r="T285" s="184" t="s">
        <v>313</v>
      </c>
      <c r="U285" s="159">
        <v>0</v>
      </c>
      <c r="V285" s="159">
        <f>ROUND(E285*U285,2)</f>
        <v>0</v>
      </c>
      <c r="W285" s="159"/>
      <c r="X285" s="159" t="s">
        <v>384</v>
      </c>
      <c r="Y285" s="159" t="s">
        <v>315</v>
      </c>
      <c r="Z285" s="148"/>
      <c r="AA285" s="148"/>
      <c r="AB285" s="148"/>
      <c r="AC285" s="148"/>
      <c r="AD285" s="148"/>
      <c r="AE285" s="148"/>
      <c r="AF285" s="148"/>
      <c r="AG285" s="148" t="s">
        <v>385</v>
      </c>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2" x14ac:dyDescent="0.2">
      <c r="A286" s="155"/>
      <c r="B286" s="156"/>
      <c r="C286" s="196" t="s">
        <v>669</v>
      </c>
      <c r="D286" s="161"/>
      <c r="E286" s="162">
        <v>1.274E-2</v>
      </c>
      <c r="F286" s="159"/>
      <c r="G286" s="159"/>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318</v>
      </c>
      <c r="AH286" s="148">
        <v>0</v>
      </c>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1" x14ac:dyDescent="0.2">
      <c r="A287" s="178">
        <v>73</v>
      </c>
      <c r="B287" s="179" t="s">
        <v>670</v>
      </c>
      <c r="C287" s="195" t="s">
        <v>671</v>
      </c>
      <c r="D287" s="180" t="s">
        <v>381</v>
      </c>
      <c r="E287" s="181">
        <v>0.24429999999999999</v>
      </c>
      <c r="F287" s="182"/>
      <c r="G287" s="183">
        <f>ROUND(E287*F287,2)</f>
        <v>0</v>
      </c>
      <c r="H287" s="182"/>
      <c r="I287" s="183">
        <f>ROUND(E287*H287,2)</f>
        <v>0</v>
      </c>
      <c r="J287" s="182"/>
      <c r="K287" s="183">
        <f>ROUND(E287*J287,2)</f>
        <v>0</v>
      </c>
      <c r="L287" s="183">
        <v>12</v>
      </c>
      <c r="M287" s="183">
        <f>G287*(1+L287/100)</f>
        <v>0</v>
      </c>
      <c r="N287" s="181">
        <v>1</v>
      </c>
      <c r="O287" s="181">
        <f>ROUND(E287*N287,2)</f>
        <v>0.24</v>
      </c>
      <c r="P287" s="181">
        <v>0</v>
      </c>
      <c r="Q287" s="181">
        <f>ROUND(E287*P287,2)</f>
        <v>0</v>
      </c>
      <c r="R287" s="183"/>
      <c r="S287" s="183" t="s">
        <v>633</v>
      </c>
      <c r="T287" s="184" t="s">
        <v>634</v>
      </c>
      <c r="U287" s="159">
        <v>0</v>
      </c>
      <c r="V287" s="159">
        <f>ROUND(E287*U287,2)</f>
        <v>0</v>
      </c>
      <c r="W287" s="159"/>
      <c r="X287" s="159" t="s">
        <v>384</v>
      </c>
      <c r="Y287" s="159" t="s">
        <v>315</v>
      </c>
      <c r="Z287" s="148"/>
      <c r="AA287" s="148"/>
      <c r="AB287" s="148"/>
      <c r="AC287" s="148"/>
      <c r="AD287" s="148"/>
      <c r="AE287" s="148"/>
      <c r="AF287" s="148"/>
      <c r="AG287" s="148" t="s">
        <v>385</v>
      </c>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2" x14ac:dyDescent="0.2">
      <c r="A288" s="155"/>
      <c r="B288" s="156"/>
      <c r="C288" s="196" t="s">
        <v>672</v>
      </c>
      <c r="D288" s="161"/>
      <c r="E288" s="162">
        <v>0.24429999999999999</v>
      </c>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318</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ht="25.5" x14ac:dyDescent="0.2">
      <c r="A289" s="171" t="s">
        <v>308</v>
      </c>
      <c r="B289" s="172" t="s">
        <v>185</v>
      </c>
      <c r="C289" s="194" t="s">
        <v>186</v>
      </c>
      <c r="D289" s="173"/>
      <c r="E289" s="174"/>
      <c r="F289" s="175"/>
      <c r="G289" s="175">
        <f>SUMIF(AG290:AG349,"&lt;&gt;NOR",G290:G349)</f>
        <v>0</v>
      </c>
      <c r="H289" s="175"/>
      <c r="I289" s="175">
        <f>SUM(I290:I349)</f>
        <v>0</v>
      </c>
      <c r="J289" s="175"/>
      <c r="K289" s="175">
        <f>SUM(K290:K349)</f>
        <v>0</v>
      </c>
      <c r="L289" s="175"/>
      <c r="M289" s="175">
        <f>SUM(M290:M349)</f>
        <v>0</v>
      </c>
      <c r="N289" s="174"/>
      <c r="O289" s="174">
        <f>SUM(O290:O349)</f>
        <v>2.69</v>
      </c>
      <c r="P289" s="174"/>
      <c r="Q289" s="174">
        <f>SUM(Q290:Q349)</f>
        <v>0</v>
      </c>
      <c r="R289" s="175"/>
      <c r="S289" s="175"/>
      <c r="T289" s="176"/>
      <c r="U289" s="170"/>
      <c r="V289" s="170">
        <f>SUM(V290:V349)</f>
        <v>300.07</v>
      </c>
      <c r="W289" s="170"/>
      <c r="X289" s="170"/>
      <c r="Y289" s="170"/>
      <c r="AG289" t="s">
        <v>309</v>
      </c>
    </row>
    <row r="290" spans="1:60" ht="22.5" outlineLevel="1" x14ac:dyDescent="0.2">
      <c r="A290" s="185">
        <v>74</v>
      </c>
      <c r="B290" s="186" t="s">
        <v>673</v>
      </c>
      <c r="C290" s="197" t="s">
        <v>674</v>
      </c>
      <c r="D290" s="187" t="s">
        <v>443</v>
      </c>
      <c r="E290" s="188">
        <v>5</v>
      </c>
      <c r="F290" s="189"/>
      <c r="G290" s="190">
        <f>ROUND(E290*F290,2)</f>
        <v>0</v>
      </c>
      <c r="H290" s="189"/>
      <c r="I290" s="190">
        <f>ROUND(E290*H290,2)</f>
        <v>0</v>
      </c>
      <c r="J290" s="189"/>
      <c r="K290" s="190">
        <f>ROUND(E290*J290,2)</f>
        <v>0</v>
      </c>
      <c r="L290" s="190">
        <v>12</v>
      </c>
      <c r="M290" s="190">
        <f>G290*(1+L290/100)</f>
        <v>0</v>
      </c>
      <c r="N290" s="188">
        <v>4.8700000000000002E-3</v>
      </c>
      <c r="O290" s="188">
        <f>ROUND(E290*N290,2)</f>
        <v>0.02</v>
      </c>
      <c r="P290" s="188">
        <v>0</v>
      </c>
      <c r="Q290" s="188">
        <f>ROUND(E290*P290,2)</f>
        <v>0</v>
      </c>
      <c r="R290" s="190"/>
      <c r="S290" s="190" t="s">
        <v>313</v>
      </c>
      <c r="T290" s="191" t="s">
        <v>313</v>
      </c>
      <c r="U290" s="159">
        <v>1.49</v>
      </c>
      <c r="V290" s="159">
        <f>ROUND(E290*U290,2)</f>
        <v>7.45</v>
      </c>
      <c r="W290" s="159"/>
      <c r="X290" s="159" t="s">
        <v>314</v>
      </c>
      <c r="Y290" s="159" t="s">
        <v>315</v>
      </c>
      <c r="Z290" s="148"/>
      <c r="AA290" s="148"/>
      <c r="AB290" s="148"/>
      <c r="AC290" s="148"/>
      <c r="AD290" s="148"/>
      <c r="AE290" s="148"/>
      <c r="AF290" s="148"/>
      <c r="AG290" s="148" t="s">
        <v>316</v>
      </c>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ht="22.5" outlineLevel="1" x14ac:dyDescent="0.2">
      <c r="A291" s="178">
        <v>75</v>
      </c>
      <c r="B291" s="179" t="s">
        <v>675</v>
      </c>
      <c r="C291" s="195" t="s">
        <v>676</v>
      </c>
      <c r="D291" s="180" t="s">
        <v>374</v>
      </c>
      <c r="E291" s="181">
        <v>54.262099999999997</v>
      </c>
      <c r="F291" s="182"/>
      <c r="G291" s="183">
        <f>ROUND(E291*F291,2)</f>
        <v>0</v>
      </c>
      <c r="H291" s="182"/>
      <c r="I291" s="183">
        <f>ROUND(E291*H291,2)</f>
        <v>0</v>
      </c>
      <c r="J291" s="182"/>
      <c r="K291" s="183">
        <f>ROUND(E291*J291,2)</f>
        <v>0</v>
      </c>
      <c r="L291" s="183">
        <v>12</v>
      </c>
      <c r="M291" s="183">
        <f>G291*(1+L291/100)</f>
        <v>0</v>
      </c>
      <c r="N291" s="181">
        <v>1.3270000000000001E-2</v>
      </c>
      <c r="O291" s="181">
        <f>ROUND(E291*N291,2)</f>
        <v>0.72</v>
      </c>
      <c r="P291" s="181">
        <v>0</v>
      </c>
      <c r="Q291" s="181">
        <f>ROUND(E291*P291,2)</f>
        <v>0</v>
      </c>
      <c r="R291" s="183"/>
      <c r="S291" s="183" t="s">
        <v>313</v>
      </c>
      <c r="T291" s="184" t="s">
        <v>313</v>
      </c>
      <c r="U291" s="159">
        <v>0.95</v>
      </c>
      <c r="V291" s="159">
        <f>ROUND(E291*U291,2)</f>
        <v>51.55</v>
      </c>
      <c r="W291" s="159"/>
      <c r="X291" s="159" t="s">
        <v>314</v>
      </c>
      <c r="Y291" s="159" t="s">
        <v>315</v>
      </c>
      <c r="Z291" s="148"/>
      <c r="AA291" s="148"/>
      <c r="AB291" s="148"/>
      <c r="AC291" s="148"/>
      <c r="AD291" s="148"/>
      <c r="AE291" s="148"/>
      <c r="AF291" s="148"/>
      <c r="AG291" s="148" t="s">
        <v>316</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2" x14ac:dyDescent="0.2">
      <c r="A292" s="155"/>
      <c r="B292" s="156"/>
      <c r="C292" s="265" t="s">
        <v>677</v>
      </c>
      <c r="D292" s="266"/>
      <c r="E292" s="266"/>
      <c r="F292" s="266"/>
      <c r="G292" s="266"/>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365</v>
      </c>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2" x14ac:dyDescent="0.2">
      <c r="A293" s="155"/>
      <c r="B293" s="156"/>
      <c r="C293" s="196" t="s">
        <v>678</v>
      </c>
      <c r="D293" s="161"/>
      <c r="E293" s="162"/>
      <c r="F293" s="159"/>
      <c r="G293" s="159"/>
      <c r="H293" s="159"/>
      <c r="I293" s="159"/>
      <c r="J293" s="159"/>
      <c r="K293" s="159"/>
      <c r="L293" s="159"/>
      <c r="M293" s="159"/>
      <c r="N293" s="158"/>
      <c r="O293" s="158"/>
      <c r="P293" s="158"/>
      <c r="Q293" s="158"/>
      <c r="R293" s="159"/>
      <c r="S293" s="159"/>
      <c r="T293" s="159"/>
      <c r="U293" s="159"/>
      <c r="V293" s="159"/>
      <c r="W293" s="159"/>
      <c r="X293" s="159"/>
      <c r="Y293" s="159"/>
      <c r="Z293" s="148"/>
      <c r="AA293" s="148"/>
      <c r="AB293" s="148"/>
      <c r="AC293" s="148"/>
      <c r="AD293" s="148"/>
      <c r="AE293" s="148"/>
      <c r="AF293" s="148"/>
      <c r="AG293" s="148" t="s">
        <v>318</v>
      </c>
      <c r="AH293" s="148">
        <v>0</v>
      </c>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3" x14ac:dyDescent="0.2">
      <c r="A294" s="155"/>
      <c r="B294" s="156"/>
      <c r="C294" s="196" t="s">
        <v>679</v>
      </c>
      <c r="D294" s="161"/>
      <c r="E294" s="162">
        <v>7.2610999999999999</v>
      </c>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318</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3" x14ac:dyDescent="0.2">
      <c r="A295" s="155"/>
      <c r="B295" s="156"/>
      <c r="C295" s="196" t="s">
        <v>680</v>
      </c>
      <c r="D295" s="161"/>
      <c r="E295" s="162">
        <v>4.3125</v>
      </c>
      <c r="F295" s="159"/>
      <c r="G295" s="159"/>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318</v>
      </c>
      <c r="AH295" s="148">
        <v>0</v>
      </c>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3" x14ac:dyDescent="0.2">
      <c r="A296" s="155"/>
      <c r="B296" s="156"/>
      <c r="C296" s="196" t="s">
        <v>681</v>
      </c>
      <c r="D296" s="161"/>
      <c r="E296" s="162">
        <v>1.651</v>
      </c>
      <c r="F296" s="159"/>
      <c r="G296" s="159"/>
      <c r="H296" s="159"/>
      <c r="I296" s="159"/>
      <c r="J296" s="159"/>
      <c r="K296" s="159"/>
      <c r="L296" s="159"/>
      <c r="M296" s="159"/>
      <c r="N296" s="158"/>
      <c r="O296" s="158"/>
      <c r="P296" s="158"/>
      <c r="Q296" s="158"/>
      <c r="R296" s="159"/>
      <c r="S296" s="159"/>
      <c r="T296" s="159"/>
      <c r="U296" s="159"/>
      <c r="V296" s="159"/>
      <c r="W296" s="159"/>
      <c r="X296" s="159"/>
      <c r="Y296" s="159"/>
      <c r="Z296" s="148"/>
      <c r="AA296" s="148"/>
      <c r="AB296" s="148"/>
      <c r="AC296" s="148"/>
      <c r="AD296" s="148"/>
      <c r="AE296" s="148"/>
      <c r="AF296" s="148"/>
      <c r="AG296" s="148" t="s">
        <v>318</v>
      </c>
      <c r="AH296" s="148">
        <v>0</v>
      </c>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3" x14ac:dyDescent="0.2">
      <c r="A297" s="155"/>
      <c r="B297" s="156"/>
      <c r="C297" s="196" t="s">
        <v>682</v>
      </c>
      <c r="D297" s="161"/>
      <c r="E297" s="162">
        <v>2.20275</v>
      </c>
      <c r="F297" s="159"/>
      <c r="G297" s="159"/>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318</v>
      </c>
      <c r="AH297" s="148">
        <v>0</v>
      </c>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3" x14ac:dyDescent="0.2">
      <c r="A298" s="155"/>
      <c r="B298" s="156"/>
      <c r="C298" s="196" t="s">
        <v>683</v>
      </c>
      <c r="D298" s="161"/>
      <c r="E298" s="162">
        <v>3.0788000000000002</v>
      </c>
      <c r="F298" s="159"/>
      <c r="G298" s="159"/>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318</v>
      </c>
      <c r="AH298" s="148">
        <v>0</v>
      </c>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3" x14ac:dyDescent="0.2">
      <c r="A299" s="155"/>
      <c r="B299" s="156"/>
      <c r="C299" s="196" t="s">
        <v>684</v>
      </c>
      <c r="D299" s="161"/>
      <c r="E299" s="162">
        <v>1.6358999999999999</v>
      </c>
      <c r="F299" s="159"/>
      <c r="G299" s="159"/>
      <c r="H299" s="159"/>
      <c r="I299" s="159"/>
      <c r="J299" s="159"/>
      <c r="K299" s="159"/>
      <c r="L299" s="159"/>
      <c r="M299" s="159"/>
      <c r="N299" s="158"/>
      <c r="O299" s="158"/>
      <c r="P299" s="158"/>
      <c r="Q299" s="158"/>
      <c r="R299" s="159"/>
      <c r="S299" s="159"/>
      <c r="T299" s="159"/>
      <c r="U299" s="159"/>
      <c r="V299" s="159"/>
      <c r="W299" s="159"/>
      <c r="X299" s="159"/>
      <c r="Y299" s="159"/>
      <c r="Z299" s="148"/>
      <c r="AA299" s="148"/>
      <c r="AB299" s="148"/>
      <c r="AC299" s="148"/>
      <c r="AD299" s="148"/>
      <c r="AE299" s="148"/>
      <c r="AF299" s="148"/>
      <c r="AG299" s="148" t="s">
        <v>318</v>
      </c>
      <c r="AH299" s="148">
        <v>0</v>
      </c>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outlineLevel="3" x14ac:dyDescent="0.2">
      <c r="A300" s="155"/>
      <c r="B300" s="156"/>
      <c r="C300" s="196" t="s">
        <v>685</v>
      </c>
      <c r="D300" s="161"/>
      <c r="E300" s="162">
        <v>1.09005</v>
      </c>
      <c r="F300" s="159"/>
      <c r="G300" s="159"/>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318</v>
      </c>
      <c r="AH300" s="148">
        <v>0</v>
      </c>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outlineLevel="3" x14ac:dyDescent="0.2">
      <c r="A301" s="155"/>
      <c r="B301" s="156"/>
      <c r="C301" s="196" t="s">
        <v>686</v>
      </c>
      <c r="D301" s="161"/>
      <c r="E301" s="162"/>
      <c r="F301" s="159"/>
      <c r="G301" s="159"/>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318</v>
      </c>
      <c r="AH301" s="148">
        <v>0</v>
      </c>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3" x14ac:dyDescent="0.2">
      <c r="A302" s="155"/>
      <c r="B302" s="156"/>
      <c r="C302" s="196" t="s">
        <v>687</v>
      </c>
      <c r="D302" s="161"/>
      <c r="E302" s="162">
        <v>6.35</v>
      </c>
      <c r="F302" s="159"/>
      <c r="G302" s="159"/>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318</v>
      </c>
      <c r="AH302" s="148">
        <v>0</v>
      </c>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3" x14ac:dyDescent="0.2">
      <c r="A303" s="155"/>
      <c r="B303" s="156"/>
      <c r="C303" s="196" t="s">
        <v>688</v>
      </c>
      <c r="D303" s="161"/>
      <c r="E303" s="162">
        <v>3.92</v>
      </c>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318</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
      <c r="A304" s="155"/>
      <c r="B304" s="156"/>
      <c r="C304" s="196" t="s">
        <v>689</v>
      </c>
      <c r="D304" s="161"/>
      <c r="E304" s="162">
        <v>12.05</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318</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
      <c r="A305" s="155"/>
      <c r="B305" s="156"/>
      <c r="C305" s="196" t="s">
        <v>690</v>
      </c>
      <c r="D305" s="161"/>
      <c r="E305" s="162">
        <v>5.54</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318</v>
      </c>
      <c r="AH305" s="148">
        <v>0</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3" x14ac:dyDescent="0.2">
      <c r="A306" s="155"/>
      <c r="B306" s="156"/>
      <c r="C306" s="196" t="s">
        <v>691</v>
      </c>
      <c r="D306" s="161"/>
      <c r="E306" s="162">
        <v>5.17</v>
      </c>
      <c r="F306" s="159"/>
      <c r="G306" s="159"/>
      <c r="H306" s="159"/>
      <c r="I306" s="159"/>
      <c r="J306" s="159"/>
      <c r="K306" s="159"/>
      <c r="L306" s="159"/>
      <c r="M306" s="159"/>
      <c r="N306" s="158"/>
      <c r="O306" s="158"/>
      <c r="P306" s="158"/>
      <c r="Q306" s="158"/>
      <c r="R306" s="159"/>
      <c r="S306" s="159"/>
      <c r="T306" s="159"/>
      <c r="U306" s="159"/>
      <c r="V306" s="159"/>
      <c r="W306" s="159"/>
      <c r="X306" s="159"/>
      <c r="Y306" s="159"/>
      <c r="Z306" s="148"/>
      <c r="AA306" s="148"/>
      <c r="AB306" s="148"/>
      <c r="AC306" s="148"/>
      <c r="AD306" s="148"/>
      <c r="AE306" s="148"/>
      <c r="AF306" s="148"/>
      <c r="AG306" s="148" t="s">
        <v>318</v>
      </c>
      <c r="AH306" s="148">
        <v>0</v>
      </c>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ht="22.5" outlineLevel="1" x14ac:dyDescent="0.2">
      <c r="A307" s="185">
        <v>76</v>
      </c>
      <c r="B307" s="186" t="s">
        <v>692</v>
      </c>
      <c r="C307" s="197" t="s">
        <v>693</v>
      </c>
      <c r="D307" s="187" t="s">
        <v>443</v>
      </c>
      <c r="E307" s="188">
        <v>14</v>
      </c>
      <c r="F307" s="189"/>
      <c r="G307" s="190">
        <f>ROUND(E307*F307,2)</f>
        <v>0</v>
      </c>
      <c r="H307" s="189"/>
      <c r="I307" s="190">
        <f>ROUND(E307*H307,2)</f>
        <v>0</v>
      </c>
      <c r="J307" s="189"/>
      <c r="K307" s="190">
        <f>ROUND(E307*J307,2)</f>
        <v>0</v>
      </c>
      <c r="L307" s="190">
        <v>12</v>
      </c>
      <c r="M307" s="190">
        <f>G307*(1+L307/100)</f>
        <v>0</v>
      </c>
      <c r="N307" s="188">
        <v>1.6400000000000001E-2</v>
      </c>
      <c r="O307" s="188">
        <f>ROUND(E307*N307,2)</f>
        <v>0.23</v>
      </c>
      <c r="P307" s="188">
        <v>0</v>
      </c>
      <c r="Q307" s="188">
        <f>ROUND(E307*P307,2)</f>
        <v>0</v>
      </c>
      <c r="R307" s="190"/>
      <c r="S307" s="190" t="s">
        <v>313</v>
      </c>
      <c r="T307" s="191" t="s">
        <v>313</v>
      </c>
      <c r="U307" s="159">
        <v>1.03</v>
      </c>
      <c r="V307" s="159">
        <f>ROUND(E307*U307,2)</f>
        <v>14.42</v>
      </c>
      <c r="W307" s="159"/>
      <c r="X307" s="159" t="s">
        <v>314</v>
      </c>
      <c r="Y307" s="159" t="s">
        <v>315</v>
      </c>
      <c r="Z307" s="148"/>
      <c r="AA307" s="148"/>
      <c r="AB307" s="148"/>
      <c r="AC307" s="148"/>
      <c r="AD307" s="148"/>
      <c r="AE307" s="148"/>
      <c r="AF307" s="148"/>
      <c r="AG307" s="148" t="s">
        <v>316</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1" x14ac:dyDescent="0.2">
      <c r="A308" s="178">
        <v>77</v>
      </c>
      <c r="B308" s="179" t="s">
        <v>694</v>
      </c>
      <c r="C308" s="195" t="s">
        <v>695</v>
      </c>
      <c r="D308" s="180" t="s">
        <v>374</v>
      </c>
      <c r="E308" s="181">
        <v>25.152100000000001</v>
      </c>
      <c r="F308" s="182"/>
      <c r="G308" s="183">
        <f>ROUND(E308*F308,2)</f>
        <v>0</v>
      </c>
      <c r="H308" s="182"/>
      <c r="I308" s="183">
        <f>ROUND(E308*H308,2)</f>
        <v>0</v>
      </c>
      <c r="J308" s="182"/>
      <c r="K308" s="183">
        <f>ROUND(E308*J308,2)</f>
        <v>0</v>
      </c>
      <c r="L308" s="183">
        <v>12</v>
      </c>
      <c r="M308" s="183">
        <f>G308*(1+L308/100)</f>
        <v>0</v>
      </c>
      <c r="N308" s="181">
        <v>0</v>
      </c>
      <c r="O308" s="181">
        <f>ROUND(E308*N308,2)</f>
        <v>0</v>
      </c>
      <c r="P308" s="181">
        <v>0</v>
      </c>
      <c r="Q308" s="181">
        <f>ROUND(E308*P308,2)</f>
        <v>0</v>
      </c>
      <c r="R308" s="183"/>
      <c r="S308" s="183" t="s">
        <v>313</v>
      </c>
      <c r="T308" s="184" t="s">
        <v>313</v>
      </c>
      <c r="U308" s="159">
        <v>0.43</v>
      </c>
      <c r="V308" s="159">
        <f>ROUND(E308*U308,2)</f>
        <v>10.82</v>
      </c>
      <c r="W308" s="159"/>
      <c r="X308" s="159" t="s">
        <v>314</v>
      </c>
      <c r="Y308" s="159" t="s">
        <v>315</v>
      </c>
      <c r="Z308" s="148"/>
      <c r="AA308" s="148"/>
      <c r="AB308" s="148"/>
      <c r="AC308" s="148"/>
      <c r="AD308" s="148"/>
      <c r="AE308" s="148"/>
      <c r="AF308" s="148"/>
      <c r="AG308" s="148" t="s">
        <v>316</v>
      </c>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2" x14ac:dyDescent="0.2">
      <c r="A309" s="155"/>
      <c r="B309" s="156"/>
      <c r="C309" s="196" t="s">
        <v>679</v>
      </c>
      <c r="D309" s="161"/>
      <c r="E309" s="162">
        <v>7.2610999999999999</v>
      </c>
      <c r="F309" s="159"/>
      <c r="G309" s="159"/>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318</v>
      </c>
      <c r="AH309" s="148">
        <v>0</v>
      </c>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3" x14ac:dyDescent="0.2">
      <c r="A310" s="155"/>
      <c r="B310" s="156"/>
      <c r="C310" s="196" t="s">
        <v>680</v>
      </c>
      <c r="D310" s="161"/>
      <c r="E310" s="162">
        <v>4.3125</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318</v>
      </c>
      <c r="AH310" s="148">
        <v>0</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3" x14ac:dyDescent="0.2">
      <c r="A311" s="155"/>
      <c r="B311" s="156"/>
      <c r="C311" s="196" t="s">
        <v>681</v>
      </c>
      <c r="D311" s="161"/>
      <c r="E311" s="162">
        <v>1.651</v>
      </c>
      <c r="F311" s="159"/>
      <c r="G311" s="159"/>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318</v>
      </c>
      <c r="AH311" s="148">
        <v>0</v>
      </c>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3" x14ac:dyDescent="0.2">
      <c r="A312" s="155"/>
      <c r="B312" s="156"/>
      <c r="C312" s="196" t="s">
        <v>682</v>
      </c>
      <c r="D312" s="161"/>
      <c r="E312" s="162">
        <v>2.20275</v>
      </c>
      <c r="F312" s="159"/>
      <c r="G312" s="159"/>
      <c r="H312" s="159"/>
      <c r="I312" s="159"/>
      <c r="J312" s="159"/>
      <c r="K312" s="159"/>
      <c r="L312" s="159"/>
      <c r="M312" s="159"/>
      <c r="N312" s="158"/>
      <c r="O312" s="158"/>
      <c r="P312" s="158"/>
      <c r="Q312" s="158"/>
      <c r="R312" s="159"/>
      <c r="S312" s="159"/>
      <c r="T312" s="159"/>
      <c r="U312" s="159"/>
      <c r="V312" s="159"/>
      <c r="W312" s="159"/>
      <c r="X312" s="159"/>
      <c r="Y312" s="159"/>
      <c r="Z312" s="148"/>
      <c r="AA312" s="148"/>
      <c r="AB312" s="148"/>
      <c r="AC312" s="148"/>
      <c r="AD312" s="148"/>
      <c r="AE312" s="148"/>
      <c r="AF312" s="148"/>
      <c r="AG312" s="148" t="s">
        <v>318</v>
      </c>
      <c r="AH312" s="148">
        <v>0</v>
      </c>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3" x14ac:dyDescent="0.2">
      <c r="A313" s="155"/>
      <c r="B313" s="156"/>
      <c r="C313" s="196" t="s">
        <v>683</v>
      </c>
      <c r="D313" s="161"/>
      <c r="E313" s="162">
        <v>3.0788000000000002</v>
      </c>
      <c r="F313" s="159"/>
      <c r="G313" s="159"/>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318</v>
      </c>
      <c r="AH313" s="148">
        <v>0</v>
      </c>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row>
    <row r="314" spans="1:60" outlineLevel="3" x14ac:dyDescent="0.2">
      <c r="A314" s="155"/>
      <c r="B314" s="156"/>
      <c r="C314" s="196" t="s">
        <v>684</v>
      </c>
      <c r="D314" s="161"/>
      <c r="E314" s="162">
        <v>1.6358999999999999</v>
      </c>
      <c r="F314" s="159"/>
      <c r="G314" s="159"/>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318</v>
      </c>
      <c r="AH314" s="148">
        <v>0</v>
      </c>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3" x14ac:dyDescent="0.2">
      <c r="A315" s="155"/>
      <c r="B315" s="156"/>
      <c r="C315" s="196" t="s">
        <v>685</v>
      </c>
      <c r="D315" s="161"/>
      <c r="E315" s="162">
        <v>1.09005</v>
      </c>
      <c r="F315" s="159"/>
      <c r="G315" s="159"/>
      <c r="H315" s="159"/>
      <c r="I315" s="159"/>
      <c r="J315" s="159"/>
      <c r="K315" s="159"/>
      <c r="L315" s="159"/>
      <c r="M315" s="159"/>
      <c r="N315" s="158"/>
      <c r="O315" s="158"/>
      <c r="P315" s="158"/>
      <c r="Q315" s="158"/>
      <c r="R315" s="159"/>
      <c r="S315" s="159"/>
      <c r="T315" s="159"/>
      <c r="U315" s="159"/>
      <c r="V315" s="159"/>
      <c r="W315" s="159"/>
      <c r="X315" s="159"/>
      <c r="Y315" s="159"/>
      <c r="Z315" s="148"/>
      <c r="AA315" s="148"/>
      <c r="AB315" s="148"/>
      <c r="AC315" s="148"/>
      <c r="AD315" s="148"/>
      <c r="AE315" s="148"/>
      <c r="AF315" s="148"/>
      <c r="AG315" s="148" t="s">
        <v>318</v>
      </c>
      <c r="AH315" s="148">
        <v>0</v>
      </c>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3" x14ac:dyDescent="0.2">
      <c r="A316" s="155"/>
      <c r="B316" s="156"/>
      <c r="C316" s="196" t="s">
        <v>688</v>
      </c>
      <c r="D316" s="161"/>
      <c r="E316" s="162">
        <v>3.92</v>
      </c>
      <c r="F316" s="159"/>
      <c r="G316" s="159"/>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318</v>
      </c>
      <c r="AH316" s="148">
        <v>0</v>
      </c>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outlineLevel="1" x14ac:dyDescent="0.2">
      <c r="A317" s="178">
        <v>78</v>
      </c>
      <c r="B317" s="179" t="s">
        <v>696</v>
      </c>
      <c r="C317" s="195" t="s">
        <v>697</v>
      </c>
      <c r="D317" s="180" t="s">
        <v>374</v>
      </c>
      <c r="E317" s="181">
        <v>29.11</v>
      </c>
      <c r="F317" s="182"/>
      <c r="G317" s="183">
        <f>ROUND(E317*F317,2)</f>
        <v>0</v>
      </c>
      <c r="H317" s="182"/>
      <c r="I317" s="183">
        <f>ROUND(E317*H317,2)</f>
        <v>0</v>
      </c>
      <c r="J317" s="182"/>
      <c r="K317" s="183">
        <f>ROUND(E317*J317,2)</f>
        <v>0</v>
      </c>
      <c r="L317" s="183">
        <v>12</v>
      </c>
      <c r="M317" s="183">
        <f>G317*(1+L317/100)</f>
        <v>0</v>
      </c>
      <c r="N317" s="181">
        <v>0</v>
      </c>
      <c r="O317" s="181">
        <f>ROUND(E317*N317,2)</f>
        <v>0</v>
      </c>
      <c r="P317" s="181">
        <v>0</v>
      </c>
      <c r="Q317" s="181">
        <f>ROUND(E317*P317,2)</f>
        <v>0</v>
      </c>
      <c r="R317" s="183"/>
      <c r="S317" s="183" t="s">
        <v>313</v>
      </c>
      <c r="T317" s="184" t="s">
        <v>313</v>
      </c>
      <c r="U317" s="159">
        <v>0.28000000000000003</v>
      </c>
      <c r="V317" s="159">
        <f>ROUND(E317*U317,2)</f>
        <v>8.15</v>
      </c>
      <c r="W317" s="159"/>
      <c r="X317" s="159" t="s">
        <v>314</v>
      </c>
      <c r="Y317" s="159" t="s">
        <v>315</v>
      </c>
      <c r="Z317" s="148"/>
      <c r="AA317" s="148"/>
      <c r="AB317" s="148"/>
      <c r="AC317" s="148"/>
      <c r="AD317" s="148"/>
      <c r="AE317" s="148"/>
      <c r="AF317" s="148"/>
      <c r="AG317" s="148" t="s">
        <v>316</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2" x14ac:dyDescent="0.2">
      <c r="A318" s="155"/>
      <c r="B318" s="156"/>
      <c r="C318" s="196" t="s">
        <v>687</v>
      </c>
      <c r="D318" s="161"/>
      <c r="E318" s="162">
        <v>6.35</v>
      </c>
      <c r="F318" s="159"/>
      <c r="G318" s="159"/>
      <c r="H318" s="159"/>
      <c r="I318" s="159"/>
      <c r="J318" s="159"/>
      <c r="K318" s="159"/>
      <c r="L318" s="159"/>
      <c r="M318" s="159"/>
      <c r="N318" s="158"/>
      <c r="O318" s="158"/>
      <c r="P318" s="158"/>
      <c r="Q318" s="158"/>
      <c r="R318" s="159"/>
      <c r="S318" s="159"/>
      <c r="T318" s="159"/>
      <c r="U318" s="159"/>
      <c r="V318" s="159"/>
      <c r="W318" s="159"/>
      <c r="X318" s="159"/>
      <c r="Y318" s="159"/>
      <c r="Z318" s="148"/>
      <c r="AA318" s="148"/>
      <c r="AB318" s="148"/>
      <c r="AC318" s="148"/>
      <c r="AD318" s="148"/>
      <c r="AE318" s="148"/>
      <c r="AF318" s="148"/>
      <c r="AG318" s="148" t="s">
        <v>318</v>
      </c>
      <c r="AH318" s="148">
        <v>0</v>
      </c>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3" x14ac:dyDescent="0.2">
      <c r="A319" s="155"/>
      <c r="B319" s="156"/>
      <c r="C319" s="196" t="s">
        <v>689</v>
      </c>
      <c r="D319" s="161"/>
      <c r="E319" s="162">
        <v>12.05</v>
      </c>
      <c r="F319" s="159"/>
      <c r="G319" s="159"/>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318</v>
      </c>
      <c r="AH319" s="148">
        <v>0</v>
      </c>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3" x14ac:dyDescent="0.2">
      <c r="A320" s="155"/>
      <c r="B320" s="156"/>
      <c r="C320" s="196" t="s">
        <v>690</v>
      </c>
      <c r="D320" s="161"/>
      <c r="E320" s="162">
        <v>5.54</v>
      </c>
      <c r="F320" s="159"/>
      <c r="G320" s="159"/>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318</v>
      </c>
      <c r="AH320" s="148">
        <v>0</v>
      </c>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3" x14ac:dyDescent="0.2">
      <c r="A321" s="155"/>
      <c r="B321" s="156"/>
      <c r="C321" s="196" t="s">
        <v>691</v>
      </c>
      <c r="D321" s="161"/>
      <c r="E321" s="162">
        <v>5.17</v>
      </c>
      <c r="F321" s="159"/>
      <c r="G321" s="159"/>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318</v>
      </c>
      <c r="AH321" s="148">
        <v>0</v>
      </c>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ht="33.75" outlineLevel="1" x14ac:dyDescent="0.2">
      <c r="A322" s="178">
        <v>79</v>
      </c>
      <c r="B322" s="179" t="s">
        <v>698</v>
      </c>
      <c r="C322" s="195" t="s">
        <v>699</v>
      </c>
      <c r="D322" s="180" t="s">
        <v>389</v>
      </c>
      <c r="E322" s="181">
        <v>83.197999999999993</v>
      </c>
      <c r="F322" s="182"/>
      <c r="G322" s="183">
        <f>ROUND(E322*F322,2)</f>
        <v>0</v>
      </c>
      <c r="H322" s="182"/>
      <c r="I322" s="183">
        <f>ROUND(E322*H322,2)</f>
        <v>0</v>
      </c>
      <c r="J322" s="182"/>
      <c r="K322" s="183">
        <f>ROUND(E322*J322,2)</f>
        <v>0</v>
      </c>
      <c r="L322" s="183">
        <v>12</v>
      </c>
      <c r="M322" s="183">
        <f>G322*(1+L322/100)</f>
        <v>0</v>
      </c>
      <c r="N322" s="181">
        <v>7.5000000000000002E-4</v>
      </c>
      <c r="O322" s="181">
        <f>ROUND(E322*N322,2)</f>
        <v>0.06</v>
      </c>
      <c r="P322" s="181">
        <v>0</v>
      </c>
      <c r="Q322" s="181">
        <f>ROUND(E322*P322,2)</f>
        <v>0</v>
      </c>
      <c r="R322" s="183"/>
      <c r="S322" s="183" t="s">
        <v>313</v>
      </c>
      <c r="T322" s="184" t="s">
        <v>313</v>
      </c>
      <c r="U322" s="159">
        <v>0.34</v>
      </c>
      <c r="V322" s="159">
        <f>ROUND(E322*U322,2)</f>
        <v>28.29</v>
      </c>
      <c r="W322" s="159"/>
      <c r="X322" s="159" t="s">
        <v>314</v>
      </c>
      <c r="Y322" s="159" t="s">
        <v>315</v>
      </c>
      <c r="Z322" s="148"/>
      <c r="AA322" s="148"/>
      <c r="AB322" s="148"/>
      <c r="AC322" s="148"/>
      <c r="AD322" s="148"/>
      <c r="AE322" s="148"/>
      <c r="AF322" s="148"/>
      <c r="AG322" s="148" t="s">
        <v>316</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2" x14ac:dyDescent="0.2">
      <c r="A323" s="155"/>
      <c r="B323" s="156"/>
      <c r="C323" s="196" t="s">
        <v>678</v>
      </c>
      <c r="D323" s="161"/>
      <c r="E323" s="162"/>
      <c r="F323" s="159"/>
      <c r="G323" s="159"/>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318</v>
      </c>
      <c r="AH323" s="148">
        <v>0</v>
      </c>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3" x14ac:dyDescent="0.2">
      <c r="A324" s="155"/>
      <c r="B324" s="156"/>
      <c r="C324" s="196" t="s">
        <v>700</v>
      </c>
      <c r="D324" s="161"/>
      <c r="E324" s="162">
        <v>9.4250000000000007</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318</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
      <c r="A325" s="155"/>
      <c r="B325" s="156"/>
      <c r="C325" s="196" t="s">
        <v>701</v>
      </c>
      <c r="D325" s="161"/>
      <c r="E325" s="162">
        <v>4.6500000000000004</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318</v>
      </c>
      <c r="AH325" s="148">
        <v>0</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3" x14ac:dyDescent="0.2">
      <c r="A326" s="155"/>
      <c r="B326" s="156"/>
      <c r="C326" s="196" t="s">
        <v>702</v>
      </c>
      <c r="D326" s="161"/>
      <c r="E326" s="162">
        <v>2.14</v>
      </c>
      <c r="F326" s="159"/>
      <c r="G326" s="159"/>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318</v>
      </c>
      <c r="AH326" s="148">
        <v>0</v>
      </c>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outlineLevel="3" x14ac:dyDescent="0.2">
      <c r="A327" s="155"/>
      <c r="B327" s="156"/>
      <c r="C327" s="196" t="s">
        <v>703</v>
      </c>
      <c r="D327" s="161"/>
      <c r="E327" s="162">
        <v>3.2450000000000001</v>
      </c>
      <c r="F327" s="159"/>
      <c r="G327" s="159"/>
      <c r="H327" s="159"/>
      <c r="I327" s="159"/>
      <c r="J327" s="159"/>
      <c r="K327" s="159"/>
      <c r="L327" s="159"/>
      <c r="M327" s="159"/>
      <c r="N327" s="158"/>
      <c r="O327" s="158"/>
      <c r="P327" s="158"/>
      <c r="Q327" s="158"/>
      <c r="R327" s="159"/>
      <c r="S327" s="159"/>
      <c r="T327" s="159"/>
      <c r="U327" s="159"/>
      <c r="V327" s="159"/>
      <c r="W327" s="159"/>
      <c r="X327" s="159"/>
      <c r="Y327" s="159"/>
      <c r="Z327" s="148"/>
      <c r="AA327" s="148"/>
      <c r="AB327" s="148"/>
      <c r="AC327" s="148"/>
      <c r="AD327" s="148"/>
      <c r="AE327" s="148"/>
      <c r="AF327" s="148"/>
      <c r="AG327" s="148" t="s">
        <v>318</v>
      </c>
      <c r="AH327" s="148">
        <v>0</v>
      </c>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3" x14ac:dyDescent="0.2">
      <c r="A328" s="155"/>
      <c r="B328" s="156"/>
      <c r="C328" s="196" t="s">
        <v>704</v>
      </c>
      <c r="D328" s="161"/>
      <c r="E328" s="162">
        <v>4.7350000000000003</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318</v>
      </c>
      <c r="AH328" s="148">
        <v>0</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
      <c r="A329" s="155"/>
      <c r="B329" s="156"/>
      <c r="C329" s="196" t="s">
        <v>705</v>
      </c>
      <c r="D329" s="161"/>
      <c r="E329" s="162">
        <v>3.19</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318</v>
      </c>
      <c r="AH329" s="148">
        <v>0</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outlineLevel="3" x14ac:dyDescent="0.2">
      <c r="A330" s="155"/>
      <c r="B330" s="156"/>
      <c r="C330" s="196" t="s">
        <v>706</v>
      </c>
      <c r="D330" s="161"/>
      <c r="E330" s="162">
        <v>1.6850000000000001</v>
      </c>
      <c r="F330" s="159"/>
      <c r="G330" s="159"/>
      <c r="H330" s="159"/>
      <c r="I330" s="159"/>
      <c r="J330" s="159"/>
      <c r="K330" s="159"/>
      <c r="L330" s="159"/>
      <c r="M330" s="159"/>
      <c r="N330" s="158"/>
      <c r="O330" s="158"/>
      <c r="P330" s="158"/>
      <c r="Q330" s="158"/>
      <c r="R330" s="159"/>
      <c r="S330" s="159"/>
      <c r="T330" s="159"/>
      <c r="U330" s="159"/>
      <c r="V330" s="159"/>
      <c r="W330" s="159"/>
      <c r="X330" s="159"/>
      <c r="Y330" s="159"/>
      <c r="Z330" s="148"/>
      <c r="AA330" s="148"/>
      <c r="AB330" s="148"/>
      <c r="AC330" s="148"/>
      <c r="AD330" s="148"/>
      <c r="AE330" s="148"/>
      <c r="AF330" s="148"/>
      <c r="AG330" s="148" t="s">
        <v>318</v>
      </c>
      <c r="AH330" s="148">
        <v>0</v>
      </c>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3" x14ac:dyDescent="0.2">
      <c r="A331" s="155"/>
      <c r="B331" s="156"/>
      <c r="C331" s="196" t="s">
        <v>707</v>
      </c>
      <c r="D331" s="161"/>
      <c r="E331" s="162">
        <v>10.138</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318</v>
      </c>
      <c r="AH331" s="148">
        <v>0</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3" x14ac:dyDescent="0.2">
      <c r="A332" s="155"/>
      <c r="B332" s="156"/>
      <c r="C332" s="196" t="s">
        <v>708</v>
      </c>
      <c r="D332" s="161"/>
      <c r="E332" s="162">
        <v>8.3989999999999991</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318</v>
      </c>
      <c r="AH332" s="148">
        <v>0</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3" x14ac:dyDescent="0.2">
      <c r="A333" s="155"/>
      <c r="B333" s="156"/>
      <c r="C333" s="196" t="s">
        <v>709</v>
      </c>
      <c r="D333" s="161"/>
      <c r="E333" s="162">
        <v>16.649999999999999</v>
      </c>
      <c r="F333" s="159"/>
      <c r="G333" s="159"/>
      <c r="H333" s="159"/>
      <c r="I333" s="159"/>
      <c r="J333" s="159"/>
      <c r="K333" s="159"/>
      <c r="L333" s="159"/>
      <c r="M333" s="159"/>
      <c r="N333" s="158"/>
      <c r="O333" s="158"/>
      <c r="P333" s="158"/>
      <c r="Q333" s="158"/>
      <c r="R333" s="159"/>
      <c r="S333" s="159"/>
      <c r="T333" s="159"/>
      <c r="U333" s="159"/>
      <c r="V333" s="159"/>
      <c r="W333" s="159"/>
      <c r="X333" s="159"/>
      <c r="Y333" s="159"/>
      <c r="Z333" s="148"/>
      <c r="AA333" s="148"/>
      <c r="AB333" s="148"/>
      <c r="AC333" s="148"/>
      <c r="AD333" s="148"/>
      <c r="AE333" s="148"/>
      <c r="AF333" s="148"/>
      <c r="AG333" s="148" t="s">
        <v>318</v>
      </c>
      <c r="AH333" s="148">
        <v>0</v>
      </c>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3" x14ac:dyDescent="0.2">
      <c r="A334" s="155"/>
      <c r="B334" s="156"/>
      <c r="C334" s="196" t="s">
        <v>710</v>
      </c>
      <c r="D334" s="161"/>
      <c r="E334" s="162">
        <v>9.6</v>
      </c>
      <c r="F334" s="159"/>
      <c r="G334" s="159"/>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318</v>
      </c>
      <c r="AH334" s="148">
        <v>0</v>
      </c>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3" x14ac:dyDescent="0.2">
      <c r="A335" s="155"/>
      <c r="B335" s="156"/>
      <c r="C335" s="196" t="s">
        <v>711</v>
      </c>
      <c r="D335" s="161"/>
      <c r="E335" s="162">
        <v>9.3409999999999993</v>
      </c>
      <c r="F335" s="159"/>
      <c r="G335" s="159"/>
      <c r="H335" s="159"/>
      <c r="I335" s="159"/>
      <c r="J335" s="159"/>
      <c r="K335" s="159"/>
      <c r="L335" s="159"/>
      <c r="M335" s="159"/>
      <c r="N335" s="158"/>
      <c r="O335" s="158"/>
      <c r="P335" s="158"/>
      <c r="Q335" s="158"/>
      <c r="R335" s="159"/>
      <c r="S335" s="159"/>
      <c r="T335" s="159"/>
      <c r="U335" s="159"/>
      <c r="V335" s="159"/>
      <c r="W335" s="159"/>
      <c r="X335" s="159"/>
      <c r="Y335" s="159"/>
      <c r="Z335" s="148"/>
      <c r="AA335" s="148"/>
      <c r="AB335" s="148"/>
      <c r="AC335" s="148"/>
      <c r="AD335" s="148"/>
      <c r="AE335" s="148"/>
      <c r="AF335" s="148"/>
      <c r="AG335" s="148" t="s">
        <v>318</v>
      </c>
      <c r="AH335" s="148">
        <v>0</v>
      </c>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ht="33.75" outlineLevel="1" x14ac:dyDescent="0.2">
      <c r="A336" s="178">
        <v>80</v>
      </c>
      <c r="B336" s="179" t="s">
        <v>712</v>
      </c>
      <c r="C336" s="195" t="s">
        <v>713</v>
      </c>
      <c r="D336" s="180" t="s">
        <v>374</v>
      </c>
      <c r="E336" s="181">
        <v>122.0343</v>
      </c>
      <c r="F336" s="182"/>
      <c r="G336" s="183">
        <f>ROUND(E336*F336,2)</f>
        <v>0</v>
      </c>
      <c r="H336" s="182"/>
      <c r="I336" s="183">
        <f>ROUND(E336*H336,2)</f>
        <v>0</v>
      </c>
      <c r="J336" s="182"/>
      <c r="K336" s="183">
        <f>ROUND(E336*J336,2)</f>
        <v>0</v>
      </c>
      <c r="L336" s="183">
        <v>12</v>
      </c>
      <c r="M336" s="183">
        <f>G336*(1+L336/100)</f>
        <v>0</v>
      </c>
      <c r="N336" s="181">
        <v>1.332E-2</v>
      </c>
      <c r="O336" s="181">
        <f>ROUND(E336*N336,2)</f>
        <v>1.63</v>
      </c>
      <c r="P336" s="181">
        <v>0</v>
      </c>
      <c r="Q336" s="181">
        <f>ROUND(E336*P336,2)</f>
        <v>0</v>
      </c>
      <c r="R336" s="183"/>
      <c r="S336" s="183" t="s">
        <v>313</v>
      </c>
      <c r="T336" s="184" t="s">
        <v>313</v>
      </c>
      <c r="U336" s="159">
        <v>1.23</v>
      </c>
      <c r="V336" s="159">
        <f>ROUND(E336*U336,2)</f>
        <v>150.1</v>
      </c>
      <c r="W336" s="159"/>
      <c r="X336" s="159" t="s">
        <v>314</v>
      </c>
      <c r="Y336" s="159" t="s">
        <v>315</v>
      </c>
      <c r="Z336" s="148"/>
      <c r="AA336" s="148"/>
      <c r="AB336" s="148"/>
      <c r="AC336" s="148"/>
      <c r="AD336" s="148"/>
      <c r="AE336" s="148"/>
      <c r="AF336" s="148"/>
      <c r="AG336" s="148" t="s">
        <v>316</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row>
    <row r="337" spans="1:60" outlineLevel="2" x14ac:dyDescent="0.2">
      <c r="A337" s="155"/>
      <c r="B337" s="156"/>
      <c r="C337" s="196" t="s">
        <v>714</v>
      </c>
      <c r="D337" s="161"/>
      <c r="E337" s="162">
        <v>68.180000000000007</v>
      </c>
      <c r="F337" s="159"/>
      <c r="G337" s="159"/>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318</v>
      </c>
      <c r="AH337" s="148">
        <v>0</v>
      </c>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3" x14ac:dyDescent="0.2">
      <c r="A338" s="155"/>
      <c r="B338" s="156"/>
      <c r="C338" s="196" t="s">
        <v>715</v>
      </c>
      <c r="D338" s="161"/>
      <c r="E338" s="162">
        <v>17.194099999999999</v>
      </c>
      <c r="F338" s="159"/>
      <c r="G338" s="159"/>
      <c r="H338" s="159"/>
      <c r="I338" s="159"/>
      <c r="J338" s="159"/>
      <c r="K338" s="159"/>
      <c r="L338" s="159"/>
      <c r="M338" s="159"/>
      <c r="N338" s="158"/>
      <c r="O338" s="158"/>
      <c r="P338" s="158"/>
      <c r="Q338" s="158"/>
      <c r="R338" s="159"/>
      <c r="S338" s="159"/>
      <c r="T338" s="159"/>
      <c r="U338" s="159"/>
      <c r="V338" s="159"/>
      <c r="W338" s="159"/>
      <c r="X338" s="159"/>
      <c r="Y338" s="159"/>
      <c r="Z338" s="148"/>
      <c r="AA338" s="148"/>
      <c r="AB338" s="148"/>
      <c r="AC338" s="148"/>
      <c r="AD338" s="148"/>
      <c r="AE338" s="148"/>
      <c r="AF338" s="148"/>
      <c r="AG338" s="148" t="s">
        <v>318</v>
      </c>
      <c r="AH338" s="148">
        <v>0</v>
      </c>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3" x14ac:dyDescent="0.2">
      <c r="A339" s="155"/>
      <c r="B339" s="156"/>
      <c r="C339" s="196" t="s">
        <v>716</v>
      </c>
      <c r="D339" s="161"/>
      <c r="E339" s="162">
        <v>47.563400000000001</v>
      </c>
      <c r="F339" s="159"/>
      <c r="G339" s="159"/>
      <c r="H339" s="159"/>
      <c r="I339" s="159"/>
      <c r="J339" s="159"/>
      <c r="K339" s="159"/>
      <c r="L339" s="159"/>
      <c r="M339" s="159"/>
      <c r="N339" s="158"/>
      <c r="O339" s="158"/>
      <c r="P339" s="158"/>
      <c r="Q339" s="158"/>
      <c r="R339" s="159"/>
      <c r="S339" s="159"/>
      <c r="T339" s="159"/>
      <c r="U339" s="159"/>
      <c r="V339" s="159"/>
      <c r="W339" s="159"/>
      <c r="X339" s="159"/>
      <c r="Y339" s="159"/>
      <c r="Z339" s="148"/>
      <c r="AA339" s="148"/>
      <c r="AB339" s="148"/>
      <c r="AC339" s="148"/>
      <c r="AD339" s="148"/>
      <c r="AE339" s="148"/>
      <c r="AF339" s="148"/>
      <c r="AG339" s="148" t="s">
        <v>318</v>
      </c>
      <c r="AH339" s="148">
        <v>0</v>
      </c>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3" x14ac:dyDescent="0.2">
      <c r="A340" s="155"/>
      <c r="B340" s="156"/>
      <c r="C340" s="196" t="s">
        <v>717</v>
      </c>
      <c r="D340" s="161"/>
      <c r="E340" s="162">
        <v>-10.9032</v>
      </c>
      <c r="F340" s="159"/>
      <c r="G340" s="159"/>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318</v>
      </c>
      <c r="AH340" s="148">
        <v>0</v>
      </c>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outlineLevel="1" x14ac:dyDescent="0.2">
      <c r="A341" s="185">
        <v>81</v>
      </c>
      <c r="B341" s="186" t="s">
        <v>718</v>
      </c>
      <c r="C341" s="197" t="s">
        <v>719</v>
      </c>
      <c r="D341" s="187" t="s">
        <v>443</v>
      </c>
      <c r="E341" s="188">
        <v>4</v>
      </c>
      <c r="F341" s="189"/>
      <c r="G341" s="190">
        <f>ROUND(E341*F341,2)</f>
        <v>0</v>
      </c>
      <c r="H341" s="189"/>
      <c r="I341" s="190">
        <f>ROUND(E341*H341,2)</f>
        <v>0</v>
      </c>
      <c r="J341" s="189"/>
      <c r="K341" s="190">
        <f>ROUND(E341*J341,2)</f>
        <v>0</v>
      </c>
      <c r="L341" s="190">
        <v>12</v>
      </c>
      <c r="M341" s="190">
        <f>G341*(1+L341/100)</f>
        <v>0</v>
      </c>
      <c r="N341" s="188">
        <v>0</v>
      </c>
      <c r="O341" s="188">
        <f>ROUND(E341*N341,2)</f>
        <v>0</v>
      </c>
      <c r="P341" s="188">
        <v>0</v>
      </c>
      <c r="Q341" s="188">
        <f>ROUND(E341*P341,2)</f>
        <v>0</v>
      </c>
      <c r="R341" s="190"/>
      <c r="S341" s="190" t="s">
        <v>313</v>
      </c>
      <c r="T341" s="191" t="s">
        <v>313</v>
      </c>
      <c r="U341" s="159">
        <v>0.69899999999999995</v>
      </c>
      <c r="V341" s="159">
        <f>ROUND(E341*U341,2)</f>
        <v>2.8</v>
      </c>
      <c r="W341" s="159"/>
      <c r="X341" s="159" t="s">
        <v>314</v>
      </c>
      <c r="Y341" s="159" t="s">
        <v>315</v>
      </c>
      <c r="Z341" s="148"/>
      <c r="AA341" s="148"/>
      <c r="AB341" s="148"/>
      <c r="AC341" s="148"/>
      <c r="AD341" s="148"/>
      <c r="AE341" s="148"/>
      <c r="AF341" s="148"/>
      <c r="AG341" s="148" t="s">
        <v>316</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1" x14ac:dyDescent="0.2">
      <c r="A342" s="185">
        <v>82</v>
      </c>
      <c r="B342" s="186" t="s">
        <v>720</v>
      </c>
      <c r="C342" s="197" t="s">
        <v>721</v>
      </c>
      <c r="D342" s="187" t="s">
        <v>443</v>
      </c>
      <c r="E342" s="188">
        <v>2</v>
      </c>
      <c r="F342" s="189"/>
      <c r="G342" s="190">
        <f>ROUND(E342*F342,2)</f>
        <v>0</v>
      </c>
      <c r="H342" s="189"/>
      <c r="I342" s="190">
        <f>ROUND(E342*H342,2)</f>
        <v>0</v>
      </c>
      <c r="J342" s="189"/>
      <c r="K342" s="190">
        <f>ROUND(E342*J342,2)</f>
        <v>0</v>
      </c>
      <c r="L342" s="190">
        <v>12</v>
      </c>
      <c r="M342" s="190">
        <f>G342*(1+L342/100)</f>
        <v>0</v>
      </c>
      <c r="N342" s="188">
        <v>0</v>
      </c>
      <c r="O342" s="188">
        <f>ROUND(E342*N342,2)</f>
        <v>0</v>
      </c>
      <c r="P342" s="188">
        <v>0</v>
      </c>
      <c r="Q342" s="188">
        <f>ROUND(E342*P342,2)</f>
        <v>0</v>
      </c>
      <c r="R342" s="190"/>
      <c r="S342" s="190" t="s">
        <v>313</v>
      </c>
      <c r="T342" s="191" t="s">
        <v>313</v>
      </c>
      <c r="U342" s="159">
        <v>0.89500000000000002</v>
      </c>
      <c r="V342" s="159">
        <f>ROUND(E342*U342,2)</f>
        <v>1.79</v>
      </c>
      <c r="W342" s="159"/>
      <c r="X342" s="159" t="s">
        <v>314</v>
      </c>
      <c r="Y342" s="159" t="s">
        <v>315</v>
      </c>
      <c r="Z342" s="148"/>
      <c r="AA342" s="148"/>
      <c r="AB342" s="148"/>
      <c r="AC342" s="148"/>
      <c r="AD342" s="148"/>
      <c r="AE342" s="148"/>
      <c r="AF342" s="148"/>
      <c r="AG342" s="148" t="s">
        <v>316</v>
      </c>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ht="22.5" outlineLevel="1" x14ac:dyDescent="0.2">
      <c r="A343" s="178">
        <v>83</v>
      </c>
      <c r="B343" s="179" t="s">
        <v>722</v>
      </c>
      <c r="C343" s="195" t="s">
        <v>723</v>
      </c>
      <c r="D343" s="180" t="s">
        <v>374</v>
      </c>
      <c r="E343" s="181">
        <v>8.2100000000000009</v>
      </c>
      <c r="F343" s="182"/>
      <c r="G343" s="183">
        <f>ROUND(E343*F343,2)</f>
        <v>0</v>
      </c>
      <c r="H343" s="182"/>
      <c r="I343" s="183">
        <f>ROUND(E343*H343,2)</f>
        <v>0</v>
      </c>
      <c r="J343" s="182"/>
      <c r="K343" s="183">
        <f>ROUND(E343*J343,2)</f>
        <v>0</v>
      </c>
      <c r="L343" s="183">
        <v>12</v>
      </c>
      <c r="M343" s="183">
        <f>G343*(1+L343/100)</f>
        <v>0</v>
      </c>
      <c r="N343" s="181">
        <v>0</v>
      </c>
      <c r="O343" s="181">
        <f>ROUND(E343*N343,2)</f>
        <v>0</v>
      </c>
      <c r="P343" s="181">
        <v>0</v>
      </c>
      <c r="Q343" s="181">
        <f>ROUND(E343*P343,2)</f>
        <v>0</v>
      </c>
      <c r="R343" s="183"/>
      <c r="S343" s="183" t="s">
        <v>313</v>
      </c>
      <c r="T343" s="184" t="s">
        <v>313</v>
      </c>
      <c r="U343" s="159">
        <v>0.44</v>
      </c>
      <c r="V343" s="159">
        <f>ROUND(E343*U343,2)</f>
        <v>3.61</v>
      </c>
      <c r="W343" s="159"/>
      <c r="X343" s="159" t="s">
        <v>314</v>
      </c>
      <c r="Y343" s="159" t="s">
        <v>315</v>
      </c>
      <c r="Z343" s="148"/>
      <c r="AA343" s="148"/>
      <c r="AB343" s="148"/>
      <c r="AC343" s="148"/>
      <c r="AD343" s="148"/>
      <c r="AE343" s="148"/>
      <c r="AF343" s="148"/>
      <c r="AG343" s="148" t="s">
        <v>316</v>
      </c>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outlineLevel="2" x14ac:dyDescent="0.2">
      <c r="A344" s="155"/>
      <c r="B344" s="156"/>
      <c r="C344" s="196" t="s">
        <v>724</v>
      </c>
      <c r="D344" s="161"/>
      <c r="E344" s="162">
        <v>8.2100000000000009</v>
      </c>
      <c r="F344" s="159"/>
      <c r="G344" s="159"/>
      <c r="H344" s="159"/>
      <c r="I344" s="159"/>
      <c r="J344" s="159"/>
      <c r="K344" s="159"/>
      <c r="L344" s="159"/>
      <c r="M344" s="159"/>
      <c r="N344" s="158"/>
      <c r="O344" s="158"/>
      <c r="P344" s="158"/>
      <c r="Q344" s="158"/>
      <c r="R344" s="159"/>
      <c r="S344" s="159"/>
      <c r="T344" s="159"/>
      <c r="U344" s="159"/>
      <c r="V344" s="159"/>
      <c r="W344" s="159"/>
      <c r="X344" s="159"/>
      <c r="Y344" s="159"/>
      <c r="Z344" s="148"/>
      <c r="AA344" s="148"/>
      <c r="AB344" s="148"/>
      <c r="AC344" s="148"/>
      <c r="AD344" s="148"/>
      <c r="AE344" s="148"/>
      <c r="AF344" s="148"/>
      <c r="AG344" s="148" t="s">
        <v>318</v>
      </c>
      <c r="AH344" s="148">
        <v>0</v>
      </c>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ht="22.5" outlineLevel="1" x14ac:dyDescent="0.2">
      <c r="A345" s="178">
        <v>84</v>
      </c>
      <c r="B345" s="179" t="s">
        <v>725</v>
      </c>
      <c r="C345" s="195" t="s">
        <v>726</v>
      </c>
      <c r="D345" s="180" t="s">
        <v>374</v>
      </c>
      <c r="E345" s="181">
        <v>22.09</v>
      </c>
      <c r="F345" s="182"/>
      <c r="G345" s="183">
        <f>ROUND(E345*F345,2)</f>
        <v>0</v>
      </c>
      <c r="H345" s="182"/>
      <c r="I345" s="183">
        <f>ROUND(E345*H345,2)</f>
        <v>0</v>
      </c>
      <c r="J345" s="182"/>
      <c r="K345" s="183">
        <f>ROUND(E345*J345,2)</f>
        <v>0</v>
      </c>
      <c r="L345" s="183">
        <v>12</v>
      </c>
      <c r="M345" s="183">
        <f>G345*(1+L345/100)</f>
        <v>0</v>
      </c>
      <c r="N345" s="181">
        <v>0</v>
      </c>
      <c r="O345" s="181">
        <f>ROUND(E345*N345,2)</f>
        <v>0</v>
      </c>
      <c r="P345" s="181">
        <v>0</v>
      </c>
      <c r="Q345" s="181">
        <f>ROUND(E345*P345,2)</f>
        <v>0</v>
      </c>
      <c r="R345" s="183"/>
      <c r="S345" s="183" t="s">
        <v>313</v>
      </c>
      <c r="T345" s="184" t="s">
        <v>313</v>
      </c>
      <c r="U345" s="159">
        <v>0.28000000000000003</v>
      </c>
      <c r="V345" s="159">
        <f>ROUND(E345*U345,2)</f>
        <v>6.19</v>
      </c>
      <c r="W345" s="159"/>
      <c r="X345" s="159" t="s">
        <v>314</v>
      </c>
      <c r="Y345" s="159" t="s">
        <v>315</v>
      </c>
      <c r="Z345" s="148"/>
      <c r="AA345" s="148"/>
      <c r="AB345" s="148"/>
      <c r="AC345" s="148"/>
      <c r="AD345" s="148"/>
      <c r="AE345" s="148"/>
      <c r="AF345" s="148"/>
      <c r="AG345" s="148" t="s">
        <v>316</v>
      </c>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2" x14ac:dyDescent="0.2">
      <c r="A346" s="155"/>
      <c r="B346" s="156"/>
      <c r="C346" s="196" t="s">
        <v>727</v>
      </c>
      <c r="D346" s="161"/>
      <c r="E346" s="162">
        <v>22.09</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318</v>
      </c>
      <c r="AH346" s="148">
        <v>0</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ht="33.75" outlineLevel="1" x14ac:dyDescent="0.2">
      <c r="A347" s="178">
        <v>85</v>
      </c>
      <c r="B347" s="179" t="s">
        <v>728</v>
      </c>
      <c r="C347" s="195" t="s">
        <v>699</v>
      </c>
      <c r="D347" s="180" t="s">
        <v>389</v>
      </c>
      <c r="E347" s="181">
        <v>43.838000000000001</v>
      </c>
      <c r="F347" s="182"/>
      <c r="G347" s="183">
        <f>ROUND(E347*F347,2)</f>
        <v>0</v>
      </c>
      <c r="H347" s="182"/>
      <c r="I347" s="183">
        <f>ROUND(E347*H347,2)</f>
        <v>0</v>
      </c>
      <c r="J347" s="182"/>
      <c r="K347" s="183">
        <f>ROUND(E347*J347,2)</f>
        <v>0</v>
      </c>
      <c r="L347" s="183">
        <v>12</v>
      </c>
      <c r="M347" s="183">
        <f>G347*(1+L347/100)</f>
        <v>0</v>
      </c>
      <c r="N347" s="181">
        <v>7.5000000000000002E-4</v>
      </c>
      <c r="O347" s="181">
        <f>ROUND(E347*N347,2)</f>
        <v>0.03</v>
      </c>
      <c r="P347" s="181">
        <v>0</v>
      </c>
      <c r="Q347" s="181">
        <f>ROUND(E347*P347,2)</f>
        <v>0</v>
      </c>
      <c r="R347" s="183"/>
      <c r="S347" s="183" t="s">
        <v>313</v>
      </c>
      <c r="T347" s="184" t="s">
        <v>313</v>
      </c>
      <c r="U347" s="159">
        <v>0.34</v>
      </c>
      <c r="V347" s="159">
        <f>ROUND(E347*U347,2)</f>
        <v>14.9</v>
      </c>
      <c r="W347" s="159"/>
      <c r="X347" s="159" t="s">
        <v>314</v>
      </c>
      <c r="Y347" s="159" t="s">
        <v>315</v>
      </c>
      <c r="Z347" s="148"/>
      <c r="AA347" s="148"/>
      <c r="AB347" s="148"/>
      <c r="AC347" s="148"/>
      <c r="AD347" s="148"/>
      <c r="AE347" s="148"/>
      <c r="AF347" s="148"/>
      <c r="AG347" s="148" t="s">
        <v>316</v>
      </c>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2" x14ac:dyDescent="0.2">
      <c r="A348" s="155"/>
      <c r="B348" s="156"/>
      <c r="C348" s="196" t="s">
        <v>729</v>
      </c>
      <c r="D348" s="161"/>
      <c r="E348" s="162">
        <v>14.657999999999999</v>
      </c>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318</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3" x14ac:dyDescent="0.2">
      <c r="A349" s="155"/>
      <c r="B349" s="156"/>
      <c r="C349" s="196" t="s">
        <v>730</v>
      </c>
      <c r="D349" s="161"/>
      <c r="E349" s="162">
        <v>29.18</v>
      </c>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318</v>
      </c>
      <c r="AH349" s="148">
        <v>0</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x14ac:dyDescent="0.2">
      <c r="A350" s="171" t="s">
        <v>308</v>
      </c>
      <c r="B350" s="172" t="s">
        <v>189</v>
      </c>
      <c r="C350" s="194" t="s">
        <v>190</v>
      </c>
      <c r="D350" s="173"/>
      <c r="E350" s="174"/>
      <c r="F350" s="175"/>
      <c r="G350" s="175">
        <f>SUMIF(AG351:AG401,"&lt;&gt;NOR",G351:G401)</f>
        <v>0</v>
      </c>
      <c r="H350" s="175"/>
      <c r="I350" s="175">
        <f>SUM(I351:I401)</f>
        <v>0</v>
      </c>
      <c r="J350" s="175"/>
      <c r="K350" s="175">
        <f>SUM(K351:K401)</f>
        <v>0</v>
      </c>
      <c r="L350" s="175"/>
      <c r="M350" s="175">
        <f>SUM(M351:M401)</f>
        <v>0</v>
      </c>
      <c r="N350" s="174"/>
      <c r="O350" s="174">
        <f>SUM(O351:O401)</f>
        <v>33.74</v>
      </c>
      <c r="P350" s="174"/>
      <c r="Q350" s="174">
        <f>SUM(Q351:Q401)</f>
        <v>0</v>
      </c>
      <c r="R350" s="175"/>
      <c r="S350" s="175"/>
      <c r="T350" s="176"/>
      <c r="U350" s="170"/>
      <c r="V350" s="170">
        <f>SUM(V351:V401)</f>
        <v>1026.5899999999999</v>
      </c>
      <c r="W350" s="170"/>
      <c r="X350" s="170"/>
      <c r="Y350" s="170"/>
      <c r="AG350" t="s">
        <v>309</v>
      </c>
    </row>
    <row r="351" spans="1:60" outlineLevel="1" x14ac:dyDescent="0.2">
      <c r="A351" s="178">
        <v>86</v>
      </c>
      <c r="B351" s="179" t="s">
        <v>731</v>
      </c>
      <c r="C351" s="195" t="s">
        <v>732</v>
      </c>
      <c r="D351" s="180" t="s">
        <v>374</v>
      </c>
      <c r="E351" s="181">
        <v>263.39999999999998</v>
      </c>
      <c r="F351" s="182"/>
      <c r="G351" s="183">
        <f>ROUND(E351*F351,2)</f>
        <v>0</v>
      </c>
      <c r="H351" s="182"/>
      <c r="I351" s="183">
        <f>ROUND(E351*H351,2)</f>
        <v>0</v>
      </c>
      <c r="J351" s="182"/>
      <c r="K351" s="183">
        <f>ROUND(E351*J351,2)</f>
        <v>0</v>
      </c>
      <c r="L351" s="183">
        <v>12</v>
      </c>
      <c r="M351" s="183">
        <f>G351*(1+L351/100)</f>
        <v>0</v>
      </c>
      <c r="N351" s="181">
        <v>5.2999999999999998E-4</v>
      </c>
      <c r="O351" s="181">
        <f>ROUND(E351*N351,2)</f>
        <v>0.14000000000000001</v>
      </c>
      <c r="P351" s="181">
        <v>0</v>
      </c>
      <c r="Q351" s="181">
        <f>ROUND(E351*P351,2)</f>
        <v>0</v>
      </c>
      <c r="R351" s="183"/>
      <c r="S351" s="183" t="s">
        <v>313</v>
      </c>
      <c r="T351" s="184" t="s">
        <v>313</v>
      </c>
      <c r="U351" s="159">
        <v>8.8999999999999996E-2</v>
      </c>
      <c r="V351" s="159">
        <f>ROUND(E351*U351,2)</f>
        <v>23.44</v>
      </c>
      <c r="W351" s="159"/>
      <c r="X351" s="159" t="s">
        <v>314</v>
      </c>
      <c r="Y351" s="159" t="s">
        <v>315</v>
      </c>
      <c r="Z351" s="148"/>
      <c r="AA351" s="148"/>
      <c r="AB351" s="148"/>
      <c r="AC351" s="148"/>
      <c r="AD351" s="148"/>
      <c r="AE351" s="148"/>
      <c r="AF351" s="148"/>
      <c r="AG351" s="148" t="s">
        <v>316</v>
      </c>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2" x14ac:dyDescent="0.2">
      <c r="A352" s="155"/>
      <c r="B352" s="156"/>
      <c r="C352" s="196" t="s">
        <v>733</v>
      </c>
      <c r="D352" s="161"/>
      <c r="E352" s="162">
        <v>263.39999999999998</v>
      </c>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318</v>
      </c>
      <c r="AH352" s="148">
        <v>5</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ht="22.5" outlineLevel="1" x14ac:dyDescent="0.2">
      <c r="A353" s="178">
        <v>87</v>
      </c>
      <c r="B353" s="179" t="s">
        <v>734</v>
      </c>
      <c r="C353" s="195" t="s">
        <v>735</v>
      </c>
      <c r="D353" s="180" t="s">
        <v>374</v>
      </c>
      <c r="E353" s="181">
        <v>960.27149999999995</v>
      </c>
      <c r="F353" s="182"/>
      <c r="G353" s="183">
        <f>ROUND(E353*F353,2)</f>
        <v>0</v>
      </c>
      <c r="H353" s="182"/>
      <c r="I353" s="183">
        <f>ROUND(E353*H353,2)</f>
        <v>0</v>
      </c>
      <c r="J353" s="182"/>
      <c r="K353" s="183">
        <f>ROUND(E353*J353,2)</f>
        <v>0</v>
      </c>
      <c r="L353" s="183">
        <v>12</v>
      </c>
      <c r="M353" s="183">
        <f>G353*(1+L353/100)</f>
        <v>0</v>
      </c>
      <c r="N353" s="181">
        <v>6.0000000000000002E-5</v>
      </c>
      <c r="O353" s="181">
        <f>ROUND(E353*N353,2)</f>
        <v>0.06</v>
      </c>
      <c r="P353" s="181">
        <v>0</v>
      </c>
      <c r="Q353" s="181">
        <f>ROUND(E353*P353,2)</f>
        <v>0</v>
      </c>
      <c r="R353" s="183"/>
      <c r="S353" s="183" t="s">
        <v>313</v>
      </c>
      <c r="T353" s="184" t="s">
        <v>313</v>
      </c>
      <c r="U353" s="159">
        <v>7.0000000000000007E-2</v>
      </c>
      <c r="V353" s="159">
        <f>ROUND(E353*U353,2)</f>
        <v>67.22</v>
      </c>
      <c r="W353" s="159"/>
      <c r="X353" s="159" t="s">
        <v>314</v>
      </c>
      <c r="Y353" s="159" t="s">
        <v>315</v>
      </c>
      <c r="Z353" s="148"/>
      <c r="AA353" s="148"/>
      <c r="AB353" s="148"/>
      <c r="AC353" s="148"/>
      <c r="AD353" s="148"/>
      <c r="AE353" s="148"/>
      <c r="AF353" s="148"/>
      <c r="AG353" s="148" t="s">
        <v>316</v>
      </c>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row>
    <row r="354" spans="1:60" outlineLevel="2" x14ac:dyDescent="0.2">
      <c r="A354" s="155"/>
      <c r="B354" s="156"/>
      <c r="C354" s="196" t="s">
        <v>736</v>
      </c>
      <c r="D354" s="161"/>
      <c r="E354" s="162">
        <v>25.338000000000001</v>
      </c>
      <c r="F354" s="159"/>
      <c r="G354" s="159"/>
      <c r="H354" s="159"/>
      <c r="I354" s="159"/>
      <c r="J354" s="159"/>
      <c r="K354" s="159"/>
      <c r="L354" s="159"/>
      <c r="M354" s="159"/>
      <c r="N354" s="158"/>
      <c r="O354" s="158"/>
      <c r="P354" s="158"/>
      <c r="Q354" s="158"/>
      <c r="R354" s="159"/>
      <c r="S354" s="159"/>
      <c r="T354" s="159"/>
      <c r="U354" s="159"/>
      <c r="V354" s="159"/>
      <c r="W354" s="159"/>
      <c r="X354" s="159"/>
      <c r="Y354" s="159"/>
      <c r="Z354" s="148"/>
      <c r="AA354" s="148"/>
      <c r="AB354" s="148"/>
      <c r="AC354" s="148"/>
      <c r="AD354" s="148"/>
      <c r="AE354" s="148"/>
      <c r="AF354" s="148"/>
      <c r="AG354" s="148" t="s">
        <v>318</v>
      </c>
      <c r="AH354" s="148">
        <v>5</v>
      </c>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3" x14ac:dyDescent="0.2">
      <c r="A355" s="155"/>
      <c r="B355" s="156"/>
      <c r="C355" s="196" t="s">
        <v>737</v>
      </c>
      <c r="D355" s="161"/>
      <c r="E355" s="162">
        <v>28.208500000000001</v>
      </c>
      <c r="F355" s="159"/>
      <c r="G355" s="159"/>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318</v>
      </c>
      <c r="AH355" s="148">
        <v>5</v>
      </c>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outlineLevel="3" x14ac:dyDescent="0.2">
      <c r="A356" s="155"/>
      <c r="B356" s="156"/>
      <c r="C356" s="196" t="s">
        <v>738</v>
      </c>
      <c r="D356" s="161"/>
      <c r="E356" s="162">
        <v>906.72500000000002</v>
      </c>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318</v>
      </c>
      <c r="AH356" s="148">
        <v>5</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1" x14ac:dyDescent="0.2">
      <c r="A357" s="178">
        <v>88</v>
      </c>
      <c r="B357" s="179" t="s">
        <v>739</v>
      </c>
      <c r="C357" s="195" t="s">
        <v>740</v>
      </c>
      <c r="D357" s="180" t="s">
        <v>374</v>
      </c>
      <c r="E357" s="181">
        <v>85.162999999999997</v>
      </c>
      <c r="F357" s="182"/>
      <c r="G357" s="183">
        <f>ROUND(E357*F357,2)</f>
        <v>0</v>
      </c>
      <c r="H357" s="182"/>
      <c r="I357" s="183">
        <f>ROUND(E357*H357,2)</f>
        <v>0</v>
      </c>
      <c r="J357" s="182"/>
      <c r="K357" s="183">
        <f>ROUND(E357*J357,2)</f>
        <v>0</v>
      </c>
      <c r="L357" s="183">
        <v>12</v>
      </c>
      <c r="M357" s="183">
        <f>G357*(1+L357/100)</f>
        <v>0</v>
      </c>
      <c r="N357" s="181">
        <v>4.0000000000000003E-5</v>
      </c>
      <c r="O357" s="181">
        <f>ROUND(E357*N357,2)</f>
        <v>0</v>
      </c>
      <c r="P357" s="181">
        <v>0</v>
      </c>
      <c r="Q357" s="181">
        <f>ROUND(E357*P357,2)</f>
        <v>0</v>
      </c>
      <c r="R357" s="183"/>
      <c r="S357" s="183" t="s">
        <v>313</v>
      </c>
      <c r="T357" s="184" t="s">
        <v>313</v>
      </c>
      <c r="U357" s="159">
        <v>7.8E-2</v>
      </c>
      <c r="V357" s="159">
        <f>ROUND(E357*U357,2)</f>
        <v>6.64</v>
      </c>
      <c r="W357" s="159"/>
      <c r="X357" s="159" t="s">
        <v>314</v>
      </c>
      <c r="Y357" s="159" t="s">
        <v>315</v>
      </c>
      <c r="Z357" s="148"/>
      <c r="AA357" s="148"/>
      <c r="AB357" s="148"/>
      <c r="AC357" s="148"/>
      <c r="AD357" s="148"/>
      <c r="AE357" s="148"/>
      <c r="AF357" s="148"/>
      <c r="AG357" s="148" t="s">
        <v>316</v>
      </c>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2" x14ac:dyDescent="0.2">
      <c r="A358" s="155"/>
      <c r="B358" s="156"/>
      <c r="C358" s="196" t="s">
        <v>741</v>
      </c>
      <c r="D358" s="161"/>
      <c r="E358" s="162">
        <v>1.125</v>
      </c>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318</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3" x14ac:dyDescent="0.2">
      <c r="A359" s="155"/>
      <c r="B359" s="156"/>
      <c r="C359" s="196" t="s">
        <v>742</v>
      </c>
      <c r="D359" s="161"/>
      <c r="E359" s="162">
        <v>36</v>
      </c>
      <c r="F359" s="159"/>
      <c r="G359" s="159"/>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318</v>
      </c>
      <c r="AH359" s="148">
        <v>0</v>
      </c>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3" x14ac:dyDescent="0.2">
      <c r="A360" s="155"/>
      <c r="B360" s="156"/>
      <c r="C360" s="196" t="s">
        <v>743</v>
      </c>
      <c r="D360" s="161"/>
      <c r="E360" s="162">
        <v>1.625</v>
      </c>
      <c r="F360" s="159"/>
      <c r="G360" s="159"/>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318</v>
      </c>
      <c r="AH360" s="148">
        <v>0</v>
      </c>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3" x14ac:dyDescent="0.2">
      <c r="A361" s="155"/>
      <c r="B361" s="156"/>
      <c r="C361" s="196" t="s">
        <v>744</v>
      </c>
      <c r="D361" s="161"/>
      <c r="E361" s="162">
        <v>1.95</v>
      </c>
      <c r="F361" s="159"/>
      <c r="G361" s="159"/>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318</v>
      </c>
      <c r="AH361" s="148">
        <v>0</v>
      </c>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3" x14ac:dyDescent="0.2">
      <c r="A362" s="155"/>
      <c r="B362" s="156"/>
      <c r="C362" s="196" t="s">
        <v>745</v>
      </c>
      <c r="D362" s="161"/>
      <c r="E362" s="162">
        <v>2.0249999999999999</v>
      </c>
      <c r="F362" s="159"/>
      <c r="G362" s="159"/>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318</v>
      </c>
      <c r="AH362" s="148">
        <v>0</v>
      </c>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3" x14ac:dyDescent="0.2">
      <c r="A363" s="155"/>
      <c r="B363" s="156"/>
      <c r="C363" s="196" t="s">
        <v>746</v>
      </c>
      <c r="D363" s="161"/>
      <c r="E363" s="162">
        <v>3.0379999999999998</v>
      </c>
      <c r="F363" s="159"/>
      <c r="G363" s="159"/>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318</v>
      </c>
      <c r="AH363" s="148">
        <v>0</v>
      </c>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3" x14ac:dyDescent="0.2">
      <c r="A364" s="155"/>
      <c r="B364" s="156"/>
      <c r="C364" s="196" t="s">
        <v>747</v>
      </c>
      <c r="D364" s="161"/>
      <c r="E364" s="162">
        <v>31.914000000000001</v>
      </c>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318</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3" x14ac:dyDescent="0.2">
      <c r="A365" s="155"/>
      <c r="B365" s="156"/>
      <c r="C365" s="196" t="s">
        <v>748</v>
      </c>
      <c r="D365" s="161"/>
      <c r="E365" s="162">
        <v>4.7279999999999998</v>
      </c>
      <c r="F365" s="159"/>
      <c r="G365" s="159"/>
      <c r="H365" s="159"/>
      <c r="I365" s="159"/>
      <c r="J365" s="159"/>
      <c r="K365" s="159"/>
      <c r="L365" s="159"/>
      <c r="M365" s="159"/>
      <c r="N365" s="158"/>
      <c r="O365" s="158"/>
      <c r="P365" s="158"/>
      <c r="Q365" s="158"/>
      <c r="R365" s="159"/>
      <c r="S365" s="159"/>
      <c r="T365" s="159"/>
      <c r="U365" s="159"/>
      <c r="V365" s="159"/>
      <c r="W365" s="159"/>
      <c r="X365" s="159"/>
      <c r="Y365" s="159"/>
      <c r="Z365" s="148"/>
      <c r="AA365" s="148"/>
      <c r="AB365" s="148"/>
      <c r="AC365" s="148"/>
      <c r="AD365" s="148"/>
      <c r="AE365" s="148"/>
      <c r="AF365" s="148"/>
      <c r="AG365" s="148" t="s">
        <v>318</v>
      </c>
      <c r="AH365" s="148">
        <v>0</v>
      </c>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3" x14ac:dyDescent="0.2">
      <c r="A366" s="155"/>
      <c r="B366" s="156"/>
      <c r="C366" s="196" t="s">
        <v>749</v>
      </c>
      <c r="D366" s="161"/>
      <c r="E366" s="162">
        <v>2.758</v>
      </c>
      <c r="F366" s="159"/>
      <c r="G366" s="159"/>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318</v>
      </c>
      <c r="AH366" s="148">
        <v>0</v>
      </c>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1" x14ac:dyDescent="0.2">
      <c r="A367" s="178">
        <v>89</v>
      </c>
      <c r="B367" s="179" t="s">
        <v>750</v>
      </c>
      <c r="C367" s="195" t="s">
        <v>751</v>
      </c>
      <c r="D367" s="180" t="s">
        <v>389</v>
      </c>
      <c r="E367" s="181">
        <v>101.35</v>
      </c>
      <c r="F367" s="182"/>
      <c r="G367" s="183">
        <f>ROUND(E367*F367,2)</f>
        <v>0</v>
      </c>
      <c r="H367" s="182"/>
      <c r="I367" s="183">
        <f>ROUND(E367*H367,2)</f>
        <v>0</v>
      </c>
      <c r="J367" s="182"/>
      <c r="K367" s="183">
        <f>ROUND(E367*J367,2)</f>
        <v>0</v>
      </c>
      <c r="L367" s="183">
        <v>12</v>
      </c>
      <c r="M367" s="183">
        <f>G367*(1+L367/100)</f>
        <v>0</v>
      </c>
      <c r="N367" s="181">
        <v>1E-4</v>
      </c>
      <c r="O367" s="181">
        <f>ROUND(E367*N367,2)</f>
        <v>0.01</v>
      </c>
      <c r="P367" s="181">
        <v>0</v>
      </c>
      <c r="Q367" s="181">
        <f>ROUND(E367*P367,2)</f>
        <v>0</v>
      </c>
      <c r="R367" s="183"/>
      <c r="S367" s="183" t="s">
        <v>313</v>
      </c>
      <c r="T367" s="184" t="s">
        <v>313</v>
      </c>
      <c r="U367" s="159">
        <v>0.05</v>
      </c>
      <c r="V367" s="159">
        <f>ROUND(E367*U367,2)</f>
        <v>5.07</v>
      </c>
      <c r="W367" s="159"/>
      <c r="X367" s="159" t="s">
        <v>314</v>
      </c>
      <c r="Y367" s="159" t="s">
        <v>315</v>
      </c>
      <c r="Z367" s="148"/>
      <c r="AA367" s="148"/>
      <c r="AB367" s="148"/>
      <c r="AC367" s="148"/>
      <c r="AD367" s="148"/>
      <c r="AE367" s="148"/>
      <c r="AF367" s="148"/>
      <c r="AG367" s="148" t="s">
        <v>316</v>
      </c>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2" x14ac:dyDescent="0.2">
      <c r="A368" s="155"/>
      <c r="B368" s="156"/>
      <c r="C368" s="196" t="s">
        <v>752</v>
      </c>
      <c r="D368" s="161"/>
      <c r="E368" s="162">
        <v>4.5</v>
      </c>
      <c r="F368" s="159"/>
      <c r="G368" s="159"/>
      <c r="H368" s="159"/>
      <c r="I368" s="159"/>
      <c r="J368" s="159"/>
      <c r="K368" s="159"/>
      <c r="L368" s="159"/>
      <c r="M368" s="159"/>
      <c r="N368" s="158"/>
      <c r="O368" s="158"/>
      <c r="P368" s="158"/>
      <c r="Q368" s="158"/>
      <c r="R368" s="159"/>
      <c r="S368" s="159"/>
      <c r="T368" s="159"/>
      <c r="U368" s="159"/>
      <c r="V368" s="159"/>
      <c r="W368" s="159"/>
      <c r="X368" s="159"/>
      <c r="Y368" s="159"/>
      <c r="Z368" s="148"/>
      <c r="AA368" s="148"/>
      <c r="AB368" s="148"/>
      <c r="AC368" s="148"/>
      <c r="AD368" s="148"/>
      <c r="AE368" s="148"/>
      <c r="AF368" s="148"/>
      <c r="AG368" s="148" t="s">
        <v>318</v>
      </c>
      <c r="AH368" s="148">
        <v>0</v>
      </c>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3" x14ac:dyDescent="0.2">
      <c r="A369" s="155"/>
      <c r="B369" s="156"/>
      <c r="C369" s="196" t="s">
        <v>753</v>
      </c>
      <c r="D369" s="161"/>
      <c r="E369" s="162">
        <v>72</v>
      </c>
      <c r="F369" s="159"/>
      <c r="G369" s="159"/>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318</v>
      </c>
      <c r="AH369" s="148">
        <v>0</v>
      </c>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3" x14ac:dyDescent="0.2">
      <c r="A370" s="155"/>
      <c r="B370" s="156"/>
      <c r="C370" s="196" t="s">
        <v>754</v>
      </c>
      <c r="D370" s="161"/>
      <c r="E370" s="162">
        <v>6.3</v>
      </c>
      <c r="F370" s="159"/>
      <c r="G370" s="159"/>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318</v>
      </c>
      <c r="AH370" s="148">
        <v>0</v>
      </c>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3" x14ac:dyDescent="0.2">
      <c r="A371" s="155"/>
      <c r="B371" s="156"/>
      <c r="C371" s="196" t="s">
        <v>755</v>
      </c>
      <c r="D371" s="161"/>
      <c r="E371" s="162">
        <v>7.3</v>
      </c>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318</v>
      </c>
      <c r="AH371" s="148">
        <v>0</v>
      </c>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
      <c r="A372" s="155"/>
      <c r="B372" s="156"/>
      <c r="C372" s="196" t="s">
        <v>756</v>
      </c>
      <c r="D372" s="161"/>
      <c r="E372" s="162">
        <v>5.4</v>
      </c>
      <c r="F372" s="159"/>
      <c r="G372" s="159"/>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318</v>
      </c>
      <c r="AH372" s="148">
        <v>0</v>
      </c>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3" x14ac:dyDescent="0.2">
      <c r="A373" s="155"/>
      <c r="B373" s="156"/>
      <c r="C373" s="196" t="s">
        <v>757</v>
      </c>
      <c r="D373" s="161"/>
      <c r="E373" s="162">
        <v>5.85</v>
      </c>
      <c r="F373" s="159"/>
      <c r="G373" s="159"/>
      <c r="H373" s="159"/>
      <c r="I373" s="159"/>
      <c r="J373" s="159"/>
      <c r="K373" s="159"/>
      <c r="L373" s="159"/>
      <c r="M373" s="159"/>
      <c r="N373" s="158"/>
      <c r="O373" s="158"/>
      <c r="P373" s="158"/>
      <c r="Q373" s="158"/>
      <c r="R373" s="159"/>
      <c r="S373" s="159"/>
      <c r="T373" s="159"/>
      <c r="U373" s="159"/>
      <c r="V373" s="159"/>
      <c r="W373" s="159"/>
      <c r="X373" s="159"/>
      <c r="Y373" s="159"/>
      <c r="Z373" s="148"/>
      <c r="AA373" s="148"/>
      <c r="AB373" s="148"/>
      <c r="AC373" s="148"/>
      <c r="AD373" s="148"/>
      <c r="AE373" s="148"/>
      <c r="AF373" s="148"/>
      <c r="AG373" s="148" t="s">
        <v>318</v>
      </c>
      <c r="AH373" s="148">
        <v>0</v>
      </c>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ht="22.5" outlineLevel="1" x14ac:dyDescent="0.2">
      <c r="A374" s="178">
        <v>90</v>
      </c>
      <c r="B374" s="179" t="s">
        <v>758</v>
      </c>
      <c r="C374" s="195" t="s">
        <v>759</v>
      </c>
      <c r="D374" s="180" t="s">
        <v>374</v>
      </c>
      <c r="E374" s="181">
        <v>263.39999999999998</v>
      </c>
      <c r="F374" s="182"/>
      <c r="G374" s="183">
        <f>ROUND(E374*F374,2)</f>
        <v>0</v>
      </c>
      <c r="H374" s="182"/>
      <c r="I374" s="183">
        <f>ROUND(E374*H374,2)</f>
        <v>0</v>
      </c>
      <c r="J374" s="182"/>
      <c r="K374" s="183">
        <f>ROUND(E374*J374,2)</f>
        <v>0</v>
      </c>
      <c r="L374" s="183">
        <v>12</v>
      </c>
      <c r="M374" s="183">
        <f>G374*(1+L374/100)</f>
        <v>0</v>
      </c>
      <c r="N374" s="181">
        <v>2.9559999999999999E-2</v>
      </c>
      <c r="O374" s="181">
        <f>ROUND(E374*N374,2)</f>
        <v>7.79</v>
      </c>
      <c r="P374" s="181">
        <v>0</v>
      </c>
      <c r="Q374" s="181">
        <f>ROUND(E374*P374,2)</f>
        <v>0</v>
      </c>
      <c r="R374" s="183"/>
      <c r="S374" s="183" t="s">
        <v>313</v>
      </c>
      <c r="T374" s="184" t="s">
        <v>313</v>
      </c>
      <c r="U374" s="159">
        <v>1.04287</v>
      </c>
      <c r="V374" s="159">
        <f>ROUND(E374*U374,2)</f>
        <v>274.69</v>
      </c>
      <c r="W374" s="159"/>
      <c r="X374" s="159" t="s">
        <v>314</v>
      </c>
      <c r="Y374" s="159" t="s">
        <v>315</v>
      </c>
      <c r="Z374" s="148"/>
      <c r="AA374" s="148"/>
      <c r="AB374" s="148"/>
      <c r="AC374" s="148"/>
      <c r="AD374" s="148"/>
      <c r="AE374" s="148"/>
      <c r="AF374" s="148"/>
      <c r="AG374" s="148" t="s">
        <v>316</v>
      </c>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2" x14ac:dyDescent="0.2">
      <c r="A375" s="155"/>
      <c r="B375" s="156"/>
      <c r="C375" s="265" t="s">
        <v>760</v>
      </c>
      <c r="D375" s="266"/>
      <c r="E375" s="266"/>
      <c r="F375" s="266"/>
      <c r="G375" s="266"/>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365</v>
      </c>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2" x14ac:dyDescent="0.2">
      <c r="A376" s="155"/>
      <c r="B376" s="156"/>
      <c r="C376" s="196" t="s">
        <v>761</v>
      </c>
      <c r="D376" s="161"/>
      <c r="E376" s="162">
        <v>263.39999999999998</v>
      </c>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318</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ht="22.5" outlineLevel="1" x14ac:dyDescent="0.2">
      <c r="A377" s="178">
        <v>91</v>
      </c>
      <c r="B377" s="179" t="s">
        <v>762</v>
      </c>
      <c r="C377" s="195" t="s">
        <v>763</v>
      </c>
      <c r="D377" s="180" t="s">
        <v>374</v>
      </c>
      <c r="E377" s="181">
        <v>263.39999999999998</v>
      </c>
      <c r="F377" s="182"/>
      <c r="G377" s="183">
        <f>ROUND(E377*F377,2)</f>
        <v>0</v>
      </c>
      <c r="H377" s="182"/>
      <c r="I377" s="183">
        <f>ROUND(E377*H377,2)</f>
        <v>0</v>
      </c>
      <c r="J377" s="182"/>
      <c r="K377" s="183">
        <f>ROUND(E377*J377,2)</f>
        <v>0</v>
      </c>
      <c r="L377" s="183">
        <v>12</v>
      </c>
      <c r="M377" s="183">
        <f>G377*(1+L377/100)</f>
        <v>0</v>
      </c>
      <c r="N377" s="181">
        <v>4.0600000000000002E-3</v>
      </c>
      <c r="O377" s="181">
        <f>ROUND(E377*N377,2)</f>
        <v>1.07</v>
      </c>
      <c r="P377" s="181">
        <v>0</v>
      </c>
      <c r="Q377" s="181">
        <f>ROUND(E377*P377,2)</f>
        <v>0</v>
      </c>
      <c r="R377" s="183"/>
      <c r="S377" s="183" t="s">
        <v>313</v>
      </c>
      <c r="T377" s="184" t="s">
        <v>313</v>
      </c>
      <c r="U377" s="159">
        <v>0.48399999999999999</v>
      </c>
      <c r="V377" s="159">
        <f>ROUND(E377*U377,2)</f>
        <v>127.49</v>
      </c>
      <c r="W377" s="159"/>
      <c r="X377" s="159" t="s">
        <v>314</v>
      </c>
      <c r="Y377" s="159" t="s">
        <v>315</v>
      </c>
      <c r="Z377" s="148"/>
      <c r="AA377" s="148"/>
      <c r="AB377" s="148"/>
      <c r="AC377" s="148"/>
      <c r="AD377" s="148"/>
      <c r="AE377" s="148"/>
      <c r="AF377" s="148"/>
      <c r="AG377" s="148" t="s">
        <v>316</v>
      </c>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outlineLevel="2" x14ac:dyDescent="0.2">
      <c r="A378" s="155"/>
      <c r="B378" s="156"/>
      <c r="C378" s="196" t="s">
        <v>733</v>
      </c>
      <c r="D378" s="161"/>
      <c r="E378" s="162">
        <v>263.39999999999998</v>
      </c>
      <c r="F378" s="159"/>
      <c r="G378" s="159"/>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318</v>
      </c>
      <c r="AH378" s="148">
        <v>5</v>
      </c>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1" x14ac:dyDescent="0.2">
      <c r="A379" s="178">
        <v>92</v>
      </c>
      <c r="B379" s="179" t="s">
        <v>764</v>
      </c>
      <c r="C379" s="195" t="s">
        <v>765</v>
      </c>
      <c r="D379" s="180" t="s">
        <v>374</v>
      </c>
      <c r="E379" s="181">
        <v>25.338000000000001</v>
      </c>
      <c r="F379" s="182"/>
      <c r="G379" s="183">
        <f>ROUND(E379*F379,2)</f>
        <v>0</v>
      </c>
      <c r="H379" s="182"/>
      <c r="I379" s="183">
        <f>ROUND(E379*H379,2)</f>
        <v>0</v>
      </c>
      <c r="J379" s="182"/>
      <c r="K379" s="183">
        <f>ROUND(E379*J379,2)</f>
        <v>0</v>
      </c>
      <c r="L379" s="183">
        <v>12</v>
      </c>
      <c r="M379" s="183">
        <f>G379*(1+L379/100)</f>
        <v>0</v>
      </c>
      <c r="N379" s="181">
        <v>5.3690000000000002E-2</v>
      </c>
      <c r="O379" s="181">
        <f>ROUND(E379*N379,2)</f>
        <v>1.36</v>
      </c>
      <c r="P379" s="181">
        <v>0</v>
      </c>
      <c r="Q379" s="181">
        <f>ROUND(E379*P379,2)</f>
        <v>0</v>
      </c>
      <c r="R379" s="183"/>
      <c r="S379" s="183" t="s">
        <v>313</v>
      </c>
      <c r="T379" s="184" t="s">
        <v>313</v>
      </c>
      <c r="U379" s="159">
        <v>1.17717</v>
      </c>
      <c r="V379" s="159">
        <f>ROUND(E379*U379,2)</f>
        <v>29.83</v>
      </c>
      <c r="W379" s="159"/>
      <c r="X379" s="159" t="s">
        <v>314</v>
      </c>
      <c r="Y379" s="159" t="s">
        <v>315</v>
      </c>
      <c r="Z379" s="148"/>
      <c r="AA379" s="148"/>
      <c r="AB379" s="148"/>
      <c r="AC379" s="148"/>
      <c r="AD379" s="148"/>
      <c r="AE379" s="148"/>
      <c r="AF379" s="148"/>
      <c r="AG379" s="148" t="s">
        <v>316</v>
      </c>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row>
    <row r="380" spans="1:60" outlineLevel="2" x14ac:dyDescent="0.2">
      <c r="A380" s="155"/>
      <c r="B380" s="156"/>
      <c r="C380" s="196" t="s">
        <v>741</v>
      </c>
      <c r="D380" s="161"/>
      <c r="E380" s="162">
        <v>1.125</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318</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3" x14ac:dyDescent="0.2">
      <c r="A381" s="155"/>
      <c r="B381" s="156"/>
      <c r="C381" s="196" t="s">
        <v>766</v>
      </c>
      <c r="D381" s="161"/>
      <c r="E381" s="162">
        <v>18</v>
      </c>
      <c r="F381" s="159"/>
      <c r="G381" s="159"/>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318</v>
      </c>
      <c r="AH381" s="148">
        <v>0</v>
      </c>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3" x14ac:dyDescent="0.2">
      <c r="A382" s="155"/>
      <c r="B382" s="156"/>
      <c r="C382" s="196" t="s">
        <v>767</v>
      </c>
      <c r="D382" s="161"/>
      <c r="E382" s="162">
        <v>1.575</v>
      </c>
      <c r="F382" s="159"/>
      <c r="G382" s="159"/>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318</v>
      </c>
      <c r="AH382" s="148">
        <v>0</v>
      </c>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outlineLevel="3" x14ac:dyDescent="0.2">
      <c r="A383" s="155"/>
      <c r="B383" s="156"/>
      <c r="C383" s="196" t="s">
        <v>768</v>
      </c>
      <c r="D383" s="161"/>
      <c r="E383" s="162">
        <v>1.825</v>
      </c>
      <c r="F383" s="159"/>
      <c r="G383" s="159"/>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318</v>
      </c>
      <c r="AH383" s="148">
        <v>0</v>
      </c>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row>
    <row r="384" spans="1:60" outlineLevel="3" x14ac:dyDescent="0.2">
      <c r="A384" s="155"/>
      <c r="B384" s="156"/>
      <c r="C384" s="196" t="s">
        <v>769</v>
      </c>
      <c r="D384" s="161"/>
      <c r="E384" s="162">
        <v>1.35</v>
      </c>
      <c r="F384" s="159"/>
      <c r="G384" s="159"/>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318</v>
      </c>
      <c r="AH384" s="148">
        <v>0</v>
      </c>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row>
    <row r="385" spans="1:60" outlineLevel="3" x14ac:dyDescent="0.2">
      <c r="A385" s="155"/>
      <c r="B385" s="156"/>
      <c r="C385" s="196" t="s">
        <v>770</v>
      </c>
      <c r="D385" s="161"/>
      <c r="E385" s="162">
        <v>1.4630000000000001</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318</v>
      </c>
      <c r="AH385" s="148">
        <v>0</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1" x14ac:dyDescent="0.2">
      <c r="A386" s="185">
        <v>93</v>
      </c>
      <c r="B386" s="186" t="s">
        <v>771</v>
      </c>
      <c r="C386" s="197" t="s">
        <v>772</v>
      </c>
      <c r="D386" s="187" t="s">
        <v>389</v>
      </c>
      <c r="E386" s="188">
        <v>200</v>
      </c>
      <c r="F386" s="189"/>
      <c r="G386" s="190">
        <f>ROUND(E386*F386,2)</f>
        <v>0</v>
      </c>
      <c r="H386" s="189"/>
      <c r="I386" s="190">
        <f>ROUND(E386*H386,2)</f>
        <v>0</v>
      </c>
      <c r="J386" s="189"/>
      <c r="K386" s="190">
        <f>ROUND(E386*J386,2)</f>
        <v>0</v>
      </c>
      <c r="L386" s="190">
        <v>12</v>
      </c>
      <c r="M386" s="190">
        <f>G386*(1+L386/100)</f>
        <v>0</v>
      </c>
      <c r="N386" s="188">
        <v>1.6000000000000001E-4</v>
      </c>
      <c r="O386" s="188">
        <f>ROUND(E386*N386,2)</f>
        <v>0.03</v>
      </c>
      <c r="P386" s="188">
        <v>0</v>
      </c>
      <c r="Q386" s="188">
        <f>ROUND(E386*P386,2)</f>
        <v>0</v>
      </c>
      <c r="R386" s="190"/>
      <c r="S386" s="190" t="s">
        <v>313</v>
      </c>
      <c r="T386" s="191" t="s">
        <v>313</v>
      </c>
      <c r="U386" s="159">
        <v>0</v>
      </c>
      <c r="V386" s="159">
        <f>ROUND(E386*U386,2)</f>
        <v>0</v>
      </c>
      <c r="W386" s="159"/>
      <c r="X386" s="159" t="s">
        <v>314</v>
      </c>
      <c r="Y386" s="159" t="s">
        <v>315</v>
      </c>
      <c r="Z386" s="148"/>
      <c r="AA386" s="148"/>
      <c r="AB386" s="148"/>
      <c r="AC386" s="148"/>
      <c r="AD386" s="148"/>
      <c r="AE386" s="148"/>
      <c r="AF386" s="148"/>
      <c r="AG386" s="148" t="s">
        <v>316</v>
      </c>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ht="22.5" outlineLevel="1" x14ac:dyDescent="0.2">
      <c r="A387" s="178">
        <v>94</v>
      </c>
      <c r="B387" s="179" t="s">
        <v>773</v>
      </c>
      <c r="C387" s="195" t="s">
        <v>774</v>
      </c>
      <c r="D387" s="180" t="s">
        <v>374</v>
      </c>
      <c r="E387" s="181">
        <v>28.208500000000001</v>
      </c>
      <c r="F387" s="182"/>
      <c r="G387" s="183">
        <f>ROUND(E387*F387,2)</f>
        <v>0</v>
      </c>
      <c r="H387" s="182"/>
      <c r="I387" s="183">
        <f>ROUND(E387*H387,2)</f>
        <v>0</v>
      </c>
      <c r="J387" s="182"/>
      <c r="K387" s="183">
        <f>ROUND(E387*J387,2)</f>
        <v>0</v>
      </c>
      <c r="L387" s="183">
        <v>12</v>
      </c>
      <c r="M387" s="183">
        <f>G387*(1+L387/100)</f>
        <v>0</v>
      </c>
      <c r="N387" s="181">
        <v>6.7200000000000003E-3</v>
      </c>
      <c r="O387" s="181">
        <f>ROUND(E387*N387,2)</f>
        <v>0.19</v>
      </c>
      <c r="P387" s="181">
        <v>0</v>
      </c>
      <c r="Q387" s="181">
        <f>ROUND(E387*P387,2)</f>
        <v>0</v>
      </c>
      <c r="R387" s="183"/>
      <c r="S387" s="183" t="s">
        <v>313</v>
      </c>
      <c r="T387" s="184" t="s">
        <v>313</v>
      </c>
      <c r="U387" s="159">
        <v>0.32500000000000001</v>
      </c>
      <c r="V387" s="159">
        <f>ROUND(E387*U387,2)</f>
        <v>9.17</v>
      </c>
      <c r="W387" s="159"/>
      <c r="X387" s="159" t="s">
        <v>314</v>
      </c>
      <c r="Y387" s="159" t="s">
        <v>315</v>
      </c>
      <c r="Z387" s="148"/>
      <c r="AA387" s="148"/>
      <c r="AB387" s="148"/>
      <c r="AC387" s="148"/>
      <c r="AD387" s="148"/>
      <c r="AE387" s="148"/>
      <c r="AF387" s="148"/>
      <c r="AG387" s="148" t="s">
        <v>316</v>
      </c>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row>
    <row r="388" spans="1:60" outlineLevel="2" x14ac:dyDescent="0.2">
      <c r="A388" s="155"/>
      <c r="B388" s="156"/>
      <c r="C388" s="196" t="s">
        <v>775</v>
      </c>
      <c r="D388" s="161"/>
      <c r="E388" s="162">
        <v>6.3959999999999999</v>
      </c>
      <c r="F388" s="159"/>
      <c r="G388" s="159"/>
      <c r="H388" s="159"/>
      <c r="I388" s="159"/>
      <c r="J388" s="159"/>
      <c r="K388" s="159"/>
      <c r="L388" s="159"/>
      <c r="M388" s="159"/>
      <c r="N388" s="158"/>
      <c r="O388" s="158"/>
      <c r="P388" s="158"/>
      <c r="Q388" s="158"/>
      <c r="R388" s="159"/>
      <c r="S388" s="159"/>
      <c r="T388" s="159"/>
      <c r="U388" s="159"/>
      <c r="V388" s="159"/>
      <c r="W388" s="159"/>
      <c r="X388" s="159"/>
      <c r="Y388" s="159"/>
      <c r="Z388" s="148"/>
      <c r="AA388" s="148"/>
      <c r="AB388" s="148"/>
      <c r="AC388" s="148"/>
      <c r="AD388" s="148"/>
      <c r="AE388" s="148"/>
      <c r="AF388" s="148"/>
      <c r="AG388" s="148" t="s">
        <v>318</v>
      </c>
      <c r="AH388" s="148">
        <v>0</v>
      </c>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ht="33.75" outlineLevel="3" x14ac:dyDescent="0.2">
      <c r="A389" s="155"/>
      <c r="B389" s="156"/>
      <c r="C389" s="196" t="s">
        <v>776</v>
      </c>
      <c r="D389" s="161"/>
      <c r="E389" s="162">
        <v>13.025</v>
      </c>
      <c r="F389" s="159"/>
      <c r="G389" s="159"/>
      <c r="H389" s="159"/>
      <c r="I389" s="159"/>
      <c r="J389" s="159"/>
      <c r="K389" s="159"/>
      <c r="L389" s="159"/>
      <c r="M389" s="159"/>
      <c r="N389" s="158"/>
      <c r="O389" s="158"/>
      <c r="P389" s="158"/>
      <c r="Q389" s="158"/>
      <c r="R389" s="159"/>
      <c r="S389" s="159"/>
      <c r="T389" s="159"/>
      <c r="U389" s="159"/>
      <c r="V389" s="159"/>
      <c r="W389" s="159"/>
      <c r="X389" s="159"/>
      <c r="Y389" s="159"/>
      <c r="Z389" s="148"/>
      <c r="AA389" s="148"/>
      <c r="AB389" s="148"/>
      <c r="AC389" s="148"/>
      <c r="AD389" s="148"/>
      <c r="AE389" s="148"/>
      <c r="AF389" s="148"/>
      <c r="AG389" s="148" t="s">
        <v>318</v>
      </c>
      <c r="AH389" s="148">
        <v>0</v>
      </c>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3" x14ac:dyDescent="0.2">
      <c r="A390" s="155"/>
      <c r="B390" s="156"/>
      <c r="C390" s="196" t="s">
        <v>777</v>
      </c>
      <c r="D390" s="161"/>
      <c r="E390" s="162">
        <v>8.7874999999999996</v>
      </c>
      <c r="F390" s="159"/>
      <c r="G390" s="159"/>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318</v>
      </c>
      <c r="AH390" s="148">
        <v>0</v>
      </c>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row>
    <row r="391" spans="1:60" ht="22.5" outlineLevel="1" x14ac:dyDescent="0.2">
      <c r="A391" s="178">
        <v>95</v>
      </c>
      <c r="B391" s="179" t="s">
        <v>778</v>
      </c>
      <c r="C391" s="195" t="s">
        <v>779</v>
      </c>
      <c r="D391" s="180" t="s">
        <v>374</v>
      </c>
      <c r="E391" s="181">
        <v>906.72500000000002</v>
      </c>
      <c r="F391" s="182"/>
      <c r="G391" s="183">
        <f>ROUND(E391*F391,2)</f>
        <v>0</v>
      </c>
      <c r="H391" s="182"/>
      <c r="I391" s="183">
        <f>ROUND(E391*H391,2)</f>
        <v>0</v>
      </c>
      <c r="J391" s="182"/>
      <c r="K391" s="183">
        <f>ROUND(E391*J391,2)</f>
        <v>0</v>
      </c>
      <c r="L391" s="183">
        <v>12</v>
      </c>
      <c r="M391" s="183">
        <f>G391*(1+L391/100)</f>
        <v>0</v>
      </c>
      <c r="N391" s="181">
        <v>2.3949999999999999E-2</v>
      </c>
      <c r="O391" s="181">
        <f>ROUND(E391*N391,2)</f>
        <v>21.72</v>
      </c>
      <c r="P391" s="181">
        <v>0</v>
      </c>
      <c r="Q391" s="181">
        <f>ROUND(E391*P391,2)</f>
        <v>0</v>
      </c>
      <c r="R391" s="183"/>
      <c r="S391" s="183" t="s">
        <v>313</v>
      </c>
      <c r="T391" s="184" t="s">
        <v>313</v>
      </c>
      <c r="U391" s="159">
        <v>0.50900000000000001</v>
      </c>
      <c r="V391" s="159">
        <f>ROUND(E391*U391,2)</f>
        <v>461.52</v>
      </c>
      <c r="W391" s="159"/>
      <c r="X391" s="159" t="s">
        <v>314</v>
      </c>
      <c r="Y391" s="159" t="s">
        <v>315</v>
      </c>
      <c r="Z391" s="148"/>
      <c r="AA391" s="148"/>
      <c r="AB391" s="148"/>
      <c r="AC391" s="148"/>
      <c r="AD391" s="148"/>
      <c r="AE391" s="148"/>
      <c r="AF391" s="148"/>
      <c r="AG391" s="148" t="s">
        <v>316</v>
      </c>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2" x14ac:dyDescent="0.2">
      <c r="A392" s="155"/>
      <c r="B392" s="156"/>
      <c r="C392" s="196" t="s">
        <v>780</v>
      </c>
      <c r="D392" s="161"/>
      <c r="E392" s="162">
        <v>906.72500000000002</v>
      </c>
      <c r="F392" s="159"/>
      <c r="G392" s="159"/>
      <c r="H392" s="159"/>
      <c r="I392" s="159"/>
      <c r="J392" s="159"/>
      <c r="K392" s="159"/>
      <c r="L392" s="159"/>
      <c r="M392" s="159"/>
      <c r="N392" s="158"/>
      <c r="O392" s="158"/>
      <c r="P392" s="158"/>
      <c r="Q392" s="158"/>
      <c r="R392" s="159"/>
      <c r="S392" s="159"/>
      <c r="T392" s="159"/>
      <c r="U392" s="159"/>
      <c r="V392" s="159"/>
      <c r="W392" s="159"/>
      <c r="X392" s="159"/>
      <c r="Y392" s="159"/>
      <c r="Z392" s="148"/>
      <c r="AA392" s="148"/>
      <c r="AB392" s="148"/>
      <c r="AC392" s="148"/>
      <c r="AD392" s="148"/>
      <c r="AE392" s="148"/>
      <c r="AF392" s="148"/>
      <c r="AG392" s="148" t="s">
        <v>318</v>
      </c>
      <c r="AH392" s="148">
        <v>0</v>
      </c>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ht="22.5" outlineLevel="1" x14ac:dyDescent="0.2">
      <c r="A393" s="178">
        <v>96</v>
      </c>
      <c r="B393" s="179" t="s">
        <v>781</v>
      </c>
      <c r="C393" s="195" t="s">
        <v>782</v>
      </c>
      <c r="D393" s="180" t="s">
        <v>374</v>
      </c>
      <c r="E393" s="181">
        <v>28.208500000000001</v>
      </c>
      <c r="F393" s="182"/>
      <c r="G393" s="183">
        <f>ROUND(E393*F393,2)</f>
        <v>0</v>
      </c>
      <c r="H393" s="182"/>
      <c r="I393" s="183">
        <f>ROUND(E393*H393,2)</f>
        <v>0</v>
      </c>
      <c r="J393" s="182"/>
      <c r="K393" s="183">
        <f>ROUND(E393*J393,2)</f>
        <v>0</v>
      </c>
      <c r="L393" s="183">
        <v>12</v>
      </c>
      <c r="M393" s="183">
        <f>G393*(1+L393/100)</f>
        <v>0</v>
      </c>
      <c r="N393" s="181">
        <v>3.6099999999999999E-3</v>
      </c>
      <c r="O393" s="181">
        <f>ROUND(E393*N393,2)</f>
        <v>0.1</v>
      </c>
      <c r="P393" s="181">
        <v>0</v>
      </c>
      <c r="Q393" s="181">
        <f>ROUND(E393*P393,2)</f>
        <v>0</v>
      </c>
      <c r="R393" s="183"/>
      <c r="S393" s="183" t="s">
        <v>313</v>
      </c>
      <c r="T393" s="184" t="s">
        <v>313</v>
      </c>
      <c r="U393" s="159">
        <v>0.36199999999999999</v>
      </c>
      <c r="V393" s="159">
        <f>ROUND(E393*U393,2)</f>
        <v>10.210000000000001</v>
      </c>
      <c r="W393" s="159"/>
      <c r="X393" s="159" t="s">
        <v>314</v>
      </c>
      <c r="Y393" s="159" t="s">
        <v>315</v>
      </c>
      <c r="Z393" s="148"/>
      <c r="AA393" s="148"/>
      <c r="AB393" s="148"/>
      <c r="AC393" s="148"/>
      <c r="AD393" s="148"/>
      <c r="AE393" s="148"/>
      <c r="AF393" s="148"/>
      <c r="AG393" s="148" t="s">
        <v>316</v>
      </c>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2" x14ac:dyDescent="0.2">
      <c r="A394" s="155"/>
      <c r="B394" s="156"/>
      <c r="C394" s="196" t="s">
        <v>737</v>
      </c>
      <c r="D394" s="161"/>
      <c r="E394" s="162">
        <v>28.208500000000001</v>
      </c>
      <c r="F394" s="159"/>
      <c r="G394" s="159"/>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318</v>
      </c>
      <c r="AH394" s="148">
        <v>5</v>
      </c>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1" x14ac:dyDescent="0.2">
      <c r="A395" s="178">
        <v>97</v>
      </c>
      <c r="B395" s="179" t="s">
        <v>783</v>
      </c>
      <c r="C395" s="195" t="s">
        <v>784</v>
      </c>
      <c r="D395" s="180" t="s">
        <v>374</v>
      </c>
      <c r="E395" s="181">
        <v>26.626000000000001</v>
      </c>
      <c r="F395" s="182"/>
      <c r="G395" s="183">
        <f>ROUND(E395*F395,2)</f>
        <v>0</v>
      </c>
      <c r="H395" s="182"/>
      <c r="I395" s="183">
        <f>ROUND(E395*H395,2)</f>
        <v>0</v>
      </c>
      <c r="J395" s="182"/>
      <c r="K395" s="183">
        <f>ROUND(E395*J395,2)</f>
        <v>0</v>
      </c>
      <c r="L395" s="183">
        <v>12</v>
      </c>
      <c r="M395" s="183">
        <f>G395*(1+L395/100)</f>
        <v>0</v>
      </c>
      <c r="N395" s="181">
        <v>4.777E-2</v>
      </c>
      <c r="O395" s="181">
        <f>ROUND(E395*N395,2)</f>
        <v>1.27</v>
      </c>
      <c r="P395" s="181">
        <v>0</v>
      </c>
      <c r="Q395" s="181">
        <f>ROUND(E395*P395,2)</f>
        <v>0</v>
      </c>
      <c r="R395" s="183"/>
      <c r="S395" s="183" t="s">
        <v>313</v>
      </c>
      <c r="T395" s="184" t="s">
        <v>313</v>
      </c>
      <c r="U395" s="159">
        <v>0.42480000000000001</v>
      </c>
      <c r="V395" s="159">
        <f>ROUND(E395*U395,2)</f>
        <v>11.31</v>
      </c>
      <c r="W395" s="159"/>
      <c r="X395" s="159" t="s">
        <v>314</v>
      </c>
      <c r="Y395" s="159" t="s">
        <v>315</v>
      </c>
      <c r="Z395" s="148"/>
      <c r="AA395" s="148"/>
      <c r="AB395" s="148"/>
      <c r="AC395" s="148"/>
      <c r="AD395" s="148"/>
      <c r="AE395" s="148"/>
      <c r="AF395" s="148"/>
      <c r="AG395" s="148" t="s">
        <v>316</v>
      </c>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2" x14ac:dyDescent="0.2">
      <c r="A396" s="155"/>
      <c r="B396" s="156"/>
      <c r="C396" s="196" t="s">
        <v>785</v>
      </c>
      <c r="D396" s="161"/>
      <c r="E396" s="162">
        <v>1.68</v>
      </c>
      <c r="F396" s="159"/>
      <c r="G396" s="159"/>
      <c r="H396" s="159"/>
      <c r="I396" s="159"/>
      <c r="J396" s="159"/>
      <c r="K396" s="159"/>
      <c r="L396" s="159"/>
      <c r="M396" s="159"/>
      <c r="N396" s="158"/>
      <c r="O396" s="158"/>
      <c r="P396" s="158"/>
      <c r="Q396" s="158"/>
      <c r="R396" s="159"/>
      <c r="S396" s="159"/>
      <c r="T396" s="159"/>
      <c r="U396" s="159"/>
      <c r="V396" s="159"/>
      <c r="W396" s="159"/>
      <c r="X396" s="159"/>
      <c r="Y396" s="159"/>
      <c r="Z396" s="148"/>
      <c r="AA396" s="148"/>
      <c r="AB396" s="148"/>
      <c r="AC396" s="148"/>
      <c r="AD396" s="148"/>
      <c r="AE396" s="148"/>
      <c r="AF396" s="148"/>
      <c r="AG396" s="148" t="s">
        <v>318</v>
      </c>
      <c r="AH396" s="148">
        <v>0</v>
      </c>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3" x14ac:dyDescent="0.2">
      <c r="A397" s="155"/>
      <c r="B397" s="156"/>
      <c r="C397" s="196" t="s">
        <v>786</v>
      </c>
      <c r="D397" s="161"/>
      <c r="E397" s="162">
        <v>1.8979999999999999</v>
      </c>
      <c r="F397" s="159"/>
      <c r="G397" s="159"/>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318</v>
      </c>
      <c r="AH397" s="148">
        <v>0</v>
      </c>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3" x14ac:dyDescent="0.2">
      <c r="A398" s="155"/>
      <c r="B398" s="156"/>
      <c r="C398" s="196" t="s">
        <v>787</v>
      </c>
      <c r="D398" s="161"/>
      <c r="E398" s="162">
        <v>0.79200000000000004</v>
      </c>
      <c r="F398" s="159"/>
      <c r="G398" s="159"/>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318</v>
      </c>
      <c r="AH398" s="148">
        <v>0</v>
      </c>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outlineLevel="3" x14ac:dyDescent="0.2">
      <c r="A399" s="155"/>
      <c r="B399" s="156"/>
      <c r="C399" s="196" t="s">
        <v>788</v>
      </c>
      <c r="D399" s="161"/>
      <c r="E399" s="162">
        <v>0.8</v>
      </c>
      <c r="F399" s="159"/>
      <c r="G399" s="159"/>
      <c r="H399" s="159"/>
      <c r="I399" s="159"/>
      <c r="J399" s="159"/>
      <c r="K399" s="159"/>
      <c r="L399" s="159"/>
      <c r="M399" s="159"/>
      <c r="N399" s="158"/>
      <c r="O399" s="158"/>
      <c r="P399" s="158"/>
      <c r="Q399" s="158"/>
      <c r="R399" s="159"/>
      <c r="S399" s="159"/>
      <c r="T399" s="159"/>
      <c r="U399" s="159"/>
      <c r="V399" s="159"/>
      <c r="W399" s="159"/>
      <c r="X399" s="159"/>
      <c r="Y399" s="159"/>
      <c r="Z399" s="148"/>
      <c r="AA399" s="148"/>
      <c r="AB399" s="148"/>
      <c r="AC399" s="148"/>
      <c r="AD399" s="148"/>
      <c r="AE399" s="148"/>
      <c r="AF399" s="148"/>
      <c r="AG399" s="148" t="s">
        <v>318</v>
      </c>
      <c r="AH399" s="148">
        <v>0</v>
      </c>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row>
    <row r="400" spans="1:60" outlineLevel="3" x14ac:dyDescent="0.2">
      <c r="A400" s="155"/>
      <c r="B400" s="156"/>
      <c r="C400" s="196" t="s">
        <v>789</v>
      </c>
      <c r="D400" s="161"/>
      <c r="E400" s="162">
        <v>1.476</v>
      </c>
      <c r="F400" s="159"/>
      <c r="G400" s="159"/>
      <c r="H400" s="159"/>
      <c r="I400" s="159"/>
      <c r="J400" s="159"/>
      <c r="K400" s="159"/>
      <c r="L400" s="159"/>
      <c r="M400" s="159"/>
      <c r="N400" s="158"/>
      <c r="O400" s="158"/>
      <c r="P400" s="158"/>
      <c r="Q400" s="158"/>
      <c r="R400" s="159"/>
      <c r="S400" s="159"/>
      <c r="T400" s="159"/>
      <c r="U400" s="159"/>
      <c r="V400" s="159"/>
      <c r="W400" s="159"/>
      <c r="X400" s="159"/>
      <c r="Y400" s="159"/>
      <c r="Z400" s="148"/>
      <c r="AA400" s="148"/>
      <c r="AB400" s="148"/>
      <c r="AC400" s="148"/>
      <c r="AD400" s="148"/>
      <c r="AE400" s="148"/>
      <c r="AF400" s="148"/>
      <c r="AG400" s="148" t="s">
        <v>318</v>
      </c>
      <c r="AH400" s="148">
        <v>0</v>
      </c>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3" x14ac:dyDescent="0.2">
      <c r="A401" s="155"/>
      <c r="B401" s="156"/>
      <c r="C401" s="196" t="s">
        <v>790</v>
      </c>
      <c r="D401" s="161"/>
      <c r="E401" s="162">
        <v>19.98</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318</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x14ac:dyDescent="0.2">
      <c r="A402" s="171" t="s">
        <v>308</v>
      </c>
      <c r="B402" s="172" t="s">
        <v>191</v>
      </c>
      <c r="C402" s="194" t="s">
        <v>192</v>
      </c>
      <c r="D402" s="173"/>
      <c r="E402" s="174"/>
      <c r="F402" s="175"/>
      <c r="G402" s="175">
        <f>SUMIF(AG403:AG489,"&lt;&gt;NOR",G403:G489)</f>
        <v>0</v>
      </c>
      <c r="H402" s="175"/>
      <c r="I402" s="175">
        <f>SUM(I403:I489)</f>
        <v>0</v>
      </c>
      <c r="J402" s="175"/>
      <c r="K402" s="175">
        <f>SUM(K403:K489)</f>
        <v>0</v>
      </c>
      <c r="L402" s="175"/>
      <c r="M402" s="175">
        <f>SUM(M403:M489)</f>
        <v>0</v>
      </c>
      <c r="N402" s="174"/>
      <c r="O402" s="174">
        <f>SUM(O403:O489)</f>
        <v>15.539999999999997</v>
      </c>
      <c r="P402" s="174"/>
      <c r="Q402" s="174">
        <f>SUM(Q403:Q489)</f>
        <v>0</v>
      </c>
      <c r="R402" s="175"/>
      <c r="S402" s="175"/>
      <c r="T402" s="176"/>
      <c r="U402" s="170"/>
      <c r="V402" s="170">
        <f>SUM(V403:V489)</f>
        <v>594.90999999999985</v>
      </c>
      <c r="W402" s="170"/>
      <c r="X402" s="170"/>
      <c r="Y402" s="170"/>
      <c r="AG402" t="s">
        <v>309</v>
      </c>
    </row>
    <row r="403" spans="1:60" outlineLevel="1" x14ac:dyDescent="0.2">
      <c r="A403" s="178">
        <v>98</v>
      </c>
      <c r="B403" s="179" t="s">
        <v>791</v>
      </c>
      <c r="C403" s="195" t="s">
        <v>792</v>
      </c>
      <c r="D403" s="180" t="s">
        <v>389</v>
      </c>
      <c r="E403" s="181">
        <v>71.400000000000006</v>
      </c>
      <c r="F403" s="182"/>
      <c r="G403" s="183">
        <f>ROUND(E403*F403,2)</f>
        <v>0</v>
      </c>
      <c r="H403" s="182"/>
      <c r="I403" s="183">
        <f>ROUND(E403*H403,2)</f>
        <v>0</v>
      </c>
      <c r="J403" s="182"/>
      <c r="K403" s="183">
        <f>ROUND(E403*J403,2)</f>
        <v>0</v>
      </c>
      <c r="L403" s="183">
        <v>12</v>
      </c>
      <c r="M403" s="183">
        <f>G403*(1+L403/100)</f>
        <v>0</v>
      </c>
      <c r="N403" s="181">
        <v>1E-4</v>
      </c>
      <c r="O403" s="181">
        <f>ROUND(E403*N403,2)</f>
        <v>0.01</v>
      </c>
      <c r="P403" s="181">
        <v>0</v>
      </c>
      <c r="Q403" s="181">
        <f>ROUND(E403*P403,2)</f>
        <v>0</v>
      </c>
      <c r="R403" s="183"/>
      <c r="S403" s="183" t="s">
        <v>313</v>
      </c>
      <c r="T403" s="184" t="s">
        <v>313</v>
      </c>
      <c r="U403" s="159">
        <v>0.05</v>
      </c>
      <c r="V403" s="159">
        <f>ROUND(E403*U403,2)</f>
        <v>3.57</v>
      </c>
      <c r="W403" s="159"/>
      <c r="X403" s="159" t="s">
        <v>314</v>
      </c>
      <c r="Y403" s="159" t="s">
        <v>315</v>
      </c>
      <c r="Z403" s="148"/>
      <c r="AA403" s="148"/>
      <c r="AB403" s="148"/>
      <c r="AC403" s="148"/>
      <c r="AD403" s="148"/>
      <c r="AE403" s="148"/>
      <c r="AF403" s="148"/>
      <c r="AG403" s="148" t="s">
        <v>316</v>
      </c>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2" x14ac:dyDescent="0.2">
      <c r="A404" s="155"/>
      <c r="B404" s="156"/>
      <c r="C404" s="196" t="s">
        <v>793</v>
      </c>
      <c r="D404" s="161"/>
      <c r="E404" s="162">
        <v>3</v>
      </c>
      <c r="F404" s="159"/>
      <c r="G404" s="159"/>
      <c r="H404" s="159"/>
      <c r="I404" s="159"/>
      <c r="J404" s="159"/>
      <c r="K404" s="159"/>
      <c r="L404" s="159"/>
      <c r="M404" s="159"/>
      <c r="N404" s="158"/>
      <c r="O404" s="158"/>
      <c r="P404" s="158"/>
      <c r="Q404" s="158"/>
      <c r="R404" s="159"/>
      <c r="S404" s="159"/>
      <c r="T404" s="159"/>
      <c r="U404" s="159"/>
      <c r="V404" s="159"/>
      <c r="W404" s="159"/>
      <c r="X404" s="159"/>
      <c r="Y404" s="159"/>
      <c r="Z404" s="148"/>
      <c r="AA404" s="148"/>
      <c r="AB404" s="148"/>
      <c r="AC404" s="148"/>
      <c r="AD404" s="148"/>
      <c r="AE404" s="148"/>
      <c r="AF404" s="148"/>
      <c r="AG404" s="148" t="s">
        <v>318</v>
      </c>
      <c r="AH404" s="148">
        <v>0</v>
      </c>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outlineLevel="3" x14ac:dyDescent="0.2">
      <c r="A405" s="155"/>
      <c r="B405" s="156"/>
      <c r="C405" s="196" t="s">
        <v>794</v>
      </c>
      <c r="D405" s="161"/>
      <c r="E405" s="162">
        <v>48</v>
      </c>
      <c r="F405" s="159"/>
      <c r="G405" s="159"/>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318</v>
      </c>
      <c r="AH405" s="148">
        <v>0</v>
      </c>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3" x14ac:dyDescent="0.2">
      <c r="A406" s="155"/>
      <c r="B406" s="156"/>
      <c r="C406" s="196" t="s">
        <v>795</v>
      </c>
      <c r="D406" s="161"/>
      <c r="E406" s="162">
        <v>5</v>
      </c>
      <c r="F406" s="159"/>
      <c r="G406" s="159"/>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318</v>
      </c>
      <c r="AH406" s="148">
        <v>0</v>
      </c>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row>
    <row r="407" spans="1:60" outlineLevel="3" x14ac:dyDescent="0.2">
      <c r="A407" s="155"/>
      <c r="B407" s="156"/>
      <c r="C407" s="196" t="s">
        <v>796</v>
      </c>
      <c r="D407" s="161"/>
      <c r="E407" s="162">
        <v>6</v>
      </c>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318</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3" x14ac:dyDescent="0.2">
      <c r="A408" s="155"/>
      <c r="B408" s="156"/>
      <c r="C408" s="196" t="s">
        <v>797</v>
      </c>
      <c r="D408" s="161"/>
      <c r="E408" s="162">
        <v>4.7</v>
      </c>
      <c r="F408" s="159"/>
      <c r="G408" s="159"/>
      <c r="H408" s="159"/>
      <c r="I408" s="159"/>
      <c r="J408" s="159"/>
      <c r="K408" s="159"/>
      <c r="L408" s="159"/>
      <c r="M408" s="159"/>
      <c r="N408" s="158"/>
      <c r="O408" s="158"/>
      <c r="P408" s="158"/>
      <c r="Q408" s="158"/>
      <c r="R408" s="159"/>
      <c r="S408" s="159"/>
      <c r="T408" s="159"/>
      <c r="U408" s="159"/>
      <c r="V408" s="159"/>
      <c r="W408" s="159"/>
      <c r="X408" s="159"/>
      <c r="Y408" s="159"/>
      <c r="Z408" s="148"/>
      <c r="AA408" s="148"/>
      <c r="AB408" s="148"/>
      <c r="AC408" s="148"/>
      <c r="AD408" s="148"/>
      <c r="AE408" s="148"/>
      <c r="AF408" s="148"/>
      <c r="AG408" s="148" t="s">
        <v>318</v>
      </c>
      <c r="AH408" s="148">
        <v>0</v>
      </c>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outlineLevel="3" x14ac:dyDescent="0.2">
      <c r="A409" s="155"/>
      <c r="B409" s="156"/>
      <c r="C409" s="196" t="s">
        <v>798</v>
      </c>
      <c r="D409" s="161"/>
      <c r="E409" s="162">
        <v>4.7</v>
      </c>
      <c r="F409" s="159"/>
      <c r="G409" s="159"/>
      <c r="H409" s="159"/>
      <c r="I409" s="159"/>
      <c r="J409" s="159"/>
      <c r="K409" s="159"/>
      <c r="L409" s="159"/>
      <c r="M409" s="159"/>
      <c r="N409" s="158"/>
      <c r="O409" s="158"/>
      <c r="P409" s="158"/>
      <c r="Q409" s="158"/>
      <c r="R409" s="159"/>
      <c r="S409" s="159"/>
      <c r="T409" s="159"/>
      <c r="U409" s="159"/>
      <c r="V409" s="159"/>
      <c r="W409" s="159"/>
      <c r="X409" s="159"/>
      <c r="Y409" s="159"/>
      <c r="Z409" s="148"/>
      <c r="AA409" s="148"/>
      <c r="AB409" s="148"/>
      <c r="AC409" s="148"/>
      <c r="AD409" s="148"/>
      <c r="AE409" s="148"/>
      <c r="AF409" s="148"/>
      <c r="AG409" s="148" t="s">
        <v>318</v>
      </c>
      <c r="AH409" s="148">
        <v>0</v>
      </c>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1" x14ac:dyDescent="0.2">
      <c r="A410" s="178">
        <v>99</v>
      </c>
      <c r="B410" s="179" t="s">
        <v>799</v>
      </c>
      <c r="C410" s="195" t="s">
        <v>800</v>
      </c>
      <c r="D410" s="180" t="s">
        <v>443</v>
      </c>
      <c r="E410" s="181">
        <v>30.75</v>
      </c>
      <c r="F410" s="182"/>
      <c r="G410" s="183">
        <f>ROUND(E410*F410,2)</f>
        <v>0</v>
      </c>
      <c r="H410" s="182"/>
      <c r="I410" s="183">
        <f>ROUND(E410*H410,2)</f>
        <v>0</v>
      </c>
      <c r="J410" s="182"/>
      <c r="K410" s="183">
        <f>ROUND(E410*J410,2)</f>
        <v>0</v>
      </c>
      <c r="L410" s="183">
        <v>12</v>
      </c>
      <c r="M410" s="183">
        <f>G410*(1+L410/100)</f>
        <v>0</v>
      </c>
      <c r="N410" s="181">
        <v>3.0000000000000001E-5</v>
      </c>
      <c r="O410" s="181">
        <f>ROUND(E410*N410,2)</f>
        <v>0</v>
      </c>
      <c r="P410" s="181">
        <v>0</v>
      </c>
      <c r="Q410" s="181">
        <f>ROUND(E410*P410,2)</f>
        <v>0</v>
      </c>
      <c r="R410" s="183"/>
      <c r="S410" s="183" t="s">
        <v>313</v>
      </c>
      <c r="T410" s="184" t="s">
        <v>313</v>
      </c>
      <c r="U410" s="159">
        <v>0.15</v>
      </c>
      <c r="V410" s="159">
        <f>ROUND(E410*U410,2)</f>
        <v>4.6100000000000003</v>
      </c>
      <c r="W410" s="159"/>
      <c r="X410" s="159" t="s">
        <v>314</v>
      </c>
      <c r="Y410" s="159" t="s">
        <v>315</v>
      </c>
      <c r="Z410" s="148"/>
      <c r="AA410" s="148"/>
      <c r="AB410" s="148"/>
      <c r="AC410" s="148"/>
      <c r="AD410" s="148"/>
      <c r="AE410" s="148"/>
      <c r="AF410" s="148"/>
      <c r="AG410" s="148" t="s">
        <v>316</v>
      </c>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outlineLevel="2" x14ac:dyDescent="0.2">
      <c r="A411" s="155"/>
      <c r="B411" s="156"/>
      <c r="C411" s="196" t="s">
        <v>801</v>
      </c>
      <c r="D411" s="161"/>
      <c r="E411" s="162">
        <v>1.5</v>
      </c>
      <c r="F411" s="159"/>
      <c r="G411" s="159"/>
      <c r="H411" s="159"/>
      <c r="I411" s="159"/>
      <c r="J411" s="159"/>
      <c r="K411" s="159"/>
      <c r="L411" s="159"/>
      <c r="M411" s="159"/>
      <c r="N411" s="158"/>
      <c r="O411" s="158"/>
      <c r="P411" s="158"/>
      <c r="Q411" s="158"/>
      <c r="R411" s="159"/>
      <c r="S411" s="159"/>
      <c r="T411" s="159"/>
      <c r="U411" s="159"/>
      <c r="V411" s="159"/>
      <c r="W411" s="159"/>
      <c r="X411" s="159"/>
      <c r="Y411" s="159"/>
      <c r="Z411" s="148"/>
      <c r="AA411" s="148"/>
      <c r="AB411" s="148"/>
      <c r="AC411" s="148"/>
      <c r="AD411" s="148"/>
      <c r="AE411" s="148"/>
      <c r="AF411" s="148"/>
      <c r="AG411" s="148" t="s">
        <v>318</v>
      </c>
      <c r="AH411" s="148">
        <v>0</v>
      </c>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row>
    <row r="412" spans="1:60" outlineLevel="3" x14ac:dyDescent="0.2">
      <c r="A412" s="155"/>
      <c r="B412" s="156"/>
      <c r="C412" s="196" t="s">
        <v>802</v>
      </c>
      <c r="D412" s="161"/>
      <c r="E412" s="162">
        <v>24</v>
      </c>
      <c r="F412" s="159"/>
      <c r="G412" s="159"/>
      <c r="H412" s="159"/>
      <c r="I412" s="159"/>
      <c r="J412" s="159"/>
      <c r="K412" s="159"/>
      <c r="L412" s="159"/>
      <c r="M412" s="159"/>
      <c r="N412" s="158"/>
      <c r="O412" s="158"/>
      <c r="P412" s="158"/>
      <c r="Q412" s="158"/>
      <c r="R412" s="159"/>
      <c r="S412" s="159"/>
      <c r="T412" s="159"/>
      <c r="U412" s="159"/>
      <c r="V412" s="159"/>
      <c r="W412" s="159"/>
      <c r="X412" s="159"/>
      <c r="Y412" s="159"/>
      <c r="Z412" s="148"/>
      <c r="AA412" s="148"/>
      <c r="AB412" s="148"/>
      <c r="AC412" s="148"/>
      <c r="AD412" s="148"/>
      <c r="AE412" s="148"/>
      <c r="AF412" s="148"/>
      <c r="AG412" s="148" t="s">
        <v>318</v>
      </c>
      <c r="AH412" s="148">
        <v>0</v>
      </c>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outlineLevel="3" x14ac:dyDescent="0.2">
      <c r="A413" s="155"/>
      <c r="B413" s="156"/>
      <c r="C413" s="196" t="s">
        <v>803</v>
      </c>
      <c r="D413" s="161"/>
      <c r="E413" s="162">
        <v>1.3</v>
      </c>
      <c r="F413" s="159"/>
      <c r="G413" s="159"/>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318</v>
      </c>
      <c r="AH413" s="148">
        <v>0</v>
      </c>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row>
    <row r="414" spans="1:60" outlineLevel="3" x14ac:dyDescent="0.2">
      <c r="A414" s="155"/>
      <c r="B414" s="156"/>
      <c r="C414" s="196" t="s">
        <v>803</v>
      </c>
      <c r="D414" s="161"/>
      <c r="E414" s="162">
        <v>1.3</v>
      </c>
      <c r="F414" s="159"/>
      <c r="G414" s="159"/>
      <c r="H414" s="159"/>
      <c r="I414" s="159"/>
      <c r="J414" s="159"/>
      <c r="K414" s="159"/>
      <c r="L414" s="159"/>
      <c r="M414" s="159"/>
      <c r="N414" s="158"/>
      <c r="O414" s="158"/>
      <c r="P414" s="158"/>
      <c r="Q414" s="158"/>
      <c r="R414" s="159"/>
      <c r="S414" s="159"/>
      <c r="T414" s="159"/>
      <c r="U414" s="159"/>
      <c r="V414" s="159"/>
      <c r="W414" s="159"/>
      <c r="X414" s="159"/>
      <c r="Y414" s="159"/>
      <c r="Z414" s="148"/>
      <c r="AA414" s="148"/>
      <c r="AB414" s="148"/>
      <c r="AC414" s="148"/>
      <c r="AD414" s="148"/>
      <c r="AE414" s="148"/>
      <c r="AF414" s="148"/>
      <c r="AG414" s="148" t="s">
        <v>318</v>
      </c>
      <c r="AH414" s="148">
        <v>0</v>
      </c>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row>
    <row r="415" spans="1:60" outlineLevel="3" x14ac:dyDescent="0.2">
      <c r="A415" s="155"/>
      <c r="B415" s="156"/>
      <c r="C415" s="196" t="s">
        <v>804</v>
      </c>
      <c r="D415" s="161"/>
      <c r="E415" s="162">
        <v>1.1000000000000001</v>
      </c>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318</v>
      </c>
      <c r="AH415" s="148">
        <v>0</v>
      </c>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outlineLevel="3" x14ac:dyDescent="0.2">
      <c r="A416" s="155"/>
      <c r="B416" s="156"/>
      <c r="C416" s="196" t="s">
        <v>805</v>
      </c>
      <c r="D416" s="161"/>
      <c r="E416" s="162">
        <v>1.55</v>
      </c>
      <c r="F416" s="159"/>
      <c r="G416" s="159"/>
      <c r="H416" s="159"/>
      <c r="I416" s="159"/>
      <c r="J416" s="159"/>
      <c r="K416" s="159"/>
      <c r="L416" s="159"/>
      <c r="M416" s="159"/>
      <c r="N416" s="158"/>
      <c r="O416" s="158"/>
      <c r="P416" s="158"/>
      <c r="Q416" s="158"/>
      <c r="R416" s="159"/>
      <c r="S416" s="159"/>
      <c r="T416" s="159"/>
      <c r="U416" s="159"/>
      <c r="V416" s="159"/>
      <c r="W416" s="159"/>
      <c r="X416" s="159"/>
      <c r="Y416" s="159"/>
      <c r="Z416" s="148"/>
      <c r="AA416" s="148"/>
      <c r="AB416" s="148"/>
      <c r="AC416" s="148"/>
      <c r="AD416" s="148"/>
      <c r="AE416" s="148"/>
      <c r="AF416" s="148"/>
      <c r="AG416" s="148" t="s">
        <v>318</v>
      </c>
      <c r="AH416" s="148">
        <v>0</v>
      </c>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row>
    <row r="417" spans="1:60" outlineLevel="1" x14ac:dyDescent="0.2">
      <c r="A417" s="178">
        <v>100</v>
      </c>
      <c r="B417" s="179" t="s">
        <v>806</v>
      </c>
      <c r="C417" s="195" t="s">
        <v>807</v>
      </c>
      <c r="D417" s="180" t="s">
        <v>374</v>
      </c>
      <c r="E417" s="181">
        <v>45.762999999999998</v>
      </c>
      <c r="F417" s="182"/>
      <c r="G417" s="183">
        <f>ROUND(E417*F417,2)</f>
        <v>0</v>
      </c>
      <c r="H417" s="182"/>
      <c r="I417" s="183">
        <f>ROUND(E417*H417,2)</f>
        <v>0</v>
      </c>
      <c r="J417" s="182"/>
      <c r="K417" s="183">
        <f>ROUND(E417*J417,2)</f>
        <v>0</v>
      </c>
      <c r="L417" s="183">
        <v>12</v>
      </c>
      <c r="M417" s="183">
        <f>G417*(1+L417/100)</f>
        <v>0</v>
      </c>
      <c r="N417" s="181">
        <v>4.0000000000000003E-5</v>
      </c>
      <c r="O417" s="181">
        <f>ROUND(E417*N417,2)</f>
        <v>0</v>
      </c>
      <c r="P417" s="181">
        <v>0</v>
      </c>
      <c r="Q417" s="181">
        <f>ROUND(E417*P417,2)</f>
        <v>0</v>
      </c>
      <c r="R417" s="183"/>
      <c r="S417" s="183" t="s">
        <v>313</v>
      </c>
      <c r="T417" s="184" t="s">
        <v>313</v>
      </c>
      <c r="U417" s="159">
        <v>7.8E-2</v>
      </c>
      <c r="V417" s="159">
        <f>ROUND(E417*U417,2)</f>
        <v>3.57</v>
      </c>
      <c r="W417" s="159"/>
      <c r="X417" s="159" t="s">
        <v>314</v>
      </c>
      <c r="Y417" s="159" t="s">
        <v>315</v>
      </c>
      <c r="Z417" s="148"/>
      <c r="AA417" s="148"/>
      <c r="AB417" s="148"/>
      <c r="AC417" s="148"/>
      <c r="AD417" s="148"/>
      <c r="AE417" s="148"/>
      <c r="AF417" s="148"/>
      <c r="AG417" s="148" t="s">
        <v>316</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
      <c r="A418" s="155"/>
      <c r="B418" s="156"/>
      <c r="C418" s="196" t="s">
        <v>741</v>
      </c>
      <c r="D418" s="161"/>
      <c r="E418" s="162">
        <v>1.125</v>
      </c>
      <c r="F418" s="159"/>
      <c r="G418" s="159"/>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318</v>
      </c>
      <c r="AH418" s="148">
        <v>0</v>
      </c>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3" x14ac:dyDescent="0.2">
      <c r="A419" s="155"/>
      <c r="B419" s="156"/>
      <c r="C419" s="196" t="s">
        <v>742</v>
      </c>
      <c r="D419" s="161"/>
      <c r="E419" s="162">
        <v>36</v>
      </c>
      <c r="F419" s="159"/>
      <c r="G419" s="159"/>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318</v>
      </c>
      <c r="AH419" s="148">
        <v>0</v>
      </c>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outlineLevel="3" x14ac:dyDescent="0.2">
      <c r="A420" s="155"/>
      <c r="B420" s="156"/>
      <c r="C420" s="196" t="s">
        <v>743</v>
      </c>
      <c r="D420" s="161"/>
      <c r="E420" s="162">
        <v>1.625</v>
      </c>
      <c r="F420" s="159"/>
      <c r="G420" s="159"/>
      <c r="H420" s="159"/>
      <c r="I420" s="159"/>
      <c r="J420" s="159"/>
      <c r="K420" s="159"/>
      <c r="L420" s="159"/>
      <c r="M420" s="159"/>
      <c r="N420" s="158"/>
      <c r="O420" s="158"/>
      <c r="P420" s="158"/>
      <c r="Q420" s="158"/>
      <c r="R420" s="159"/>
      <c r="S420" s="159"/>
      <c r="T420" s="159"/>
      <c r="U420" s="159"/>
      <c r="V420" s="159"/>
      <c r="W420" s="159"/>
      <c r="X420" s="159"/>
      <c r="Y420" s="159"/>
      <c r="Z420" s="148"/>
      <c r="AA420" s="148"/>
      <c r="AB420" s="148"/>
      <c r="AC420" s="148"/>
      <c r="AD420" s="148"/>
      <c r="AE420" s="148"/>
      <c r="AF420" s="148"/>
      <c r="AG420" s="148" t="s">
        <v>318</v>
      </c>
      <c r="AH420" s="148">
        <v>0</v>
      </c>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row>
    <row r="421" spans="1:60" outlineLevel="3" x14ac:dyDescent="0.2">
      <c r="A421" s="155"/>
      <c r="B421" s="156"/>
      <c r="C421" s="196" t="s">
        <v>744</v>
      </c>
      <c r="D421" s="161"/>
      <c r="E421" s="162">
        <v>1.95</v>
      </c>
      <c r="F421" s="159"/>
      <c r="G421" s="159"/>
      <c r="H421" s="159"/>
      <c r="I421" s="159"/>
      <c r="J421" s="159"/>
      <c r="K421" s="159"/>
      <c r="L421" s="159"/>
      <c r="M421" s="159"/>
      <c r="N421" s="158"/>
      <c r="O421" s="158"/>
      <c r="P421" s="158"/>
      <c r="Q421" s="158"/>
      <c r="R421" s="159"/>
      <c r="S421" s="159"/>
      <c r="T421" s="159"/>
      <c r="U421" s="159"/>
      <c r="V421" s="159"/>
      <c r="W421" s="159"/>
      <c r="X421" s="159"/>
      <c r="Y421" s="159"/>
      <c r="Z421" s="148"/>
      <c r="AA421" s="148"/>
      <c r="AB421" s="148"/>
      <c r="AC421" s="148"/>
      <c r="AD421" s="148"/>
      <c r="AE421" s="148"/>
      <c r="AF421" s="148"/>
      <c r="AG421" s="148" t="s">
        <v>318</v>
      </c>
      <c r="AH421" s="148">
        <v>0</v>
      </c>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3" x14ac:dyDescent="0.2">
      <c r="A422" s="155"/>
      <c r="B422" s="156"/>
      <c r="C422" s="196" t="s">
        <v>745</v>
      </c>
      <c r="D422" s="161"/>
      <c r="E422" s="162">
        <v>2.0249999999999999</v>
      </c>
      <c r="F422" s="159"/>
      <c r="G422" s="159"/>
      <c r="H422" s="159"/>
      <c r="I422" s="159"/>
      <c r="J422" s="159"/>
      <c r="K422" s="159"/>
      <c r="L422" s="159"/>
      <c r="M422" s="159"/>
      <c r="N422" s="158"/>
      <c r="O422" s="158"/>
      <c r="P422" s="158"/>
      <c r="Q422" s="158"/>
      <c r="R422" s="159"/>
      <c r="S422" s="159"/>
      <c r="T422" s="159"/>
      <c r="U422" s="159"/>
      <c r="V422" s="159"/>
      <c r="W422" s="159"/>
      <c r="X422" s="159"/>
      <c r="Y422" s="159"/>
      <c r="Z422" s="148"/>
      <c r="AA422" s="148"/>
      <c r="AB422" s="148"/>
      <c r="AC422" s="148"/>
      <c r="AD422" s="148"/>
      <c r="AE422" s="148"/>
      <c r="AF422" s="148"/>
      <c r="AG422" s="148" t="s">
        <v>318</v>
      </c>
      <c r="AH422" s="148">
        <v>0</v>
      </c>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outlineLevel="3" x14ac:dyDescent="0.2">
      <c r="A423" s="155"/>
      <c r="B423" s="156"/>
      <c r="C423" s="196" t="s">
        <v>746</v>
      </c>
      <c r="D423" s="161"/>
      <c r="E423" s="162">
        <v>3.0379999999999998</v>
      </c>
      <c r="F423" s="159"/>
      <c r="G423" s="159"/>
      <c r="H423" s="159"/>
      <c r="I423" s="159"/>
      <c r="J423" s="159"/>
      <c r="K423" s="159"/>
      <c r="L423" s="159"/>
      <c r="M423" s="159"/>
      <c r="N423" s="158"/>
      <c r="O423" s="158"/>
      <c r="P423" s="158"/>
      <c r="Q423" s="158"/>
      <c r="R423" s="159"/>
      <c r="S423" s="159"/>
      <c r="T423" s="159"/>
      <c r="U423" s="159"/>
      <c r="V423" s="159"/>
      <c r="W423" s="159"/>
      <c r="X423" s="159"/>
      <c r="Y423" s="159"/>
      <c r="Z423" s="148"/>
      <c r="AA423" s="148"/>
      <c r="AB423" s="148"/>
      <c r="AC423" s="148"/>
      <c r="AD423" s="148"/>
      <c r="AE423" s="148"/>
      <c r="AF423" s="148"/>
      <c r="AG423" s="148" t="s">
        <v>318</v>
      </c>
      <c r="AH423" s="148">
        <v>0</v>
      </c>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row>
    <row r="424" spans="1:60" ht="22.5" outlineLevel="1" x14ac:dyDescent="0.2">
      <c r="A424" s="178">
        <v>101</v>
      </c>
      <c r="B424" s="179" t="s">
        <v>808</v>
      </c>
      <c r="C424" s="195" t="s">
        <v>809</v>
      </c>
      <c r="D424" s="180" t="s">
        <v>374</v>
      </c>
      <c r="E424" s="181">
        <v>70.667550000000006</v>
      </c>
      <c r="F424" s="182"/>
      <c r="G424" s="183">
        <f>ROUND(E424*F424,2)</f>
        <v>0</v>
      </c>
      <c r="H424" s="182"/>
      <c r="I424" s="183">
        <f>ROUND(E424*H424,2)</f>
        <v>0</v>
      </c>
      <c r="J424" s="182"/>
      <c r="K424" s="183">
        <f>ROUND(E424*J424,2)</f>
        <v>0</v>
      </c>
      <c r="L424" s="183">
        <v>12</v>
      </c>
      <c r="M424" s="183">
        <f>G424*(1+L424/100)</f>
        <v>0</v>
      </c>
      <c r="N424" s="181">
        <v>1.17E-2</v>
      </c>
      <c r="O424" s="181">
        <f>ROUND(E424*N424,2)</f>
        <v>0.83</v>
      </c>
      <c r="P424" s="181">
        <v>0</v>
      </c>
      <c r="Q424" s="181">
        <f>ROUND(E424*P424,2)</f>
        <v>0</v>
      </c>
      <c r="R424" s="183"/>
      <c r="S424" s="183" t="s">
        <v>313</v>
      </c>
      <c r="T424" s="184" t="s">
        <v>313</v>
      </c>
      <c r="U424" s="159">
        <v>0.49299999999999999</v>
      </c>
      <c r="V424" s="159">
        <f>ROUND(E424*U424,2)</f>
        <v>34.840000000000003</v>
      </c>
      <c r="W424" s="159"/>
      <c r="X424" s="159" t="s">
        <v>314</v>
      </c>
      <c r="Y424" s="159" t="s">
        <v>315</v>
      </c>
      <c r="Z424" s="148"/>
      <c r="AA424" s="148"/>
      <c r="AB424" s="148"/>
      <c r="AC424" s="148"/>
      <c r="AD424" s="148"/>
      <c r="AE424" s="148"/>
      <c r="AF424" s="148"/>
      <c r="AG424" s="148" t="s">
        <v>316</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row>
    <row r="425" spans="1:60" outlineLevel="2" x14ac:dyDescent="0.2">
      <c r="A425" s="155"/>
      <c r="B425" s="156"/>
      <c r="C425" s="196" t="s">
        <v>810</v>
      </c>
      <c r="D425" s="161"/>
      <c r="E425" s="162">
        <v>15.147</v>
      </c>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318</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
      <c r="A426" s="155"/>
      <c r="B426" s="156"/>
      <c r="C426" s="196" t="s">
        <v>811</v>
      </c>
      <c r="D426" s="161"/>
      <c r="E426" s="162">
        <v>23.966550000000002</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318</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
      <c r="A427" s="155"/>
      <c r="B427" s="156"/>
      <c r="C427" s="196" t="s">
        <v>812</v>
      </c>
      <c r="D427" s="161"/>
      <c r="E427" s="162">
        <v>21.037500000000001</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318</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
      <c r="A428" s="155"/>
      <c r="B428" s="156"/>
      <c r="C428" s="196" t="s">
        <v>813</v>
      </c>
      <c r="D428" s="161"/>
      <c r="E428" s="162">
        <v>10.516500000000001</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318</v>
      </c>
      <c r="AH428" s="148">
        <v>0</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ht="22.5" outlineLevel="1" x14ac:dyDescent="0.2">
      <c r="A429" s="178">
        <v>102</v>
      </c>
      <c r="B429" s="179" t="s">
        <v>814</v>
      </c>
      <c r="C429" s="195" t="s">
        <v>815</v>
      </c>
      <c r="D429" s="180" t="s">
        <v>374</v>
      </c>
      <c r="E429" s="181">
        <v>16.0395</v>
      </c>
      <c r="F429" s="182"/>
      <c r="G429" s="183">
        <f>ROUND(E429*F429,2)</f>
        <v>0</v>
      </c>
      <c r="H429" s="182"/>
      <c r="I429" s="183">
        <f>ROUND(E429*H429,2)</f>
        <v>0</v>
      </c>
      <c r="J429" s="182"/>
      <c r="K429" s="183">
        <f>ROUND(E429*J429,2)</f>
        <v>0</v>
      </c>
      <c r="L429" s="183">
        <v>12</v>
      </c>
      <c r="M429" s="183">
        <f>G429*(1+L429/100)</f>
        <v>0</v>
      </c>
      <c r="N429" s="181">
        <v>1.8110000000000001E-2</v>
      </c>
      <c r="O429" s="181">
        <f>ROUND(E429*N429,2)</f>
        <v>0.28999999999999998</v>
      </c>
      <c r="P429" s="181">
        <v>0</v>
      </c>
      <c r="Q429" s="181">
        <f>ROUND(E429*P429,2)</f>
        <v>0</v>
      </c>
      <c r="R429" s="183"/>
      <c r="S429" s="183" t="s">
        <v>313</v>
      </c>
      <c r="T429" s="184" t="s">
        <v>313</v>
      </c>
      <c r="U429" s="159">
        <v>1.2558</v>
      </c>
      <c r="V429" s="159">
        <f>ROUND(E429*U429,2)</f>
        <v>20.14</v>
      </c>
      <c r="W429" s="159"/>
      <c r="X429" s="159" t="s">
        <v>314</v>
      </c>
      <c r="Y429" s="159" t="s">
        <v>315</v>
      </c>
      <c r="Z429" s="148"/>
      <c r="AA429" s="148"/>
      <c r="AB429" s="148"/>
      <c r="AC429" s="148"/>
      <c r="AD429" s="148"/>
      <c r="AE429" s="148"/>
      <c r="AF429" s="148"/>
      <c r="AG429" s="148" t="s">
        <v>316</v>
      </c>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outlineLevel="2" x14ac:dyDescent="0.2">
      <c r="A430" s="155"/>
      <c r="B430" s="156"/>
      <c r="C430" s="265" t="s">
        <v>816</v>
      </c>
      <c r="D430" s="266"/>
      <c r="E430" s="266"/>
      <c r="F430" s="266"/>
      <c r="G430" s="266"/>
      <c r="H430" s="159"/>
      <c r="I430" s="159"/>
      <c r="J430" s="159"/>
      <c r="K430" s="159"/>
      <c r="L430" s="159"/>
      <c r="M430" s="159"/>
      <c r="N430" s="158"/>
      <c r="O430" s="158"/>
      <c r="P430" s="158"/>
      <c r="Q430" s="158"/>
      <c r="R430" s="159"/>
      <c r="S430" s="159"/>
      <c r="T430" s="159"/>
      <c r="U430" s="159"/>
      <c r="V430" s="159"/>
      <c r="W430" s="159"/>
      <c r="X430" s="159"/>
      <c r="Y430" s="159"/>
      <c r="Z430" s="148"/>
      <c r="AA430" s="148"/>
      <c r="AB430" s="148"/>
      <c r="AC430" s="148"/>
      <c r="AD430" s="148"/>
      <c r="AE430" s="148"/>
      <c r="AF430" s="148"/>
      <c r="AG430" s="148" t="s">
        <v>365</v>
      </c>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2" x14ac:dyDescent="0.2">
      <c r="A431" s="155"/>
      <c r="B431" s="156"/>
      <c r="C431" s="196" t="s">
        <v>817</v>
      </c>
      <c r="D431" s="161"/>
      <c r="E431" s="162">
        <v>5.0490000000000004</v>
      </c>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318</v>
      </c>
      <c r="AH431" s="148">
        <v>0</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
      <c r="A432" s="155"/>
      <c r="B432" s="156"/>
      <c r="C432" s="196" t="s">
        <v>818</v>
      </c>
      <c r="D432" s="161"/>
      <c r="E432" s="162">
        <v>3.3210000000000002</v>
      </c>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318</v>
      </c>
      <c r="AH432" s="148">
        <v>0</v>
      </c>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
      <c r="A433" s="155"/>
      <c r="B433" s="156"/>
      <c r="C433" s="196" t="s">
        <v>817</v>
      </c>
      <c r="D433" s="161"/>
      <c r="E433" s="162">
        <v>5.0490000000000004</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318</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outlineLevel="3" x14ac:dyDescent="0.2">
      <c r="A434" s="155"/>
      <c r="B434" s="156"/>
      <c r="C434" s="196" t="s">
        <v>819</v>
      </c>
      <c r="D434" s="161"/>
      <c r="E434" s="162">
        <v>3.3210000000000002</v>
      </c>
      <c r="F434" s="159"/>
      <c r="G434" s="159"/>
      <c r="H434" s="159"/>
      <c r="I434" s="159"/>
      <c r="J434" s="159"/>
      <c r="K434" s="159"/>
      <c r="L434" s="159"/>
      <c r="M434" s="159"/>
      <c r="N434" s="158"/>
      <c r="O434" s="158"/>
      <c r="P434" s="158"/>
      <c r="Q434" s="158"/>
      <c r="R434" s="159"/>
      <c r="S434" s="159"/>
      <c r="T434" s="159"/>
      <c r="U434" s="159"/>
      <c r="V434" s="159"/>
      <c r="W434" s="159"/>
      <c r="X434" s="159"/>
      <c r="Y434" s="159"/>
      <c r="Z434" s="148"/>
      <c r="AA434" s="148"/>
      <c r="AB434" s="148"/>
      <c r="AC434" s="148"/>
      <c r="AD434" s="148"/>
      <c r="AE434" s="148"/>
      <c r="AF434" s="148"/>
      <c r="AG434" s="148" t="s">
        <v>318</v>
      </c>
      <c r="AH434" s="148">
        <v>0</v>
      </c>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3" x14ac:dyDescent="0.2">
      <c r="A435" s="155"/>
      <c r="B435" s="156"/>
      <c r="C435" s="196" t="s">
        <v>820</v>
      </c>
      <c r="D435" s="161"/>
      <c r="E435" s="162">
        <v>-0.33</v>
      </c>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318</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
      <c r="A436" s="155"/>
      <c r="B436" s="156"/>
      <c r="C436" s="196" t="s">
        <v>821</v>
      </c>
      <c r="D436" s="161"/>
      <c r="E436" s="162">
        <v>-0.3705</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318</v>
      </c>
      <c r="AH436" s="148">
        <v>0</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ht="22.5" outlineLevel="1" x14ac:dyDescent="0.2">
      <c r="A437" s="178">
        <v>103</v>
      </c>
      <c r="B437" s="179" t="s">
        <v>822</v>
      </c>
      <c r="C437" s="195" t="s">
        <v>823</v>
      </c>
      <c r="D437" s="180" t="s">
        <v>374</v>
      </c>
      <c r="E437" s="181">
        <v>280.709</v>
      </c>
      <c r="F437" s="182"/>
      <c r="G437" s="183">
        <f>ROUND(E437*F437,2)</f>
        <v>0</v>
      </c>
      <c r="H437" s="182"/>
      <c r="I437" s="183">
        <f>ROUND(E437*H437,2)</f>
        <v>0</v>
      </c>
      <c r="J437" s="182"/>
      <c r="K437" s="183">
        <f>ROUND(E437*J437,2)</f>
        <v>0</v>
      </c>
      <c r="L437" s="183">
        <v>12</v>
      </c>
      <c r="M437" s="183">
        <f>G437*(1+L437/100)</f>
        <v>0</v>
      </c>
      <c r="N437" s="181">
        <v>4.9119999999999997E-2</v>
      </c>
      <c r="O437" s="181">
        <f>ROUND(E437*N437,2)</f>
        <v>13.79</v>
      </c>
      <c r="P437" s="181">
        <v>0</v>
      </c>
      <c r="Q437" s="181">
        <f>ROUND(E437*P437,2)</f>
        <v>0</v>
      </c>
      <c r="R437" s="183"/>
      <c r="S437" s="183" t="s">
        <v>313</v>
      </c>
      <c r="T437" s="184" t="s">
        <v>313</v>
      </c>
      <c r="U437" s="159">
        <v>1.42</v>
      </c>
      <c r="V437" s="159">
        <f>ROUND(E437*U437,2)</f>
        <v>398.61</v>
      </c>
      <c r="W437" s="159"/>
      <c r="X437" s="159" t="s">
        <v>314</v>
      </c>
      <c r="Y437" s="159" t="s">
        <v>315</v>
      </c>
      <c r="Z437" s="148"/>
      <c r="AA437" s="148"/>
      <c r="AB437" s="148"/>
      <c r="AC437" s="148"/>
      <c r="AD437" s="148"/>
      <c r="AE437" s="148"/>
      <c r="AF437" s="148"/>
      <c r="AG437" s="148" t="s">
        <v>316</v>
      </c>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outlineLevel="2" x14ac:dyDescent="0.2">
      <c r="A438" s="155"/>
      <c r="B438" s="156"/>
      <c r="C438" s="265" t="s">
        <v>824</v>
      </c>
      <c r="D438" s="266"/>
      <c r="E438" s="266"/>
      <c r="F438" s="266"/>
      <c r="G438" s="266"/>
      <c r="H438" s="159"/>
      <c r="I438" s="159"/>
      <c r="J438" s="159"/>
      <c r="K438" s="159"/>
      <c r="L438" s="159"/>
      <c r="M438" s="159"/>
      <c r="N438" s="158"/>
      <c r="O438" s="158"/>
      <c r="P438" s="158"/>
      <c r="Q438" s="158"/>
      <c r="R438" s="159"/>
      <c r="S438" s="159"/>
      <c r="T438" s="159"/>
      <c r="U438" s="159"/>
      <c r="V438" s="159"/>
      <c r="W438" s="159"/>
      <c r="X438" s="159"/>
      <c r="Y438" s="159"/>
      <c r="Z438" s="148"/>
      <c r="AA438" s="148"/>
      <c r="AB438" s="148"/>
      <c r="AC438" s="148"/>
      <c r="AD438" s="148"/>
      <c r="AE438" s="148"/>
      <c r="AF438" s="148"/>
      <c r="AG438" s="148" t="s">
        <v>365</v>
      </c>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outlineLevel="2" x14ac:dyDescent="0.2">
      <c r="A439" s="155"/>
      <c r="B439" s="156"/>
      <c r="C439" s="196" t="s">
        <v>825</v>
      </c>
      <c r="D439" s="161"/>
      <c r="E439" s="162">
        <v>105.506</v>
      </c>
      <c r="F439" s="159"/>
      <c r="G439" s="159"/>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318</v>
      </c>
      <c r="AH439" s="148">
        <v>0</v>
      </c>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row>
    <row r="440" spans="1:60" outlineLevel="3" x14ac:dyDescent="0.2">
      <c r="A440" s="155"/>
      <c r="B440" s="156"/>
      <c r="C440" s="196" t="s">
        <v>826</v>
      </c>
      <c r="D440" s="161"/>
      <c r="E440" s="162">
        <v>56.918999999999997</v>
      </c>
      <c r="F440" s="159"/>
      <c r="G440" s="159"/>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318</v>
      </c>
      <c r="AH440" s="148">
        <v>0</v>
      </c>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row>
    <row r="441" spans="1:60" outlineLevel="3" x14ac:dyDescent="0.2">
      <c r="A441" s="155"/>
      <c r="B441" s="156"/>
      <c r="C441" s="196" t="s">
        <v>827</v>
      </c>
      <c r="D441" s="161"/>
      <c r="E441" s="162">
        <v>112.54900000000001</v>
      </c>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318</v>
      </c>
      <c r="AH441" s="148">
        <v>0</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
      <c r="A442" s="155"/>
      <c r="B442" s="156"/>
      <c r="C442" s="196" t="s">
        <v>828</v>
      </c>
      <c r="D442" s="161"/>
      <c r="E442" s="162">
        <v>67.906999999999996</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318</v>
      </c>
      <c r="AH442" s="148">
        <v>0</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3" x14ac:dyDescent="0.2">
      <c r="A443" s="155"/>
      <c r="B443" s="156"/>
      <c r="C443" s="196" t="s">
        <v>829</v>
      </c>
      <c r="D443" s="161"/>
      <c r="E443" s="162">
        <v>-16.0395</v>
      </c>
      <c r="F443" s="159"/>
      <c r="G443" s="159"/>
      <c r="H443" s="159"/>
      <c r="I443" s="159"/>
      <c r="J443" s="159"/>
      <c r="K443" s="159"/>
      <c r="L443" s="159"/>
      <c r="M443" s="159"/>
      <c r="N443" s="158"/>
      <c r="O443" s="158"/>
      <c r="P443" s="158"/>
      <c r="Q443" s="158"/>
      <c r="R443" s="159"/>
      <c r="S443" s="159"/>
      <c r="T443" s="159"/>
      <c r="U443" s="159"/>
      <c r="V443" s="159"/>
      <c r="W443" s="159"/>
      <c r="X443" s="159"/>
      <c r="Y443" s="159"/>
      <c r="Z443" s="148"/>
      <c r="AA443" s="148"/>
      <c r="AB443" s="148"/>
      <c r="AC443" s="148"/>
      <c r="AD443" s="148"/>
      <c r="AE443" s="148"/>
      <c r="AF443" s="148"/>
      <c r="AG443" s="148" t="s">
        <v>318</v>
      </c>
      <c r="AH443" s="148">
        <v>5</v>
      </c>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3" x14ac:dyDescent="0.2">
      <c r="A444" s="155"/>
      <c r="B444" s="156"/>
      <c r="C444" s="196" t="s">
        <v>830</v>
      </c>
      <c r="D444" s="161"/>
      <c r="E444" s="162">
        <v>-1.125</v>
      </c>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318</v>
      </c>
      <c r="AH444" s="148">
        <v>0</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
      <c r="A445" s="155"/>
      <c r="B445" s="156"/>
      <c r="C445" s="196" t="s">
        <v>831</v>
      </c>
      <c r="D445" s="161"/>
      <c r="E445" s="162">
        <v>-36</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318</v>
      </c>
      <c r="AH445" s="148">
        <v>0</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
      <c r="A446" s="155"/>
      <c r="B446" s="156"/>
      <c r="C446" s="196" t="s">
        <v>832</v>
      </c>
      <c r="D446" s="161"/>
      <c r="E446" s="162">
        <v>-1.625</v>
      </c>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318</v>
      </c>
      <c r="AH446" s="148">
        <v>0</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
      <c r="A447" s="155"/>
      <c r="B447" s="156"/>
      <c r="C447" s="196" t="s">
        <v>833</v>
      </c>
      <c r="D447" s="161"/>
      <c r="E447" s="162">
        <v>-1.95</v>
      </c>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318</v>
      </c>
      <c r="AH447" s="148">
        <v>0</v>
      </c>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outlineLevel="3" x14ac:dyDescent="0.2">
      <c r="A448" s="155"/>
      <c r="B448" s="156"/>
      <c r="C448" s="196" t="s">
        <v>834</v>
      </c>
      <c r="D448" s="161"/>
      <c r="E448" s="162">
        <v>-2.2549999999999999</v>
      </c>
      <c r="F448" s="159"/>
      <c r="G448" s="159"/>
      <c r="H448" s="159"/>
      <c r="I448" s="159"/>
      <c r="J448" s="159"/>
      <c r="K448" s="159"/>
      <c r="L448" s="159"/>
      <c r="M448" s="159"/>
      <c r="N448" s="158"/>
      <c r="O448" s="158"/>
      <c r="P448" s="158"/>
      <c r="Q448" s="158"/>
      <c r="R448" s="159"/>
      <c r="S448" s="159"/>
      <c r="T448" s="159"/>
      <c r="U448" s="159"/>
      <c r="V448" s="159"/>
      <c r="W448" s="159"/>
      <c r="X448" s="159"/>
      <c r="Y448" s="159"/>
      <c r="Z448" s="148"/>
      <c r="AA448" s="148"/>
      <c r="AB448" s="148"/>
      <c r="AC448" s="148"/>
      <c r="AD448" s="148"/>
      <c r="AE448" s="148"/>
      <c r="AF448" s="148"/>
      <c r="AG448" s="148" t="s">
        <v>318</v>
      </c>
      <c r="AH448" s="148">
        <v>0</v>
      </c>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3" x14ac:dyDescent="0.2">
      <c r="A449" s="155"/>
      <c r="B449" s="156"/>
      <c r="C449" s="196" t="s">
        <v>835</v>
      </c>
      <c r="D449" s="161"/>
      <c r="E449" s="162">
        <v>-3.1775000000000002</v>
      </c>
      <c r="F449" s="159"/>
      <c r="G449" s="159"/>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318</v>
      </c>
      <c r="AH449" s="148">
        <v>0</v>
      </c>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1" x14ac:dyDescent="0.2">
      <c r="A450" s="178">
        <v>104</v>
      </c>
      <c r="B450" s="179" t="s">
        <v>836</v>
      </c>
      <c r="C450" s="195" t="s">
        <v>837</v>
      </c>
      <c r="D450" s="180" t="s">
        <v>374</v>
      </c>
      <c r="E450" s="181">
        <v>22.805</v>
      </c>
      <c r="F450" s="182"/>
      <c r="G450" s="183">
        <f>ROUND(E450*F450,2)</f>
        <v>0</v>
      </c>
      <c r="H450" s="182"/>
      <c r="I450" s="183">
        <f>ROUND(E450*H450,2)</f>
        <v>0</v>
      </c>
      <c r="J450" s="182"/>
      <c r="K450" s="183">
        <f>ROUND(E450*J450,2)</f>
        <v>0</v>
      </c>
      <c r="L450" s="183">
        <v>12</v>
      </c>
      <c r="M450" s="183">
        <f>G450*(1+L450/100)</f>
        <v>0</v>
      </c>
      <c r="N450" s="181">
        <v>1.303E-2</v>
      </c>
      <c r="O450" s="181">
        <f>ROUND(E450*N450,2)</f>
        <v>0.3</v>
      </c>
      <c r="P450" s="181">
        <v>0</v>
      </c>
      <c r="Q450" s="181">
        <f>ROUND(E450*P450,2)</f>
        <v>0</v>
      </c>
      <c r="R450" s="183"/>
      <c r="S450" s="183" t="s">
        <v>313</v>
      </c>
      <c r="T450" s="184" t="s">
        <v>313</v>
      </c>
      <c r="U450" s="159">
        <v>2.9020000000000001</v>
      </c>
      <c r="V450" s="159">
        <f>ROUND(E450*U450,2)</f>
        <v>66.180000000000007</v>
      </c>
      <c r="W450" s="159"/>
      <c r="X450" s="159" t="s">
        <v>314</v>
      </c>
      <c r="Y450" s="159" t="s">
        <v>315</v>
      </c>
      <c r="Z450" s="148"/>
      <c r="AA450" s="148"/>
      <c r="AB450" s="148"/>
      <c r="AC450" s="148"/>
      <c r="AD450" s="148"/>
      <c r="AE450" s="148"/>
      <c r="AF450" s="148"/>
      <c r="AG450" s="148" t="s">
        <v>316</v>
      </c>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2" x14ac:dyDescent="0.2">
      <c r="A451" s="155"/>
      <c r="B451" s="156"/>
      <c r="C451" s="196" t="s">
        <v>838</v>
      </c>
      <c r="D451" s="161"/>
      <c r="E451" s="162">
        <v>1.0129999999999999</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318</v>
      </c>
      <c r="AH451" s="148">
        <v>0</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
      <c r="A452" s="155"/>
      <c r="B452" s="156"/>
      <c r="C452" s="196" t="s">
        <v>839</v>
      </c>
      <c r="D452" s="161"/>
      <c r="E452" s="162">
        <v>16.2</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318</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3" x14ac:dyDescent="0.2">
      <c r="A453" s="155"/>
      <c r="B453" s="156"/>
      <c r="C453" s="196" t="s">
        <v>840</v>
      </c>
      <c r="D453" s="161"/>
      <c r="E453" s="162">
        <v>1.4179999999999999</v>
      </c>
      <c r="F453" s="159"/>
      <c r="G453" s="159"/>
      <c r="H453" s="159"/>
      <c r="I453" s="159"/>
      <c r="J453" s="159"/>
      <c r="K453" s="159"/>
      <c r="L453" s="159"/>
      <c r="M453" s="159"/>
      <c r="N453" s="158"/>
      <c r="O453" s="158"/>
      <c r="P453" s="158"/>
      <c r="Q453" s="158"/>
      <c r="R453" s="159"/>
      <c r="S453" s="159"/>
      <c r="T453" s="159"/>
      <c r="U453" s="159"/>
      <c r="V453" s="159"/>
      <c r="W453" s="159"/>
      <c r="X453" s="159"/>
      <c r="Y453" s="159"/>
      <c r="Z453" s="148"/>
      <c r="AA453" s="148"/>
      <c r="AB453" s="148"/>
      <c r="AC453" s="148"/>
      <c r="AD453" s="148"/>
      <c r="AE453" s="148"/>
      <c r="AF453" s="148"/>
      <c r="AG453" s="148" t="s">
        <v>318</v>
      </c>
      <c r="AH453" s="148">
        <v>0</v>
      </c>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3" x14ac:dyDescent="0.2">
      <c r="A454" s="155"/>
      <c r="B454" s="156"/>
      <c r="C454" s="196" t="s">
        <v>841</v>
      </c>
      <c r="D454" s="161"/>
      <c r="E454" s="162">
        <v>1.643</v>
      </c>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318</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
      <c r="A455" s="155"/>
      <c r="B455" s="156"/>
      <c r="C455" s="196" t="s">
        <v>842</v>
      </c>
      <c r="D455" s="161"/>
      <c r="E455" s="162">
        <v>1.2150000000000001</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318</v>
      </c>
      <c r="AH455" s="148">
        <v>0</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3" x14ac:dyDescent="0.2">
      <c r="A456" s="155"/>
      <c r="B456" s="156"/>
      <c r="C456" s="196" t="s">
        <v>843</v>
      </c>
      <c r="D456" s="161"/>
      <c r="E456" s="162">
        <v>1.3160000000000001</v>
      </c>
      <c r="F456" s="159"/>
      <c r="G456" s="159"/>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318</v>
      </c>
      <c r="AH456" s="148">
        <v>0</v>
      </c>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1" x14ac:dyDescent="0.2">
      <c r="A457" s="178">
        <v>105</v>
      </c>
      <c r="B457" s="179" t="s">
        <v>844</v>
      </c>
      <c r="C457" s="195" t="s">
        <v>845</v>
      </c>
      <c r="D457" s="180" t="s">
        <v>374</v>
      </c>
      <c r="E457" s="181">
        <v>6.8310000000000004</v>
      </c>
      <c r="F457" s="182"/>
      <c r="G457" s="183">
        <f>ROUND(E457*F457,2)</f>
        <v>0</v>
      </c>
      <c r="H457" s="182"/>
      <c r="I457" s="183">
        <f>ROUND(E457*H457,2)</f>
        <v>0</v>
      </c>
      <c r="J457" s="182"/>
      <c r="K457" s="183">
        <f>ROUND(E457*J457,2)</f>
        <v>0</v>
      </c>
      <c r="L457" s="183">
        <v>12</v>
      </c>
      <c r="M457" s="183">
        <f>G457*(1+L457/100)</f>
        <v>0</v>
      </c>
      <c r="N457" s="181">
        <v>9.1199999999999996E-3</v>
      </c>
      <c r="O457" s="181">
        <f>ROUND(E457*N457,2)</f>
        <v>0.06</v>
      </c>
      <c r="P457" s="181">
        <v>0</v>
      </c>
      <c r="Q457" s="181">
        <f>ROUND(E457*P457,2)</f>
        <v>0</v>
      </c>
      <c r="R457" s="183"/>
      <c r="S457" s="183" t="s">
        <v>313</v>
      </c>
      <c r="T457" s="184" t="s">
        <v>313</v>
      </c>
      <c r="U457" s="159">
        <v>1.5620000000000001</v>
      </c>
      <c r="V457" s="159">
        <f>ROUND(E457*U457,2)</f>
        <v>10.67</v>
      </c>
      <c r="W457" s="159"/>
      <c r="X457" s="159" t="s">
        <v>314</v>
      </c>
      <c r="Y457" s="159" t="s">
        <v>315</v>
      </c>
      <c r="Z457" s="148"/>
      <c r="AA457" s="148"/>
      <c r="AB457" s="148"/>
      <c r="AC457" s="148"/>
      <c r="AD457" s="148"/>
      <c r="AE457" s="148"/>
      <c r="AF457" s="148"/>
      <c r="AG457" s="148" t="s">
        <v>316</v>
      </c>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2" x14ac:dyDescent="0.2">
      <c r="A458" s="155"/>
      <c r="B458" s="156"/>
      <c r="C458" s="196" t="s">
        <v>846</v>
      </c>
      <c r="D458" s="161"/>
      <c r="E458" s="162">
        <v>0.33800000000000002</v>
      </c>
      <c r="F458" s="159"/>
      <c r="G458" s="159"/>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318</v>
      </c>
      <c r="AH458" s="148">
        <v>0</v>
      </c>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3" x14ac:dyDescent="0.2">
      <c r="A459" s="155"/>
      <c r="B459" s="156"/>
      <c r="C459" s="196" t="s">
        <v>847</v>
      </c>
      <c r="D459" s="161"/>
      <c r="E459" s="162">
        <v>5.4</v>
      </c>
      <c r="F459" s="159"/>
      <c r="G459" s="159"/>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318</v>
      </c>
      <c r="AH459" s="148">
        <v>0</v>
      </c>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outlineLevel="3" x14ac:dyDescent="0.2">
      <c r="A460" s="155"/>
      <c r="B460" s="156"/>
      <c r="C460" s="196" t="s">
        <v>848</v>
      </c>
      <c r="D460" s="161"/>
      <c r="E460" s="162">
        <v>0.29299999999999998</v>
      </c>
      <c r="F460" s="159"/>
      <c r="G460" s="159"/>
      <c r="H460" s="159"/>
      <c r="I460" s="159"/>
      <c r="J460" s="159"/>
      <c r="K460" s="159"/>
      <c r="L460" s="159"/>
      <c r="M460" s="159"/>
      <c r="N460" s="158"/>
      <c r="O460" s="158"/>
      <c r="P460" s="158"/>
      <c r="Q460" s="158"/>
      <c r="R460" s="159"/>
      <c r="S460" s="159"/>
      <c r="T460" s="159"/>
      <c r="U460" s="159"/>
      <c r="V460" s="159"/>
      <c r="W460" s="159"/>
      <c r="X460" s="159"/>
      <c r="Y460" s="159"/>
      <c r="Z460" s="148"/>
      <c r="AA460" s="148"/>
      <c r="AB460" s="148"/>
      <c r="AC460" s="148"/>
      <c r="AD460" s="148"/>
      <c r="AE460" s="148"/>
      <c r="AF460" s="148"/>
      <c r="AG460" s="148" t="s">
        <v>318</v>
      </c>
      <c r="AH460" s="148">
        <v>0</v>
      </c>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row>
    <row r="461" spans="1:60" outlineLevel="3" x14ac:dyDescent="0.2">
      <c r="A461" s="155"/>
      <c r="B461" s="156"/>
      <c r="C461" s="196" t="s">
        <v>848</v>
      </c>
      <c r="D461" s="161"/>
      <c r="E461" s="162">
        <v>0.29299999999999998</v>
      </c>
      <c r="F461" s="159"/>
      <c r="G461" s="159"/>
      <c r="H461" s="159"/>
      <c r="I461" s="159"/>
      <c r="J461" s="159"/>
      <c r="K461" s="159"/>
      <c r="L461" s="159"/>
      <c r="M461" s="159"/>
      <c r="N461" s="158"/>
      <c r="O461" s="158"/>
      <c r="P461" s="158"/>
      <c r="Q461" s="158"/>
      <c r="R461" s="159"/>
      <c r="S461" s="159"/>
      <c r="T461" s="159"/>
      <c r="U461" s="159"/>
      <c r="V461" s="159"/>
      <c r="W461" s="159"/>
      <c r="X461" s="159"/>
      <c r="Y461" s="159"/>
      <c r="Z461" s="148"/>
      <c r="AA461" s="148"/>
      <c r="AB461" s="148"/>
      <c r="AC461" s="148"/>
      <c r="AD461" s="148"/>
      <c r="AE461" s="148"/>
      <c r="AF461" s="148"/>
      <c r="AG461" s="148" t="s">
        <v>318</v>
      </c>
      <c r="AH461" s="148">
        <v>0</v>
      </c>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3" x14ac:dyDescent="0.2">
      <c r="A462" s="155"/>
      <c r="B462" s="156"/>
      <c r="C462" s="196" t="s">
        <v>849</v>
      </c>
      <c r="D462" s="161"/>
      <c r="E462" s="162">
        <v>0.20300000000000001</v>
      </c>
      <c r="F462" s="159"/>
      <c r="G462" s="159"/>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318</v>
      </c>
      <c r="AH462" s="148">
        <v>0</v>
      </c>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3" x14ac:dyDescent="0.2">
      <c r="A463" s="155"/>
      <c r="B463" s="156"/>
      <c r="C463" s="196" t="s">
        <v>850</v>
      </c>
      <c r="D463" s="161"/>
      <c r="E463" s="162">
        <v>0.30399999999999999</v>
      </c>
      <c r="F463" s="159"/>
      <c r="G463" s="159"/>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318</v>
      </c>
      <c r="AH463" s="148">
        <v>0</v>
      </c>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1" x14ac:dyDescent="0.2">
      <c r="A464" s="178">
        <v>106</v>
      </c>
      <c r="B464" s="179" t="s">
        <v>851</v>
      </c>
      <c r="C464" s="195" t="s">
        <v>852</v>
      </c>
      <c r="D464" s="180" t="s">
        <v>374</v>
      </c>
      <c r="E464" s="181">
        <v>326.3845</v>
      </c>
      <c r="F464" s="182"/>
      <c r="G464" s="183">
        <f>ROUND(E464*F464,2)</f>
        <v>0</v>
      </c>
      <c r="H464" s="182"/>
      <c r="I464" s="183">
        <f>ROUND(E464*H464,2)</f>
        <v>0</v>
      </c>
      <c r="J464" s="182"/>
      <c r="K464" s="183">
        <f>ROUND(E464*J464,2)</f>
        <v>0</v>
      </c>
      <c r="L464" s="183">
        <v>12</v>
      </c>
      <c r="M464" s="183">
        <f>G464*(1+L464/100)</f>
        <v>0</v>
      </c>
      <c r="N464" s="181">
        <v>8.0000000000000007E-5</v>
      </c>
      <c r="O464" s="181">
        <f>ROUND(E464*N464,2)</f>
        <v>0.03</v>
      </c>
      <c r="P464" s="181">
        <v>0</v>
      </c>
      <c r="Q464" s="181">
        <f>ROUND(E464*P464,2)</f>
        <v>0</v>
      </c>
      <c r="R464" s="183"/>
      <c r="S464" s="183" t="s">
        <v>313</v>
      </c>
      <c r="T464" s="184" t="s">
        <v>313</v>
      </c>
      <c r="U464" s="159">
        <v>8.0000000000000002E-3</v>
      </c>
      <c r="V464" s="159">
        <f>ROUND(E464*U464,2)</f>
        <v>2.61</v>
      </c>
      <c r="W464" s="159"/>
      <c r="X464" s="159" t="s">
        <v>314</v>
      </c>
      <c r="Y464" s="159" t="s">
        <v>315</v>
      </c>
      <c r="Z464" s="148"/>
      <c r="AA464" s="148"/>
      <c r="AB464" s="148"/>
      <c r="AC464" s="148"/>
      <c r="AD464" s="148"/>
      <c r="AE464" s="148"/>
      <c r="AF464" s="148"/>
      <c r="AG464" s="148" t="s">
        <v>316</v>
      </c>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2" x14ac:dyDescent="0.2">
      <c r="A465" s="155"/>
      <c r="B465" s="156"/>
      <c r="C465" s="196" t="s">
        <v>853</v>
      </c>
      <c r="D465" s="161"/>
      <c r="E465" s="162">
        <v>16.0395</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318</v>
      </c>
      <c r="AH465" s="148">
        <v>5</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3" x14ac:dyDescent="0.2">
      <c r="A466" s="155"/>
      <c r="B466" s="156"/>
      <c r="C466" s="196" t="s">
        <v>854</v>
      </c>
      <c r="D466" s="161"/>
      <c r="E466" s="162">
        <v>280.709</v>
      </c>
      <c r="F466" s="159"/>
      <c r="G466" s="159"/>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318</v>
      </c>
      <c r="AH466" s="148">
        <v>5</v>
      </c>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3" x14ac:dyDescent="0.2">
      <c r="A467" s="155"/>
      <c r="B467" s="156"/>
      <c r="C467" s="196" t="s">
        <v>855</v>
      </c>
      <c r="D467" s="161"/>
      <c r="E467" s="162">
        <v>22.805</v>
      </c>
      <c r="F467" s="159"/>
      <c r="G467" s="159"/>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318</v>
      </c>
      <c r="AH467" s="148">
        <v>5</v>
      </c>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3" x14ac:dyDescent="0.2">
      <c r="A468" s="155"/>
      <c r="B468" s="156"/>
      <c r="C468" s="196" t="s">
        <v>856</v>
      </c>
      <c r="D468" s="161"/>
      <c r="E468" s="162">
        <v>6.8310000000000004</v>
      </c>
      <c r="F468" s="159"/>
      <c r="G468" s="159"/>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318</v>
      </c>
      <c r="AH468" s="148">
        <v>5</v>
      </c>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ht="22.5" outlineLevel="1" x14ac:dyDescent="0.2">
      <c r="A469" s="178">
        <v>107</v>
      </c>
      <c r="B469" s="179" t="s">
        <v>857</v>
      </c>
      <c r="C469" s="195" t="s">
        <v>858</v>
      </c>
      <c r="D469" s="180" t="s">
        <v>389</v>
      </c>
      <c r="E469" s="181">
        <v>55.8</v>
      </c>
      <c r="F469" s="182"/>
      <c r="G469" s="183">
        <f>ROUND(E469*F469,2)</f>
        <v>0</v>
      </c>
      <c r="H469" s="182"/>
      <c r="I469" s="183">
        <f>ROUND(E469*H469,2)</f>
        <v>0</v>
      </c>
      <c r="J469" s="182"/>
      <c r="K469" s="183">
        <f>ROUND(E469*J469,2)</f>
        <v>0</v>
      </c>
      <c r="L469" s="183">
        <v>12</v>
      </c>
      <c r="M469" s="183">
        <f>G469*(1+L469/100)</f>
        <v>0</v>
      </c>
      <c r="N469" s="181">
        <v>1.14E-3</v>
      </c>
      <c r="O469" s="181">
        <f>ROUND(E469*N469,2)</f>
        <v>0.06</v>
      </c>
      <c r="P469" s="181">
        <v>0</v>
      </c>
      <c r="Q469" s="181">
        <f>ROUND(E469*P469,2)</f>
        <v>0</v>
      </c>
      <c r="R469" s="183"/>
      <c r="S469" s="183" t="s">
        <v>313</v>
      </c>
      <c r="T469" s="184" t="s">
        <v>313</v>
      </c>
      <c r="U469" s="159">
        <v>0.32</v>
      </c>
      <c r="V469" s="159">
        <f>ROUND(E469*U469,2)</f>
        <v>17.86</v>
      </c>
      <c r="W469" s="159"/>
      <c r="X469" s="159" t="s">
        <v>314</v>
      </c>
      <c r="Y469" s="159" t="s">
        <v>315</v>
      </c>
      <c r="Z469" s="148"/>
      <c r="AA469" s="148"/>
      <c r="AB469" s="148"/>
      <c r="AC469" s="148"/>
      <c r="AD469" s="148"/>
      <c r="AE469" s="148"/>
      <c r="AF469" s="148"/>
      <c r="AG469" s="148" t="s">
        <v>316</v>
      </c>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2" x14ac:dyDescent="0.2">
      <c r="A470" s="155"/>
      <c r="B470" s="156"/>
      <c r="C470" s="196" t="s">
        <v>859</v>
      </c>
      <c r="D470" s="161"/>
      <c r="E470" s="162">
        <v>55.8</v>
      </c>
      <c r="F470" s="159"/>
      <c r="G470" s="159"/>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318</v>
      </c>
      <c r="AH470" s="148">
        <v>0</v>
      </c>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ht="22.5" outlineLevel="1" x14ac:dyDescent="0.2">
      <c r="A471" s="178">
        <v>108</v>
      </c>
      <c r="B471" s="179" t="s">
        <v>860</v>
      </c>
      <c r="C471" s="195" t="s">
        <v>861</v>
      </c>
      <c r="D471" s="180" t="s">
        <v>389</v>
      </c>
      <c r="E471" s="181">
        <v>55.8</v>
      </c>
      <c r="F471" s="182"/>
      <c r="G471" s="183">
        <f>ROUND(E471*F471,2)</f>
        <v>0</v>
      </c>
      <c r="H471" s="182"/>
      <c r="I471" s="183">
        <f>ROUND(E471*H471,2)</f>
        <v>0</v>
      </c>
      <c r="J471" s="182"/>
      <c r="K471" s="183">
        <f>ROUND(E471*J471,2)</f>
        <v>0</v>
      </c>
      <c r="L471" s="183">
        <v>12</v>
      </c>
      <c r="M471" s="183">
        <f>G471*(1+L471/100)</f>
        <v>0</v>
      </c>
      <c r="N471" s="181">
        <v>2.0699999999999998E-3</v>
      </c>
      <c r="O471" s="181">
        <f>ROUND(E471*N471,2)</f>
        <v>0.12</v>
      </c>
      <c r="P471" s="181">
        <v>0</v>
      </c>
      <c r="Q471" s="181">
        <f>ROUND(E471*P471,2)</f>
        <v>0</v>
      </c>
      <c r="R471" s="183"/>
      <c r="S471" s="183" t="s">
        <v>313</v>
      </c>
      <c r="T471" s="184" t="s">
        <v>313</v>
      </c>
      <c r="U471" s="159">
        <v>0.21360000000000001</v>
      </c>
      <c r="V471" s="159">
        <f>ROUND(E471*U471,2)</f>
        <v>11.92</v>
      </c>
      <c r="W471" s="159"/>
      <c r="X471" s="159" t="s">
        <v>314</v>
      </c>
      <c r="Y471" s="159" t="s">
        <v>315</v>
      </c>
      <c r="Z471" s="148"/>
      <c r="AA471" s="148"/>
      <c r="AB471" s="148"/>
      <c r="AC471" s="148"/>
      <c r="AD471" s="148"/>
      <c r="AE471" s="148"/>
      <c r="AF471" s="148"/>
      <c r="AG471" s="148" t="s">
        <v>316</v>
      </c>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2" x14ac:dyDescent="0.2">
      <c r="A472" s="155"/>
      <c r="B472" s="156"/>
      <c r="C472" s="196" t="s">
        <v>862</v>
      </c>
      <c r="D472" s="161"/>
      <c r="E472" s="162">
        <v>55.8</v>
      </c>
      <c r="F472" s="159"/>
      <c r="G472" s="159"/>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318</v>
      </c>
      <c r="AH472" s="148">
        <v>5</v>
      </c>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ht="22.5" outlineLevel="1" x14ac:dyDescent="0.2">
      <c r="A473" s="178">
        <v>109</v>
      </c>
      <c r="B473" s="179" t="s">
        <v>863</v>
      </c>
      <c r="C473" s="195" t="s">
        <v>864</v>
      </c>
      <c r="D473" s="180" t="s">
        <v>389</v>
      </c>
      <c r="E473" s="181">
        <v>263.39999999999998</v>
      </c>
      <c r="F473" s="182"/>
      <c r="G473" s="183">
        <f>ROUND(E473*F473,2)</f>
        <v>0</v>
      </c>
      <c r="H473" s="182"/>
      <c r="I473" s="183">
        <f>ROUND(E473*H473,2)</f>
        <v>0</v>
      </c>
      <c r="J473" s="182"/>
      <c r="K473" s="183">
        <f>ROUND(E473*J473,2)</f>
        <v>0</v>
      </c>
      <c r="L473" s="183">
        <v>12</v>
      </c>
      <c r="M473" s="183">
        <f>G473*(1+L473/100)</f>
        <v>0</v>
      </c>
      <c r="N473" s="181">
        <v>1.4999999999999999E-4</v>
      </c>
      <c r="O473" s="181">
        <f>ROUND(E473*N473,2)</f>
        <v>0.04</v>
      </c>
      <c r="P473" s="181">
        <v>0</v>
      </c>
      <c r="Q473" s="181">
        <f>ROUND(E473*P473,2)</f>
        <v>0</v>
      </c>
      <c r="R473" s="183"/>
      <c r="S473" s="183" t="s">
        <v>313</v>
      </c>
      <c r="T473" s="184" t="s">
        <v>313</v>
      </c>
      <c r="U473" s="159">
        <v>0.05</v>
      </c>
      <c r="V473" s="159">
        <f>ROUND(E473*U473,2)</f>
        <v>13.17</v>
      </c>
      <c r="W473" s="159"/>
      <c r="X473" s="159" t="s">
        <v>314</v>
      </c>
      <c r="Y473" s="159" t="s">
        <v>315</v>
      </c>
      <c r="Z473" s="148"/>
      <c r="AA473" s="148"/>
      <c r="AB473" s="148"/>
      <c r="AC473" s="148"/>
      <c r="AD473" s="148"/>
      <c r="AE473" s="148"/>
      <c r="AF473" s="148"/>
      <c r="AG473" s="148" t="s">
        <v>316</v>
      </c>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2" x14ac:dyDescent="0.2">
      <c r="A474" s="155"/>
      <c r="B474" s="156"/>
      <c r="C474" s="196" t="s">
        <v>865</v>
      </c>
      <c r="D474" s="161"/>
      <c r="E474" s="162">
        <v>6</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318</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3" x14ac:dyDescent="0.2">
      <c r="A475" s="155"/>
      <c r="B475" s="156"/>
      <c r="C475" s="196" t="s">
        <v>866</v>
      </c>
      <c r="D475" s="161"/>
      <c r="E475" s="162">
        <v>96</v>
      </c>
      <c r="F475" s="159"/>
      <c r="G475" s="159"/>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318</v>
      </c>
      <c r="AH475" s="148">
        <v>0</v>
      </c>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outlineLevel="3" x14ac:dyDescent="0.2">
      <c r="A476" s="155"/>
      <c r="B476" s="156"/>
      <c r="C476" s="196" t="s">
        <v>867</v>
      </c>
      <c r="D476" s="161"/>
      <c r="E476" s="162">
        <v>7.6</v>
      </c>
      <c r="F476" s="159"/>
      <c r="G476" s="159"/>
      <c r="H476" s="159"/>
      <c r="I476" s="159"/>
      <c r="J476" s="159"/>
      <c r="K476" s="159"/>
      <c r="L476" s="159"/>
      <c r="M476" s="159"/>
      <c r="N476" s="158"/>
      <c r="O476" s="158"/>
      <c r="P476" s="158"/>
      <c r="Q476" s="158"/>
      <c r="R476" s="159"/>
      <c r="S476" s="159"/>
      <c r="T476" s="159"/>
      <c r="U476" s="159"/>
      <c r="V476" s="159"/>
      <c r="W476" s="159"/>
      <c r="X476" s="159"/>
      <c r="Y476" s="159"/>
      <c r="Z476" s="148"/>
      <c r="AA476" s="148"/>
      <c r="AB476" s="148"/>
      <c r="AC476" s="148"/>
      <c r="AD476" s="148"/>
      <c r="AE476" s="148"/>
      <c r="AF476" s="148"/>
      <c r="AG476" s="148" t="s">
        <v>318</v>
      </c>
      <c r="AH476" s="148">
        <v>0</v>
      </c>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3" x14ac:dyDescent="0.2">
      <c r="A477" s="155"/>
      <c r="B477" s="156"/>
      <c r="C477" s="196" t="s">
        <v>868</v>
      </c>
      <c r="D477" s="161"/>
      <c r="E477" s="162">
        <v>8.6</v>
      </c>
      <c r="F477" s="159"/>
      <c r="G477" s="159"/>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318</v>
      </c>
      <c r="AH477" s="148">
        <v>0</v>
      </c>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3" x14ac:dyDescent="0.2">
      <c r="A478" s="155"/>
      <c r="B478" s="156"/>
      <c r="C478" s="196" t="s">
        <v>869</v>
      </c>
      <c r="D478" s="161"/>
      <c r="E478" s="162">
        <v>6.3</v>
      </c>
      <c r="F478" s="159"/>
      <c r="G478" s="159"/>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318</v>
      </c>
      <c r="AH478" s="148">
        <v>0</v>
      </c>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outlineLevel="3" x14ac:dyDescent="0.2">
      <c r="A479" s="155"/>
      <c r="B479" s="156"/>
      <c r="C479" s="196" t="s">
        <v>870</v>
      </c>
      <c r="D479" s="161"/>
      <c r="E479" s="162">
        <v>7.2</v>
      </c>
      <c r="F479" s="159"/>
      <c r="G479" s="159"/>
      <c r="H479" s="159"/>
      <c r="I479" s="159"/>
      <c r="J479" s="159"/>
      <c r="K479" s="159"/>
      <c r="L479" s="159"/>
      <c r="M479" s="159"/>
      <c r="N479" s="158"/>
      <c r="O479" s="158"/>
      <c r="P479" s="158"/>
      <c r="Q479" s="158"/>
      <c r="R479" s="159"/>
      <c r="S479" s="159"/>
      <c r="T479" s="159"/>
      <c r="U479" s="159"/>
      <c r="V479" s="159"/>
      <c r="W479" s="159"/>
      <c r="X479" s="159"/>
      <c r="Y479" s="159"/>
      <c r="Z479" s="148"/>
      <c r="AA479" s="148"/>
      <c r="AB479" s="148"/>
      <c r="AC479" s="148"/>
      <c r="AD479" s="148"/>
      <c r="AE479" s="148"/>
      <c r="AF479" s="148"/>
      <c r="AG479" s="148" t="s">
        <v>318</v>
      </c>
      <c r="AH479" s="148">
        <v>0</v>
      </c>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3" x14ac:dyDescent="0.2">
      <c r="A480" s="155"/>
      <c r="B480" s="156"/>
      <c r="C480" s="198" t="s">
        <v>621</v>
      </c>
      <c r="D480" s="166"/>
      <c r="E480" s="167">
        <v>131.69999999999999</v>
      </c>
      <c r="F480" s="159"/>
      <c r="G480" s="159"/>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318</v>
      </c>
      <c r="AH480" s="148">
        <v>4</v>
      </c>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ht="22.5" outlineLevel="1" x14ac:dyDescent="0.2">
      <c r="A481" s="178">
        <v>110</v>
      </c>
      <c r="B481" s="179" t="s">
        <v>871</v>
      </c>
      <c r="C481" s="195" t="s">
        <v>872</v>
      </c>
      <c r="D481" s="180" t="s">
        <v>389</v>
      </c>
      <c r="E481" s="181">
        <v>71.61</v>
      </c>
      <c r="F481" s="182"/>
      <c r="G481" s="183">
        <f>ROUND(E481*F481,2)</f>
        <v>0</v>
      </c>
      <c r="H481" s="182"/>
      <c r="I481" s="183">
        <f>ROUND(E481*H481,2)</f>
        <v>0</v>
      </c>
      <c r="J481" s="182"/>
      <c r="K481" s="183">
        <f>ROUND(E481*J481,2)</f>
        <v>0</v>
      </c>
      <c r="L481" s="183">
        <v>12</v>
      </c>
      <c r="M481" s="183">
        <f>G481*(1+L481/100)</f>
        <v>0</v>
      </c>
      <c r="N481" s="181">
        <v>0</v>
      </c>
      <c r="O481" s="181">
        <f>ROUND(E481*N481,2)</f>
        <v>0</v>
      </c>
      <c r="P481" s="181">
        <v>0</v>
      </c>
      <c r="Q481" s="181">
        <f>ROUND(E481*P481,2)</f>
        <v>0</v>
      </c>
      <c r="R481" s="183"/>
      <c r="S481" s="183" t="s">
        <v>313</v>
      </c>
      <c r="T481" s="184" t="s">
        <v>313</v>
      </c>
      <c r="U481" s="159">
        <v>0.1</v>
      </c>
      <c r="V481" s="159">
        <f>ROUND(E481*U481,2)</f>
        <v>7.16</v>
      </c>
      <c r="W481" s="159"/>
      <c r="X481" s="159" t="s">
        <v>314</v>
      </c>
      <c r="Y481" s="159" t="s">
        <v>315</v>
      </c>
      <c r="Z481" s="148"/>
      <c r="AA481" s="148"/>
      <c r="AB481" s="148"/>
      <c r="AC481" s="148"/>
      <c r="AD481" s="148"/>
      <c r="AE481" s="148"/>
      <c r="AF481" s="148"/>
      <c r="AG481" s="148" t="s">
        <v>316</v>
      </c>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outlineLevel="2" x14ac:dyDescent="0.2">
      <c r="A482" s="155"/>
      <c r="B482" s="156"/>
      <c r="C482" s="196" t="s">
        <v>873</v>
      </c>
      <c r="D482" s="161"/>
      <c r="E482" s="162">
        <v>40.86</v>
      </c>
      <c r="F482" s="159"/>
      <c r="G482" s="159"/>
      <c r="H482" s="159"/>
      <c r="I482" s="159"/>
      <c r="J482" s="159"/>
      <c r="K482" s="159"/>
      <c r="L482" s="159"/>
      <c r="M482" s="159"/>
      <c r="N482" s="158"/>
      <c r="O482" s="158"/>
      <c r="P482" s="158"/>
      <c r="Q482" s="158"/>
      <c r="R482" s="159"/>
      <c r="S482" s="159"/>
      <c r="T482" s="159"/>
      <c r="U482" s="159"/>
      <c r="V482" s="159"/>
      <c r="W482" s="159"/>
      <c r="X482" s="159"/>
      <c r="Y482" s="159"/>
      <c r="Z482" s="148"/>
      <c r="AA482" s="148"/>
      <c r="AB482" s="148"/>
      <c r="AC482" s="148"/>
      <c r="AD482" s="148"/>
      <c r="AE482" s="148"/>
      <c r="AF482" s="148"/>
      <c r="AG482" s="148" t="s">
        <v>318</v>
      </c>
      <c r="AH482" s="148">
        <v>0</v>
      </c>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3" x14ac:dyDescent="0.2">
      <c r="A483" s="155"/>
      <c r="B483" s="156"/>
      <c r="C483" s="196" t="s">
        <v>874</v>
      </c>
      <c r="D483" s="161"/>
      <c r="E483" s="162"/>
      <c r="F483" s="159"/>
      <c r="G483" s="159"/>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318</v>
      </c>
      <c r="AH483" s="148">
        <v>0</v>
      </c>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3" x14ac:dyDescent="0.2">
      <c r="A484" s="155"/>
      <c r="B484" s="156"/>
      <c r="C484" s="196" t="s">
        <v>875</v>
      </c>
      <c r="D484" s="161"/>
      <c r="E484" s="162">
        <v>30.75</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318</v>
      </c>
      <c r="AH484" s="148">
        <v>5</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1" x14ac:dyDescent="0.2">
      <c r="A485" s="178">
        <v>111</v>
      </c>
      <c r="B485" s="179" t="s">
        <v>876</v>
      </c>
      <c r="C485" s="195" t="s">
        <v>877</v>
      </c>
      <c r="D485" s="180" t="s">
        <v>389</v>
      </c>
      <c r="E485" s="181">
        <v>33.825000000000003</v>
      </c>
      <c r="F485" s="182"/>
      <c r="G485" s="183">
        <f>ROUND(E485*F485,2)</f>
        <v>0</v>
      </c>
      <c r="H485" s="182"/>
      <c r="I485" s="183">
        <f>ROUND(E485*H485,2)</f>
        <v>0</v>
      </c>
      <c r="J485" s="182"/>
      <c r="K485" s="183">
        <f>ROUND(E485*J485,2)</f>
        <v>0</v>
      </c>
      <c r="L485" s="183">
        <v>12</v>
      </c>
      <c r="M485" s="183">
        <f>G485*(1+L485/100)</f>
        <v>0</v>
      </c>
      <c r="N485" s="181">
        <v>2.9999999999999997E-4</v>
      </c>
      <c r="O485" s="181">
        <f>ROUND(E485*N485,2)</f>
        <v>0.01</v>
      </c>
      <c r="P485" s="181">
        <v>0</v>
      </c>
      <c r="Q485" s="181">
        <f>ROUND(E485*P485,2)</f>
        <v>0</v>
      </c>
      <c r="R485" s="183" t="s">
        <v>382</v>
      </c>
      <c r="S485" s="183" t="s">
        <v>313</v>
      </c>
      <c r="T485" s="184" t="s">
        <v>313</v>
      </c>
      <c r="U485" s="159">
        <v>0</v>
      </c>
      <c r="V485" s="159">
        <f>ROUND(E485*U485,2)</f>
        <v>0</v>
      </c>
      <c r="W485" s="159"/>
      <c r="X485" s="159" t="s">
        <v>384</v>
      </c>
      <c r="Y485" s="159" t="s">
        <v>315</v>
      </c>
      <c r="Z485" s="148"/>
      <c r="AA485" s="148"/>
      <c r="AB485" s="148"/>
      <c r="AC485" s="148"/>
      <c r="AD485" s="148"/>
      <c r="AE485" s="148"/>
      <c r="AF485" s="148"/>
      <c r="AG485" s="148" t="s">
        <v>385</v>
      </c>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2" x14ac:dyDescent="0.2">
      <c r="A486" s="155"/>
      <c r="B486" s="156"/>
      <c r="C486" s="196" t="s">
        <v>878</v>
      </c>
      <c r="D486" s="161"/>
      <c r="E486" s="162">
        <v>33.825000000000003</v>
      </c>
      <c r="F486" s="159"/>
      <c r="G486" s="159"/>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318</v>
      </c>
      <c r="AH486" s="148">
        <v>5</v>
      </c>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1" x14ac:dyDescent="0.2">
      <c r="A487" s="178">
        <v>112</v>
      </c>
      <c r="B487" s="179" t="s">
        <v>879</v>
      </c>
      <c r="C487" s="195" t="s">
        <v>880</v>
      </c>
      <c r="D487" s="180" t="s">
        <v>389</v>
      </c>
      <c r="E487" s="181">
        <v>48.021000000000001</v>
      </c>
      <c r="F487" s="182"/>
      <c r="G487" s="183">
        <f>ROUND(E487*F487,2)</f>
        <v>0</v>
      </c>
      <c r="H487" s="182"/>
      <c r="I487" s="183">
        <f>ROUND(E487*H487,2)</f>
        <v>0</v>
      </c>
      <c r="J487" s="182"/>
      <c r="K487" s="183">
        <f>ROUND(E487*J487,2)</f>
        <v>0</v>
      </c>
      <c r="L487" s="183">
        <v>12</v>
      </c>
      <c r="M487" s="183">
        <f>G487*(1+L487/100)</f>
        <v>0</v>
      </c>
      <c r="N487" s="181">
        <v>1E-4</v>
      </c>
      <c r="O487" s="181">
        <f>ROUND(E487*N487,2)</f>
        <v>0</v>
      </c>
      <c r="P487" s="181">
        <v>0</v>
      </c>
      <c r="Q487" s="181">
        <f>ROUND(E487*P487,2)</f>
        <v>0</v>
      </c>
      <c r="R487" s="183" t="s">
        <v>382</v>
      </c>
      <c r="S487" s="183" t="s">
        <v>313</v>
      </c>
      <c r="T487" s="184" t="s">
        <v>313</v>
      </c>
      <c r="U487" s="159">
        <v>0</v>
      </c>
      <c r="V487" s="159">
        <f>ROUND(E487*U487,2)</f>
        <v>0</v>
      </c>
      <c r="W487" s="159"/>
      <c r="X487" s="159" t="s">
        <v>384</v>
      </c>
      <c r="Y487" s="159" t="s">
        <v>315</v>
      </c>
      <c r="Z487" s="148"/>
      <c r="AA487" s="148"/>
      <c r="AB487" s="148"/>
      <c r="AC487" s="148"/>
      <c r="AD487" s="148"/>
      <c r="AE487" s="148"/>
      <c r="AF487" s="148"/>
      <c r="AG487" s="148" t="s">
        <v>385</v>
      </c>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2" x14ac:dyDescent="0.2">
      <c r="A488" s="155"/>
      <c r="B488" s="156"/>
      <c r="C488" s="196" t="s">
        <v>881</v>
      </c>
      <c r="D488" s="161"/>
      <c r="E488" s="162">
        <v>78.771000000000001</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318</v>
      </c>
      <c r="AH488" s="148">
        <v>5</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3" x14ac:dyDescent="0.2">
      <c r="A489" s="155"/>
      <c r="B489" s="156"/>
      <c r="C489" s="196" t="s">
        <v>882</v>
      </c>
      <c r="D489" s="161"/>
      <c r="E489" s="162">
        <v>-30.75</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318</v>
      </c>
      <c r="AH489" s="148">
        <v>5</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x14ac:dyDescent="0.2">
      <c r="A490" s="171" t="s">
        <v>308</v>
      </c>
      <c r="B490" s="172" t="s">
        <v>193</v>
      </c>
      <c r="C490" s="194" t="s">
        <v>194</v>
      </c>
      <c r="D490" s="173"/>
      <c r="E490" s="174"/>
      <c r="F490" s="175"/>
      <c r="G490" s="175">
        <f>SUMIF(AG491:AG540,"&lt;&gt;NOR",G491:G540)</f>
        <v>0</v>
      </c>
      <c r="H490" s="175"/>
      <c r="I490" s="175">
        <f>SUM(I491:I540)</f>
        <v>0</v>
      </c>
      <c r="J490" s="175"/>
      <c r="K490" s="175">
        <f>SUM(K491:K540)</f>
        <v>0</v>
      </c>
      <c r="L490" s="175"/>
      <c r="M490" s="175">
        <f>SUM(M491:M540)</f>
        <v>0</v>
      </c>
      <c r="N490" s="174"/>
      <c r="O490" s="174">
        <f>SUM(O491:O540)</f>
        <v>61.190000000000005</v>
      </c>
      <c r="P490" s="174"/>
      <c r="Q490" s="174">
        <f>SUM(Q491:Q540)</f>
        <v>0</v>
      </c>
      <c r="R490" s="175"/>
      <c r="S490" s="175"/>
      <c r="T490" s="176"/>
      <c r="U490" s="170"/>
      <c r="V490" s="170">
        <f>SUM(V491:V540)</f>
        <v>307.95000000000005</v>
      </c>
      <c r="W490" s="170"/>
      <c r="X490" s="170"/>
      <c r="Y490" s="170"/>
      <c r="AG490" t="s">
        <v>309</v>
      </c>
    </row>
    <row r="491" spans="1:60" outlineLevel="1" x14ac:dyDescent="0.2">
      <c r="A491" s="178">
        <v>113</v>
      </c>
      <c r="B491" s="179" t="s">
        <v>883</v>
      </c>
      <c r="C491" s="195" t="s">
        <v>884</v>
      </c>
      <c r="D491" s="180" t="s">
        <v>312</v>
      </c>
      <c r="E491" s="181">
        <v>20.947900000000001</v>
      </c>
      <c r="F491" s="182"/>
      <c r="G491" s="183">
        <f>ROUND(E491*F491,2)</f>
        <v>0</v>
      </c>
      <c r="H491" s="182"/>
      <c r="I491" s="183">
        <f>ROUND(E491*H491,2)</f>
        <v>0</v>
      </c>
      <c r="J491" s="182"/>
      <c r="K491" s="183">
        <f>ROUND(E491*J491,2)</f>
        <v>0</v>
      </c>
      <c r="L491" s="183">
        <v>12</v>
      </c>
      <c r="M491" s="183">
        <f>G491*(1+L491/100)</f>
        <v>0</v>
      </c>
      <c r="N491" s="181">
        <v>2.5249999999999999</v>
      </c>
      <c r="O491" s="181">
        <f>ROUND(E491*N491,2)</f>
        <v>52.89</v>
      </c>
      <c r="P491" s="181">
        <v>0</v>
      </c>
      <c r="Q491" s="181">
        <f>ROUND(E491*P491,2)</f>
        <v>0</v>
      </c>
      <c r="R491" s="183"/>
      <c r="S491" s="183" t="s">
        <v>313</v>
      </c>
      <c r="T491" s="184" t="s">
        <v>313</v>
      </c>
      <c r="U491" s="159">
        <v>3.2130000000000001</v>
      </c>
      <c r="V491" s="159">
        <f>ROUND(E491*U491,2)</f>
        <v>67.31</v>
      </c>
      <c r="W491" s="159"/>
      <c r="X491" s="159" t="s">
        <v>314</v>
      </c>
      <c r="Y491" s="159" t="s">
        <v>315</v>
      </c>
      <c r="Z491" s="148"/>
      <c r="AA491" s="148"/>
      <c r="AB491" s="148"/>
      <c r="AC491" s="148"/>
      <c r="AD491" s="148"/>
      <c r="AE491" s="148"/>
      <c r="AF491" s="148"/>
      <c r="AG491" s="148" t="s">
        <v>316</v>
      </c>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2" x14ac:dyDescent="0.2">
      <c r="A492" s="155"/>
      <c r="B492" s="156"/>
      <c r="C492" s="265" t="s">
        <v>885</v>
      </c>
      <c r="D492" s="266"/>
      <c r="E492" s="266"/>
      <c r="F492" s="266"/>
      <c r="G492" s="266"/>
      <c r="H492" s="159"/>
      <c r="I492" s="159"/>
      <c r="J492" s="159"/>
      <c r="K492" s="159"/>
      <c r="L492" s="159"/>
      <c r="M492" s="159"/>
      <c r="N492" s="158"/>
      <c r="O492" s="158"/>
      <c r="P492" s="158"/>
      <c r="Q492" s="158"/>
      <c r="R492" s="159"/>
      <c r="S492" s="159"/>
      <c r="T492" s="159"/>
      <c r="U492" s="159"/>
      <c r="V492" s="159"/>
      <c r="W492" s="159"/>
      <c r="X492" s="159"/>
      <c r="Y492" s="159"/>
      <c r="Z492" s="148"/>
      <c r="AA492" s="148"/>
      <c r="AB492" s="148"/>
      <c r="AC492" s="148"/>
      <c r="AD492" s="148"/>
      <c r="AE492" s="148"/>
      <c r="AF492" s="148"/>
      <c r="AG492" s="148" t="s">
        <v>365</v>
      </c>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2" x14ac:dyDescent="0.2">
      <c r="A493" s="155"/>
      <c r="B493" s="156"/>
      <c r="C493" s="196" t="s">
        <v>886</v>
      </c>
      <c r="D493" s="161"/>
      <c r="E493" s="162"/>
      <c r="F493" s="159"/>
      <c r="G493" s="159"/>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318</v>
      </c>
      <c r="AH493" s="148">
        <v>0</v>
      </c>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3" x14ac:dyDescent="0.2">
      <c r="A494" s="155"/>
      <c r="B494" s="156"/>
      <c r="C494" s="196" t="s">
        <v>887</v>
      </c>
      <c r="D494" s="161"/>
      <c r="E494" s="162">
        <v>0.83520000000000005</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318</v>
      </c>
      <c r="AH494" s="148">
        <v>0</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3" x14ac:dyDescent="0.2">
      <c r="A495" s="155"/>
      <c r="B495" s="156"/>
      <c r="C495" s="196" t="s">
        <v>888</v>
      </c>
      <c r="D495" s="161"/>
      <c r="E495" s="162">
        <v>0.38100000000000001</v>
      </c>
      <c r="F495" s="159"/>
      <c r="G495" s="159"/>
      <c r="H495" s="159"/>
      <c r="I495" s="159"/>
      <c r="J495" s="159"/>
      <c r="K495" s="159"/>
      <c r="L495" s="159"/>
      <c r="M495" s="159"/>
      <c r="N495" s="158"/>
      <c r="O495" s="158"/>
      <c r="P495" s="158"/>
      <c r="Q495" s="158"/>
      <c r="R495" s="159"/>
      <c r="S495" s="159"/>
      <c r="T495" s="159"/>
      <c r="U495" s="159"/>
      <c r="V495" s="159"/>
      <c r="W495" s="159"/>
      <c r="X495" s="159"/>
      <c r="Y495" s="159"/>
      <c r="Z495" s="148"/>
      <c r="AA495" s="148"/>
      <c r="AB495" s="148"/>
      <c r="AC495" s="148"/>
      <c r="AD495" s="148"/>
      <c r="AE495" s="148"/>
      <c r="AF495" s="148"/>
      <c r="AG495" s="148" t="s">
        <v>318</v>
      </c>
      <c r="AH495" s="148">
        <v>0</v>
      </c>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outlineLevel="3" x14ac:dyDescent="0.2">
      <c r="A496" s="155"/>
      <c r="B496" s="156"/>
      <c r="C496" s="196" t="s">
        <v>889</v>
      </c>
      <c r="D496" s="161"/>
      <c r="E496" s="162">
        <v>0.73860000000000003</v>
      </c>
      <c r="F496" s="159"/>
      <c r="G496" s="159"/>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318</v>
      </c>
      <c r="AH496" s="148">
        <v>0</v>
      </c>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row>
    <row r="497" spans="1:60" outlineLevel="3" x14ac:dyDescent="0.2">
      <c r="A497" s="155"/>
      <c r="B497" s="156"/>
      <c r="C497" s="196" t="s">
        <v>890</v>
      </c>
      <c r="D497" s="161"/>
      <c r="E497" s="162">
        <v>0.72299999999999998</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318</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3" x14ac:dyDescent="0.2">
      <c r="A498" s="155"/>
      <c r="B498" s="156"/>
      <c r="C498" s="196" t="s">
        <v>891</v>
      </c>
      <c r="D498" s="161"/>
      <c r="E498" s="162">
        <v>1.4124000000000001</v>
      </c>
      <c r="F498" s="159"/>
      <c r="G498" s="159"/>
      <c r="H498" s="159"/>
      <c r="I498" s="159"/>
      <c r="J498" s="159"/>
      <c r="K498" s="159"/>
      <c r="L498" s="159"/>
      <c r="M498" s="159"/>
      <c r="N498" s="158"/>
      <c r="O498" s="158"/>
      <c r="P498" s="158"/>
      <c r="Q498" s="158"/>
      <c r="R498" s="159"/>
      <c r="S498" s="159"/>
      <c r="T498" s="159"/>
      <c r="U498" s="159"/>
      <c r="V498" s="159"/>
      <c r="W498" s="159"/>
      <c r="X498" s="159"/>
      <c r="Y498" s="159"/>
      <c r="Z498" s="148"/>
      <c r="AA498" s="148"/>
      <c r="AB498" s="148"/>
      <c r="AC498" s="148"/>
      <c r="AD498" s="148"/>
      <c r="AE498" s="148"/>
      <c r="AF498" s="148"/>
      <c r="AG498" s="148" t="s">
        <v>318</v>
      </c>
      <c r="AH498" s="148">
        <v>0</v>
      </c>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outlineLevel="3" x14ac:dyDescent="0.2">
      <c r="A499" s="155"/>
      <c r="B499" s="156"/>
      <c r="C499" s="196" t="s">
        <v>892</v>
      </c>
      <c r="D499" s="161"/>
      <c r="E499" s="162">
        <v>0.74399999999999999</v>
      </c>
      <c r="F499" s="159"/>
      <c r="G499" s="159"/>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318</v>
      </c>
      <c r="AH499" s="148">
        <v>0</v>
      </c>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row>
    <row r="500" spans="1:60" outlineLevel="3" x14ac:dyDescent="0.2">
      <c r="A500" s="155"/>
      <c r="B500" s="156"/>
      <c r="C500" s="196" t="s">
        <v>893</v>
      </c>
      <c r="D500" s="161"/>
      <c r="E500" s="162">
        <v>1.071</v>
      </c>
      <c r="F500" s="159"/>
      <c r="G500" s="159"/>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318</v>
      </c>
      <c r="AH500" s="148">
        <v>0</v>
      </c>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3" x14ac:dyDescent="0.2">
      <c r="A501" s="155"/>
      <c r="B501" s="156"/>
      <c r="C501" s="196" t="s">
        <v>894</v>
      </c>
      <c r="D501" s="161"/>
      <c r="E501" s="162">
        <v>0.92100000000000004</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318</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
      <c r="A502" s="155"/>
      <c r="B502" s="156"/>
      <c r="C502" s="196" t="s">
        <v>895</v>
      </c>
      <c r="D502" s="161"/>
      <c r="E502" s="162">
        <v>0.74819999999999998</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318</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
      <c r="A503" s="155"/>
      <c r="B503" s="156"/>
      <c r="C503" s="196" t="s">
        <v>896</v>
      </c>
      <c r="D503" s="161"/>
      <c r="E503" s="162">
        <v>0.74819999999999998</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318</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
      <c r="A504" s="155"/>
      <c r="B504" s="156"/>
      <c r="C504" s="196" t="s">
        <v>897</v>
      </c>
      <c r="D504" s="161"/>
      <c r="E504" s="162">
        <v>0.73080000000000001</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318</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
      <c r="A505" s="155"/>
      <c r="B505" s="156"/>
      <c r="C505" s="196" t="s">
        <v>898</v>
      </c>
      <c r="D505" s="161"/>
      <c r="E505" s="162">
        <v>1.9878</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318</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
      <c r="A506" s="155"/>
      <c r="B506" s="156"/>
      <c r="C506" s="196" t="s">
        <v>899</v>
      </c>
      <c r="D506" s="161"/>
      <c r="E506" s="162">
        <v>0.74939999999999996</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318</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3" x14ac:dyDescent="0.2">
      <c r="A507" s="155"/>
      <c r="B507" s="156"/>
      <c r="C507" s="196" t="s">
        <v>900</v>
      </c>
      <c r="D507" s="161"/>
      <c r="E507" s="162">
        <v>0.47339999999999999</v>
      </c>
      <c r="F507" s="159"/>
      <c r="G507" s="159"/>
      <c r="H507" s="159"/>
      <c r="I507" s="159"/>
      <c r="J507" s="159"/>
      <c r="K507" s="159"/>
      <c r="L507" s="159"/>
      <c r="M507" s="159"/>
      <c r="N507" s="158"/>
      <c r="O507" s="158"/>
      <c r="P507" s="158"/>
      <c r="Q507" s="158"/>
      <c r="R507" s="159"/>
      <c r="S507" s="159"/>
      <c r="T507" s="159"/>
      <c r="U507" s="159"/>
      <c r="V507" s="159"/>
      <c r="W507" s="159"/>
      <c r="X507" s="159"/>
      <c r="Y507" s="159"/>
      <c r="Z507" s="148"/>
      <c r="AA507" s="148"/>
      <c r="AB507" s="148"/>
      <c r="AC507" s="148"/>
      <c r="AD507" s="148"/>
      <c r="AE507" s="148"/>
      <c r="AF507" s="148"/>
      <c r="AG507" s="148" t="s">
        <v>318</v>
      </c>
      <c r="AH507" s="148">
        <v>0</v>
      </c>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outlineLevel="3" x14ac:dyDescent="0.2">
      <c r="A508" s="155"/>
      <c r="B508" s="156"/>
      <c r="C508" s="196" t="s">
        <v>901</v>
      </c>
      <c r="D508" s="161"/>
      <c r="E508" s="162">
        <v>1.6596</v>
      </c>
      <c r="F508" s="159"/>
      <c r="G508" s="159"/>
      <c r="H508" s="159"/>
      <c r="I508" s="159"/>
      <c r="J508" s="159"/>
      <c r="K508" s="159"/>
      <c r="L508" s="159"/>
      <c r="M508" s="159"/>
      <c r="N508" s="158"/>
      <c r="O508" s="158"/>
      <c r="P508" s="158"/>
      <c r="Q508" s="158"/>
      <c r="R508" s="159"/>
      <c r="S508" s="159"/>
      <c r="T508" s="159"/>
      <c r="U508" s="159"/>
      <c r="V508" s="159"/>
      <c r="W508" s="159"/>
      <c r="X508" s="159"/>
      <c r="Y508" s="159"/>
      <c r="Z508" s="148"/>
      <c r="AA508" s="148"/>
      <c r="AB508" s="148"/>
      <c r="AC508" s="148"/>
      <c r="AD508" s="148"/>
      <c r="AE508" s="148"/>
      <c r="AF508" s="148"/>
      <c r="AG508" s="148" t="s">
        <v>318</v>
      </c>
      <c r="AH508" s="148">
        <v>0</v>
      </c>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row>
    <row r="509" spans="1:60" outlineLevel="3" x14ac:dyDescent="0.2">
      <c r="A509" s="155"/>
      <c r="B509" s="156"/>
      <c r="C509" s="196" t="s">
        <v>902</v>
      </c>
      <c r="D509" s="161"/>
      <c r="E509" s="162">
        <v>0.24540000000000001</v>
      </c>
      <c r="F509" s="159"/>
      <c r="G509" s="159"/>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318</v>
      </c>
      <c r="AH509" s="148">
        <v>0</v>
      </c>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3" x14ac:dyDescent="0.2">
      <c r="A510" s="155"/>
      <c r="B510" s="156"/>
      <c r="C510" s="196" t="s">
        <v>903</v>
      </c>
      <c r="D510" s="161"/>
      <c r="E510" s="162">
        <v>1.6284000000000001</v>
      </c>
      <c r="F510" s="159"/>
      <c r="G510" s="159"/>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318</v>
      </c>
      <c r="AH510" s="148">
        <v>0</v>
      </c>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3" x14ac:dyDescent="0.2">
      <c r="A511" s="155"/>
      <c r="B511" s="156"/>
      <c r="C511" s="196" t="s">
        <v>904</v>
      </c>
      <c r="D511" s="161"/>
      <c r="E511" s="162"/>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318</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3" x14ac:dyDescent="0.2">
      <c r="A512" s="155"/>
      <c r="B512" s="156"/>
      <c r="C512" s="196" t="s">
        <v>905</v>
      </c>
      <c r="D512" s="161"/>
      <c r="E512" s="162">
        <v>1.0385</v>
      </c>
      <c r="F512" s="159"/>
      <c r="G512" s="159"/>
      <c r="H512" s="159"/>
      <c r="I512" s="159"/>
      <c r="J512" s="159"/>
      <c r="K512" s="159"/>
      <c r="L512" s="159"/>
      <c r="M512" s="159"/>
      <c r="N512" s="158"/>
      <c r="O512" s="158"/>
      <c r="P512" s="158"/>
      <c r="Q512" s="158"/>
      <c r="R512" s="159"/>
      <c r="S512" s="159"/>
      <c r="T512" s="159"/>
      <c r="U512" s="159"/>
      <c r="V512" s="159"/>
      <c r="W512" s="159"/>
      <c r="X512" s="159"/>
      <c r="Y512" s="159"/>
      <c r="Z512" s="148"/>
      <c r="AA512" s="148"/>
      <c r="AB512" s="148"/>
      <c r="AC512" s="148"/>
      <c r="AD512" s="148"/>
      <c r="AE512" s="148"/>
      <c r="AF512" s="148"/>
      <c r="AG512" s="148" t="s">
        <v>318</v>
      </c>
      <c r="AH512" s="148">
        <v>0</v>
      </c>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3" x14ac:dyDescent="0.2">
      <c r="A513" s="155"/>
      <c r="B513" s="156"/>
      <c r="C513" s="196" t="s">
        <v>906</v>
      </c>
      <c r="D513" s="161"/>
      <c r="E513" s="162">
        <v>0.19600000000000001</v>
      </c>
      <c r="F513" s="159"/>
      <c r="G513" s="159"/>
      <c r="H513" s="159"/>
      <c r="I513" s="159"/>
      <c r="J513" s="159"/>
      <c r="K513" s="159"/>
      <c r="L513" s="159"/>
      <c r="M513" s="159"/>
      <c r="N513" s="158"/>
      <c r="O513" s="158"/>
      <c r="P513" s="158"/>
      <c r="Q513" s="158"/>
      <c r="R513" s="159"/>
      <c r="S513" s="159"/>
      <c r="T513" s="159"/>
      <c r="U513" s="159"/>
      <c r="V513" s="159"/>
      <c r="W513" s="159"/>
      <c r="X513" s="159"/>
      <c r="Y513" s="159"/>
      <c r="Z513" s="148"/>
      <c r="AA513" s="148"/>
      <c r="AB513" s="148"/>
      <c r="AC513" s="148"/>
      <c r="AD513" s="148"/>
      <c r="AE513" s="148"/>
      <c r="AF513" s="148"/>
      <c r="AG513" s="148" t="s">
        <v>318</v>
      </c>
      <c r="AH513" s="148">
        <v>0</v>
      </c>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3" x14ac:dyDescent="0.2">
      <c r="A514" s="155"/>
      <c r="B514" s="156"/>
      <c r="C514" s="196" t="s">
        <v>907</v>
      </c>
      <c r="D514" s="161"/>
      <c r="E514" s="162">
        <v>0.27700000000000002</v>
      </c>
      <c r="F514" s="159"/>
      <c r="G514" s="159"/>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318</v>
      </c>
      <c r="AH514" s="148">
        <v>0</v>
      </c>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3" x14ac:dyDescent="0.2">
      <c r="A515" s="155"/>
      <c r="B515" s="156"/>
      <c r="C515" s="196" t="s">
        <v>908</v>
      </c>
      <c r="D515" s="161"/>
      <c r="E515" s="162">
        <v>0.25850000000000001</v>
      </c>
      <c r="F515" s="159"/>
      <c r="G515" s="159"/>
      <c r="H515" s="159"/>
      <c r="I515" s="159"/>
      <c r="J515" s="159"/>
      <c r="K515" s="159"/>
      <c r="L515" s="159"/>
      <c r="M515" s="159"/>
      <c r="N515" s="158"/>
      <c r="O515" s="158"/>
      <c r="P515" s="158"/>
      <c r="Q515" s="158"/>
      <c r="R515" s="159"/>
      <c r="S515" s="159"/>
      <c r="T515" s="159"/>
      <c r="U515" s="159"/>
      <c r="V515" s="159"/>
      <c r="W515" s="159"/>
      <c r="X515" s="159"/>
      <c r="Y515" s="159"/>
      <c r="Z515" s="148"/>
      <c r="AA515" s="148"/>
      <c r="AB515" s="148"/>
      <c r="AC515" s="148"/>
      <c r="AD515" s="148"/>
      <c r="AE515" s="148"/>
      <c r="AF515" s="148"/>
      <c r="AG515" s="148" t="s">
        <v>318</v>
      </c>
      <c r="AH515" s="148">
        <v>0</v>
      </c>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outlineLevel="3" x14ac:dyDescent="0.2">
      <c r="A516" s="155"/>
      <c r="B516" s="156"/>
      <c r="C516" s="196" t="s">
        <v>909</v>
      </c>
      <c r="D516" s="161"/>
      <c r="E516" s="162">
        <v>0.12</v>
      </c>
      <c r="F516" s="159"/>
      <c r="G516" s="159"/>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318</v>
      </c>
      <c r="AH516" s="148">
        <v>0</v>
      </c>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row>
    <row r="517" spans="1:60" outlineLevel="3" x14ac:dyDescent="0.2">
      <c r="A517" s="155"/>
      <c r="B517" s="156"/>
      <c r="C517" s="196" t="s">
        <v>910</v>
      </c>
      <c r="D517" s="161"/>
      <c r="E517" s="162">
        <v>0.89</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318</v>
      </c>
      <c r="AH517" s="148">
        <v>0</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3" x14ac:dyDescent="0.2">
      <c r="A518" s="155"/>
      <c r="B518" s="156"/>
      <c r="C518" s="196" t="s">
        <v>911</v>
      </c>
      <c r="D518" s="161"/>
      <c r="E518" s="162">
        <v>0.317</v>
      </c>
      <c r="F518" s="159"/>
      <c r="G518" s="159"/>
      <c r="H518" s="159"/>
      <c r="I518" s="159"/>
      <c r="J518" s="159"/>
      <c r="K518" s="159"/>
      <c r="L518" s="159"/>
      <c r="M518" s="159"/>
      <c r="N518" s="158"/>
      <c r="O518" s="158"/>
      <c r="P518" s="158"/>
      <c r="Q518" s="158"/>
      <c r="R518" s="159"/>
      <c r="S518" s="159"/>
      <c r="T518" s="159"/>
      <c r="U518" s="159"/>
      <c r="V518" s="159"/>
      <c r="W518" s="159"/>
      <c r="X518" s="159"/>
      <c r="Y518" s="159"/>
      <c r="Z518" s="148"/>
      <c r="AA518" s="148"/>
      <c r="AB518" s="148"/>
      <c r="AC518" s="148"/>
      <c r="AD518" s="148"/>
      <c r="AE518" s="148"/>
      <c r="AF518" s="148"/>
      <c r="AG518" s="148" t="s">
        <v>318</v>
      </c>
      <c r="AH518" s="148">
        <v>0</v>
      </c>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3" x14ac:dyDescent="0.2">
      <c r="A519" s="155"/>
      <c r="B519" s="156"/>
      <c r="C519" s="196" t="s">
        <v>912</v>
      </c>
      <c r="D519" s="161"/>
      <c r="E519" s="162">
        <v>0.2475</v>
      </c>
      <c r="F519" s="159"/>
      <c r="G519" s="159"/>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318</v>
      </c>
      <c r="AH519" s="148">
        <v>0</v>
      </c>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3" x14ac:dyDescent="0.2">
      <c r="A520" s="155"/>
      <c r="B520" s="156"/>
      <c r="C520" s="196" t="s">
        <v>913</v>
      </c>
      <c r="D520" s="161"/>
      <c r="E520" s="162">
        <v>0.89</v>
      </c>
      <c r="F520" s="159"/>
      <c r="G520" s="159"/>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318</v>
      </c>
      <c r="AH520" s="148">
        <v>0</v>
      </c>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3" x14ac:dyDescent="0.2">
      <c r="A521" s="155"/>
      <c r="B521" s="156"/>
      <c r="C521" s="196" t="s">
        <v>914</v>
      </c>
      <c r="D521" s="161"/>
      <c r="E521" s="162">
        <v>0.20599999999999999</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318</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outlineLevel="3" x14ac:dyDescent="0.2">
      <c r="A522" s="155"/>
      <c r="B522" s="156"/>
      <c r="C522" s="196" t="s">
        <v>915</v>
      </c>
      <c r="D522" s="161"/>
      <c r="E522" s="162">
        <v>0.40200000000000002</v>
      </c>
      <c r="F522" s="159"/>
      <c r="G522" s="159"/>
      <c r="H522" s="159"/>
      <c r="I522" s="159"/>
      <c r="J522" s="159"/>
      <c r="K522" s="159"/>
      <c r="L522" s="159"/>
      <c r="M522" s="159"/>
      <c r="N522" s="158"/>
      <c r="O522" s="158"/>
      <c r="P522" s="158"/>
      <c r="Q522" s="158"/>
      <c r="R522" s="159"/>
      <c r="S522" s="159"/>
      <c r="T522" s="159"/>
      <c r="U522" s="159"/>
      <c r="V522" s="159"/>
      <c r="W522" s="159"/>
      <c r="X522" s="159"/>
      <c r="Y522" s="159"/>
      <c r="Z522" s="148"/>
      <c r="AA522" s="148"/>
      <c r="AB522" s="148"/>
      <c r="AC522" s="148"/>
      <c r="AD522" s="148"/>
      <c r="AE522" s="148"/>
      <c r="AF522" s="148"/>
      <c r="AG522" s="148" t="s">
        <v>318</v>
      </c>
      <c r="AH522" s="148">
        <v>0</v>
      </c>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3" x14ac:dyDescent="0.2">
      <c r="A523" s="155"/>
      <c r="B523" s="156"/>
      <c r="C523" s="196" t="s">
        <v>916</v>
      </c>
      <c r="D523" s="161"/>
      <c r="E523" s="162">
        <v>0.308</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318</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1" x14ac:dyDescent="0.2">
      <c r="A524" s="178">
        <v>114</v>
      </c>
      <c r="B524" s="179" t="s">
        <v>917</v>
      </c>
      <c r="C524" s="195" t="s">
        <v>918</v>
      </c>
      <c r="D524" s="180" t="s">
        <v>312</v>
      </c>
      <c r="E524" s="181">
        <v>1.21584</v>
      </c>
      <c r="F524" s="182"/>
      <c r="G524" s="183">
        <f>ROUND(E524*F524,2)</f>
        <v>0</v>
      </c>
      <c r="H524" s="182"/>
      <c r="I524" s="183">
        <f>ROUND(E524*H524,2)</f>
        <v>0</v>
      </c>
      <c r="J524" s="182"/>
      <c r="K524" s="183">
        <f>ROUND(E524*J524,2)</f>
        <v>0</v>
      </c>
      <c r="L524" s="183">
        <v>12</v>
      </c>
      <c r="M524" s="183">
        <f>G524*(1+L524/100)</f>
        <v>0</v>
      </c>
      <c r="N524" s="181">
        <v>2.5249999999999999</v>
      </c>
      <c r="O524" s="181">
        <f>ROUND(E524*N524,2)</f>
        <v>3.07</v>
      </c>
      <c r="P524" s="181">
        <v>0</v>
      </c>
      <c r="Q524" s="181">
        <f>ROUND(E524*P524,2)</f>
        <v>0</v>
      </c>
      <c r="R524" s="183"/>
      <c r="S524" s="183" t="s">
        <v>313</v>
      </c>
      <c r="T524" s="184" t="s">
        <v>313</v>
      </c>
      <c r="U524" s="159">
        <v>2.58</v>
      </c>
      <c r="V524" s="159">
        <f>ROUND(E524*U524,2)</f>
        <v>3.14</v>
      </c>
      <c r="W524" s="159"/>
      <c r="X524" s="159" t="s">
        <v>314</v>
      </c>
      <c r="Y524" s="159" t="s">
        <v>315</v>
      </c>
      <c r="Z524" s="148"/>
      <c r="AA524" s="148"/>
      <c r="AB524" s="148"/>
      <c r="AC524" s="148"/>
      <c r="AD524" s="148"/>
      <c r="AE524" s="148"/>
      <c r="AF524" s="148"/>
      <c r="AG524" s="148" t="s">
        <v>316</v>
      </c>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2" x14ac:dyDescent="0.2">
      <c r="A525" s="155"/>
      <c r="B525" s="156"/>
      <c r="C525" s="196" t="s">
        <v>919</v>
      </c>
      <c r="D525" s="161"/>
      <c r="E525" s="162"/>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318</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3" x14ac:dyDescent="0.2">
      <c r="A526" s="155"/>
      <c r="B526" s="156"/>
      <c r="C526" s="196" t="s">
        <v>920</v>
      </c>
      <c r="D526" s="161"/>
      <c r="E526" s="162">
        <v>1.21584</v>
      </c>
      <c r="F526" s="159"/>
      <c r="G526" s="159"/>
      <c r="H526" s="159"/>
      <c r="I526" s="159"/>
      <c r="J526" s="159"/>
      <c r="K526" s="159"/>
      <c r="L526" s="159"/>
      <c r="M526" s="159"/>
      <c r="N526" s="158"/>
      <c r="O526" s="158"/>
      <c r="P526" s="158"/>
      <c r="Q526" s="158"/>
      <c r="R526" s="159"/>
      <c r="S526" s="159"/>
      <c r="T526" s="159"/>
      <c r="U526" s="159"/>
      <c r="V526" s="159"/>
      <c r="W526" s="159"/>
      <c r="X526" s="159"/>
      <c r="Y526" s="159"/>
      <c r="Z526" s="148"/>
      <c r="AA526" s="148"/>
      <c r="AB526" s="148"/>
      <c r="AC526" s="148"/>
      <c r="AD526" s="148"/>
      <c r="AE526" s="148"/>
      <c r="AF526" s="148"/>
      <c r="AG526" s="148" t="s">
        <v>318</v>
      </c>
      <c r="AH526" s="148">
        <v>0</v>
      </c>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1" x14ac:dyDescent="0.2">
      <c r="A527" s="178">
        <v>115</v>
      </c>
      <c r="B527" s="179" t="s">
        <v>921</v>
      </c>
      <c r="C527" s="195" t="s">
        <v>922</v>
      </c>
      <c r="D527" s="180" t="s">
        <v>389</v>
      </c>
      <c r="E527" s="181">
        <v>3.75</v>
      </c>
      <c r="F527" s="182"/>
      <c r="G527" s="183">
        <f>ROUND(E527*F527,2)</f>
        <v>0</v>
      </c>
      <c r="H527" s="182"/>
      <c r="I527" s="183">
        <f>ROUND(E527*H527,2)</f>
        <v>0</v>
      </c>
      <c r="J527" s="182"/>
      <c r="K527" s="183">
        <f>ROUND(E527*J527,2)</f>
        <v>0</v>
      </c>
      <c r="L527" s="183">
        <v>12</v>
      </c>
      <c r="M527" s="183">
        <f>G527*(1+L527/100)</f>
        <v>0</v>
      </c>
      <c r="N527" s="181">
        <v>0</v>
      </c>
      <c r="O527" s="181">
        <f>ROUND(E527*N527,2)</f>
        <v>0</v>
      </c>
      <c r="P527" s="181">
        <v>0</v>
      </c>
      <c r="Q527" s="181">
        <f>ROUND(E527*P527,2)</f>
        <v>0</v>
      </c>
      <c r="R527" s="183"/>
      <c r="S527" s="183" t="s">
        <v>313</v>
      </c>
      <c r="T527" s="184" t="s">
        <v>313</v>
      </c>
      <c r="U527" s="159">
        <v>0.46500000000000002</v>
      </c>
      <c r="V527" s="159">
        <f>ROUND(E527*U527,2)</f>
        <v>1.74</v>
      </c>
      <c r="W527" s="159"/>
      <c r="X527" s="159" t="s">
        <v>314</v>
      </c>
      <c r="Y527" s="159" t="s">
        <v>315</v>
      </c>
      <c r="Z527" s="148"/>
      <c r="AA527" s="148"/>
      <c r="AB527" s="148"/>
      <c r="AC527" s="148"/>
      <c r="AD527" s="148"/>
      <c r="AE527" s="148"/>
      <c r="AF527" s="148"/>
      <c r="AG527" s="148" t="s">
        <v>316</v>
      </c>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2" x14ac:dyDescent="0.2">
      <c r="A528" s="155"/>
      <c r="B528" s="156"/>
      <c r="C528" s="196" t="s">
        <v>923</v>
      </c>
      <c r="D528" s="161"/>
      <c r="E528" s="162">
        <v>0.75</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318</v>
      </c>
      <c r="AH528" s="148">
        <v>0</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outlineLevel="3" x14ac:dyDescent="0.2">
      <c r="A529" s="155"/>
      <c r="B529" s="156"/>
      <c r="C529" s="196" t="s">
        <v>924</v>
      </c>
      <c r="D529" s="161"/>
      <c r="E529" s="162">
        <v>2.25</v>
      </c>
      <c r="F529" s="159"/>
      <c r="G529" s="159"/>
      <c r="H529" s="159"/>
      <c r="I529" s="159"/>
      <c r="J529" s="159"/>
      <c r="K529" s="159"/>
      <c r="L529" s="159"/>
      <c r="M529" s="159"/>
      <c r="N529" s="158"/>
      <c r="O529" s="158"/>
      <c r="P529" s="158"/>
      <c r="Q529" s="158"/>
      <c r="R529" s="159"/>
      <c r="S529" s="159"/>
      <c r="T529" s="159"/>
      <c r="U529" s="159"/>
      <c r="V529" s="159"/>
      <c r="W529" s="159"/>
      <c r="X529" s="159"/>
      <c r="Y529" s="159"/>
      <c r="Z529" s="148"/>
      <c r="AA529" s="148"/>
      <c r="AB529" s="148"/>
      <c r="AC529" s="148"/>
      <c r="AD529" s="148"/>
      <c r="AE529" s="148"/>
      <c r="AF529" s="148"/>
      <c r="AG529" s="148" t="s">
        <v>318</v>
      </c>
      <c r="AH529" s="148">
        <v>0</v>
      </c>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3" x14ac:dyDescent="0.2">
      <c r="A530" s="155"/>
      <c r="B530" s="156"/>
      <c r="C530" s="196" t="s">
        <v>923</v>
      </c>
      <c r="D530" s="161"/>
      <c r="E530" s="162">
        <v>0.75</v>
      </c>
      <c r="F530" s="159"/>
      <c r="G530" s="159"/>
      <c r="H530" s="159"/>
      <c r="I530" s="159"/>
      <c r="J530" s="159"/>
      <c r="K530" s="159"/>
      <c r="L530" s="159"/>
      <c r="M530" s="159"/>
      <c r="N530" s="158"/>
      <c r="O530" s="158"/>
      <c r="P530" s="158"/>
      <c r="Q530" s="158"/>
      <c r="R530" s="159"/>
      <c r="S530" s="159"/>
      <c r="T530" s="159"/>
      <c r="U530" s="159"/>
      <c r="V530" s="159"/>
      <c r="W530" s="159"/>
      <c r="X530" s="159"/>
      <c r="Y530" s="159"/>
      <c r="Z530" s="148"/>
      <c r="AA530" s="148"/>
      <c r="AB530" s="148"/>
      <c r="AC530" s="148"/>
      <c r="AD530" s="148"/>
      <c r="AE530" s="148"/>
      <c r="AF530" s="148"/>
      <c r="AG530" s="148" t="s">
        <v>318</v>
      </c>
      <c r="AH530" s="148">
        <v>0</v>
      </c>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1" x14ac:dyDescent="0.2">
      <c r="A531" s="178">
        <v>116</v>
      </c>
      <c r="B531" s="179" t="s">
        <v>925</v>
      </c>
      <c r="C531" s="195" t="s">
        <v>926</v>
      </c>
      <c r="D531" s="180" t="s">
        <v>312</v>
      </c>
      <c r="E531" s="181">
        <v>20.947900000000001</v>
      </c>
      <c r="F531" s="182"/>
      <c r="G531" s="183">
        <f>ROUND(E531*F531,2)</f>
        <v>0</v>
      </c>
      <c r="H531" s="182"/>
      <c r="I531" s="183">
        <f>ROUND(E531*H531,2)</f>
        <v>0</v>
      </c>
      <c r="J531" s="182"/>
      <c r="K531" s="183">
        <f>ROUND(E531*J531,2)</f>
        <v>0</v>
      </c>
      <c r="L531" s="183">
        <v>12</v>
      </c>
      <c r="M531" s="183">
        <f>G531*(1+L531/100)</f>
        <v>0</v>
      </c>
      <c r="N531" s="181">
        <v>0.04</v>
      </c>
      <c r="O531" s="181">
        <f>ROUND(E531*N531,2)</f>
        <v>0.84</v>
      </c>
      <c r="P531" s="181">
        <v>0</v>
      </c>
      <c r="Q531" s="181">
        <f>ROUND(E531*P531,2)</f>
        <v>0</v>
      </c>
      <c r="R531" s="183"/>
      <c r="S531" s="183" t="s">
        <v>313</v>
      </c>
      <c r="T531" s="184" t="s">
        <v>313</v>
      </c>
      <c r="U531" s="159">
        <v>2.7</v>
      </c>
      <c r="V531" s="159">
        <f>ROUND(E531*U531,2)</f>
        <v>56.56</v>
      </c>
      <c r="W531" s="159"/>
      <c r="X531" s="159" t="s">
        <v>314</v>
      </c>
      <c r="Y531" s="159" t="s">
        <v>315</v>
      </c>
      <c r="Z531" s="148"/>
      <c r="AA531" s="148"/>
      <c r="AB531" s="148"/>
      <c r="AC531" s="148"/>
      <c r="AD531" s="148"/>
      <c r="AE531" s="148"/>
      <c r="AF531" s="148"/>
      <c r="AG531" s="148" t="s">
        <v>316</v>
      </c>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outlineLevel="2" x14ac:dyDescent="0.2">
      <c r="A532" s="155"/>
      <c r="B532" s="156"/>
      <c r="C532" s="196" t="s">
        <v>927</v>
      </c>
      <c r="D532" s="161"/>
      <c r="E532" s="162">
        <v>20.947900000000001</v>
      </c>
      <c r="F532" s="159"/>
      <c r="G532" s="159"/>
      <c r="H532" s="159"/>
      <c r="I532" s="159"/>
      <c r="J532" s="159"/>
      <c r="K532" s="159"/>
      <c r="L532" s="159"/>
      <c r="M532" s="159"/>
      <c r="N532" s="158"/>
      <c r="O532" s="158"/>
      <c r="P532" s="158"/>
      <c r="Q532" s="158"/>
      <c r="R532" s="159"/>
      <c r="S532" s="159"/>
      <c r="T532" s="159"/>
      <c r="U532" s="159"/>
      <c r="V532" s="159"/>
      <c r="W532" s="159"/>
      <c r="X532" s="159"/>
      <c r="Y532" s="159"/>
      <c r="Z532" s="148"/>
      <c r="AA532" s="148"/>
      <c r="AB532" s="148"/>
      <c r="AC532" s="148"/>
      <c r="AD532" s="148"/>
      <c r="AE532" s="148"/>
      <c r="AF532" s="148"/>
      <c r="AG532" s="148" t="s">
        <v>318</v>
      </c>
      <c r="AH532" s="148">
        <v>5</v>
      </c>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outlineLevel="1" x14ac:dyDescent="0.2">
      <c r="A533" s="178">
        <v>117</v>
      </c>
      <c r="B533" s="179" t="s">
        <v>928</v>
      </c>
      <c r="C533" s="195" t="s">
        <v>929</v>
      </c>
      <c r="D533" s="180" t="s">
        <v>312</v>
      </c>
      <c r="E533" s="181">
        <v>20.947900000000001</v>
      </c>
      <c r="F533" s="182"/>
      <c r="G533" s="183">
        <f>ROUND(E533*F533,2)</f>
        <v>0</v>
      </c>
      <c r="H533" s="182"/>
      <c r="I533" s="183">
        <f>ROUND(E533*H533,2)</f>
        <v>0</v>
      </c>
      <c r="J533" s="182"/>
      <c r="K533" s="183">
        <f>ROUND(E533*J533,2)</f>
        <v>0</v>
      </c>
      <c r="L533" s="183">
        <v>12</v>
      </c>
      <c r="M533" s="183">
        <f>G533*(1+L533/100)</f>
        <v>0</v>
      </c>
      <c r="N533" s="181">
        <v>0</v>
      </c>
      <c r="O533" s="181">
        <f>ROUND(E533*N533,2)</f>
        <v>0</v>
      </c>
      <c r="P533" s="181">
        <v>0</v>
      </c>
      <c r="Q533" s="181">
        <f>ROUND(E533*P533,2)</f>
        <v>0</v>
      </c>
      <c r="R533" s="183"/>
      <c r="S533" s="183" t="s">
        <v>313</v>
      </c>
      <c r="T533" s="184" t="s">
        <v>313</v>
      </c>
      <c r="U533" s="159">
        <v>0.82</v>
      </c>
      <c r="V533" s="159">
        <f>ROUND(E533*U533,2)</f>
        <v>17.18</v>
      </c>
      <c r="W533" s="159"/>
      <c r="X533" s="159" t="s">
        <v>314</v>
      </c>
      <c r="Y533" s="159" t="s">
        <v>315</v>
      </c>
      <c r="Z533" s="148"/>
      <c r="AA533" s="148"/>
      <c r="AB533" s="148"/>
      <c r="AC533" s="148"/>
      <c r="AD533" s="148"/>
      <c r="AE533" s="148"/>
      <c r="AF533" s="148"/>
      <c r="AG533" s="148" t="s">
        <v>316</v>
      </c>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2" x14ac:dyDescent="0.2">
      <c r="A534" s="155"/>
      <c r="B534" s="156"/>
      <c r="C534" s="196" t="s">
        <v>927</v>
      </c>
      <c r="D534" s="161"/>
      <c r="E534" s="162">
        <v>20.947900000000001</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318</v>
      </c>
      <c r="AH534" s="148">
        <v>5</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ht="22.5" outlineLevel="1" x14ac:dyDescent="0.2">
      <c r="A535" s="178">
        <v>118</v>
      </c>
      <c r="B535" s="179" t="s">
        <v>930</v>
      </c>
      <c r="C535" s="195" t="s">
        <v>931</v>
      </c>
      <c r="D535" s="180" t="s">
        <v>381</v>
      </c>
      <c r="E535" s="181">
        <v>2.2161200000000001</v>
      </c>
      <c r="F535" s="182"/>
      <c r="G535" s="183">
        <f>ROUND(E535*F535,2)</f>
        <v>0</v>
      </c>
      <c r="H535" s="182"/>
      <c r="I535" s="183">
        <f>ROUND(E535*H535,2)</f>
        <v>0</v>
      </c>
      <c r="J535" s="182"/>
      <c r="K535" s="183">
        <f>ROUND(E535*J535,2)</f>
        <v>0</v>
      </c>
      <c r="L535" s="183">
        <v>12</v>
      </c>
      <c r="M535" s="183">
        <f>G535*(1+L535/100)</f>
        <v>0</v>
      </c>
      <c r="N535" s="181">
        <v>1.0820000000000001</v>
      </c>
      <c r="O535" s="181">
        <f>ROUND(E535*N535,2)</f>
        <v>2.4</v>
      </c>
      <c r="P535" s="181">
        <v>0</v>
      </c>
      <c r="Q535" s="181">
        <f>ROUND(E535*P535,2)</f>
        <v>0</v>
      </c>
      <c r="R535" s="183"/>
      <c r="S535" s="183" t="s">
        <v>313</v>
      </c>
      <c r="T535" s="184" t="s">
        <v>313</v>
      </c>
      <c r="U535" s="159">
        <v>15.231</v>
      </c>
      <c r="V535" s="159">
        <f>ROUND(E535*U535,2)</f>
        <v>33.75</v>
      </c>
      <c r="W535" s="159"/>
      <c r="X535" s="159" t="s">
        <v>314</v>
      </c>
      <c r="Y535" s="159" t="s">
        <v>315</v>
      </c>
      <c r="Z535" s="148"/>
      <c r="AA535" s="148"/>
      <c r="AB535" s="148"/>
      <c r="AC535" s="148"/>
      <c r="AD535" s="148"/>
      <c r="AE535" s="148"/>
      <c r="AF535" s="148"/>
      <c r="AG535" s="148" t="s">
        <v>316</v>
      </c>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outlineLevel="2" x14ac:dyDescent="0.2">
      <c r="A536" s="155"/>
      <c r="B536" s="156"/>
      <c r="C536" s="196" t="s">
        <v>932</v>
      </c>
      <c r="D536" s="161"/>
      <c r="E536" s="162">
        <v>2.2161200000000001</v>
      </c>
      <c r="F536" s="159"/>
      <c r="G536" s="159"/>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318</v>
      </c>
      <c r="AH536" s="148">
        <v>0</v>
      </c>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row>
    <row r="537" spans="1:60" ht="33.75" outlineLevel="1" x14ac:dyDescent="0.2">
      <c r="A537" s="178">
        <v>119</v>
      </c>
      <c r="B537" s="179" t="s">
        <v>933</v>
      </c>
      <c r="C537" s="195" t="s">
        <v>934</v>
      </c>
      <c r="D537" s="180" t="s">
        <v>374</v>
      </c>
      <c r="E537" s="181">
        <v>245.44</v>
      </c>
      <c r="F537" s="182"/>
      <c r="G537" s="183">
        <f>ROUND(E537*F537,2)</f>
        <v>0</v>
      </c>
      <c r="H537" s="182"/>
      <c r="I537" s="183">
        <f>ROUND(E537*H537,2)</f>
        <v>0</v>
      </c>
      <c r="J537" s="182"/>
      <c r="K537" s="183">
        <f>ROUND(E537*J537,2)</f>
        <v>0</v>
      </c>
      <c r="L537" s="183">
        <v>12</v>
      </c>
      <c r="M537" s="183">
        <f>G537*(1+L537/100)</f>
        <v>0</v>
      </c>
      <c r="N537" s="181">
        <v>7.0000000000000001E-3</v>
      </c>
      <c r="O537" s="181">
        <f>ROUND(E537*N537,2)</f>
        <v>1.72</v>
      </c>
      <c r="P537" s="181">
        <v>0</v>
      </c>
      <c r="Q537" s="181">
        <f>ROUND(E537*P537,2)</f>
        <v>0</v>
      </c>
      <c r="R537" s="183"/>
      <c r="S537" s="183" t="s">
        <v>313</v>
      </c>
      <c r="T537" s="184" t="s">
        <v>313</v>
      </c>
      <c r="U537" s="159">
        <v>0.254</v>
      </c>
      <c r="V537" s="159">
        <f>ROUND(E537*U537,2)</f>
        <v>62.34</v>
      </c>
      <c r="W537" s="159"/>
      <c r="X537" s="159" t="s">
        <v>314</v>
      </c>
      <c r="Y537" s="159" t="s">
        <v>315</v>
      </c>
      <c r="Z537" s="148"/>
      <c r="AA537" s="148"/>
      <c r="AB537" s="148"/>
      <c r="AC537" s="148"/>
      <c r="AD537" s="148"/>
      <c r="AE537" s="148"/>
      <c r="AF537" s="148"/>
      <c r="AG537" s="148" t="s">
        <v>316</v>
      </c>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outlineLevel="2" x14ac:dyDescent="0.2">
      <c r="A538" s="155"/>
      <c r="B538" s="156"/>
      <c r="C538" s="196" t="s">
        <v>935</v>
      </c>
      <c r="D538" s="161"/>
      <c r="E538" s="162">
        <v>245.44</v>
      </c>
      <c r="F538" s="159"/>
      <c r="G538" s="159"/>
      <c r="H538" s="159"/>
      <c r="I538" s="159"/>
      <c r="J538" s="159"/>
      <c r="K538" s="159"/>
      <c r="L538" s="159"/>
      <c r="M538" s="159"/>
      <c r="N538" s="158"/>
      <c r="O538" s="158"/>
      <c r="P538" s="158"/>
      <c r="Q538" s="158"/>
      <c r="R538" s="159"/>
      <c r="S538" s="159"/>
      <c r="T538" s="159"/>
      <c r="U538" s="159"/>
      <c r="V538" s="159"/>
      <c r="W538" s="159"/>
      <c r="X538" s="159"/>
      <c r="Y538" s="159"/>
      <c r="Z538" s="148"/>
      <c r="AA538" s="148"/>
      <c r="AB538" s="148"/>
      <c r="AC538" s="148"/>
      <c r="AD538" s="148"/>
      <c r="AE538" s="148"/>
      <c r="AF538" s="148"/>
      <c r="AG538" s="148" t="s">
        <v>318</v>
      </c>
      <c r="AH538" s="148">
        <v>0</v>
      </c>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1" x14ac:dyDescent="0.2">
      <c r="A539" s="178">
        <v>120</v>
      </c>
      <c r="B539" s="179" t="s">
        <v>936</v>
      </c>
      <c r="C539" s="195" t="s">
        <v>937</v>
      </c>
      <c r="D539" s="180" t="s">
        <v>374</v>
      </c>
      <c r="E539" s="181">
        <v>732.6</v>
      </c>
      <c r="F539" s="182"/>
      <c r="G539" s="183">
        <f>ROUND(E539*F539,2)</f>
        <v>0</v>
      </c>
      <c r="H539" s="182"/>
      <c r="I539" s="183">
        <f>ROUND(E539*H539,2)</f>
        <v>0</v>
      </c>
      <c r="J539" s="182"/>
      <c r="K539" s="183">
        <f>ROUND(E539*J539,2)</f>
        <v>0</v>
      </c>
      <c r="L539" s="183">
        <v>12</v>
      </c>
      <c r="M539" s="183">
        <f>G539*(1+L539/100)</f>
        <v>0</v>
      </c>
      <c r="N539" s="181">
        <v>3.6999999999999999E-4</v>
      </c>
      <c r="O539" s="181">
        <f>ROUND(E539*N539,2)</f>
        <v>0.27</v>
      </c>
      <c r="P539" s="181">
        <v>0</v>
      </c>
      <c r="Q539" s="181">
        <f>ROUND(E539*P539,2)</f>
        <v>0</v>
      </c>
      <c r="R539" s="183"/>
      <c r="S539" s="183" t="s">
        <v>313</v>
      </c>
      <c r="T539" s="184" t="s">
        <v>313</v>
      </c>
      <c r="U539" s="159">
        <v>0.09</v>
      </c>
      <c r="V539" s="159">
        <f>ROUND(E539*U539,2)</f>
        <v>65.930000000000007</v>
      </c>
      <c r="W539" s="159"/>
      <c r="X539" s="159" t="s">
        <v>314</v>
      </c>
      <c r="Y539" s="159" t="s">
        <v>315</v>
      </c>
      <c r="Z539" s="148"/>
      <c r="AA539" s="148"/>
      <c r="AB539" s="148"/>
      <c r="AC539" s="148"/>
      <c r="AD539" s="148"/>
      <c r="AE539" s="148"/>
      <c r="AF539" s="148"/>
      <c r="AG539" s="148" t="s">
        <v>316</v>
      </c>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2" x14ac:dyDescent="0.2">
      <c r="A540" s="155"/>
      <c r="B540" s="156"/>
      <c r="C540" s="196" t="s">
        <v>938</v>
      </c>
      <c r="D540" s="161"/>
      <c r="E540" s="162">
        <v>732.6</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318</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x14ac:dyDescent="0.2">
      <c r="A541" s="171" t="s">
        <v>308</v>
      </c>
      <c r="B541" s="172" t="s">
        <v>195</v>
      </c>
      <c r="C541" s="194" t="s">
        <v>196</v>
      </c>
      <c r="D541" s="173"/>
      <c r="E541" s="174"/>
      <c r="F541" s="175"/>
      <c r="G541" s="175">
        <f>SUMIF(AG542:AG842,"&lt;&gt;NOR",G542:G842)</f>
        <v>0</v>
      </c>
      <c r="H541" s="175"/>
      <c r="I541" s="175">
        <f>SUM(I542:I842)</f>
        <v>0</v>
      </c>
      <c r="J541" s="175"/>
      <c r="K541" s="175">
        <f>SUM(K542:K842)</f>
        <v>0</v>
      </c>
      <c r="L541" s="175"/>
      <c r="M541" s="175">
        <f>SUM(M542:M842)</f>
        <v>0</v>
      </c>
      <c r="N541" s="174"/>
      <c r="O541" s="174">
        <f>SUM(O542:O842)</f>
        <v>0</v>
      </c>
      <c r="P541" s="174"/>
      <c r="Q541" s="174">
        <f>SUM(Q542:Q842)</f>
        <v>0</v>
      </c>
      <c r="R541" s="175"/>
      <c r="S541" s="175"/>
      <c r="T541" s="176"/>
      <c r="U541" s="170"/>
      <c r="V541" s="170">
        <f>SUM(V542:V842)</f>
        <v>0</v>
      </c>
      <c r="W541" s="170"/>
      <c r="X541" s="170"/>
      <c r="Y541" s="170"/>
      <c r="AG541" t="s">
        <v>309</v>
      </c>
    </row>
    <row r="542" spans="1:60" outlineLevel="1" x14ac:dyDescent="0.2">
      <c r="A542" s="178">
        <v>121</v>
      </c>
      <c r="B542" s="179" t="s">
        <v>939</v>
      </c>
      <c r="C542" s="195" t="s">
        <v>940</v>
      </c>
      <c r="D542" s="180" t="s">
        <v>632</v>
      </c>
      <c r="E542" s="181">
        <v>1</v>
      </c>
      <c r="F542" s="182"/>
      <c r="G542" s="183">
        <f>ROUND(E542*F542,2)</f>
        <v>0</v>
      </c>
      <c r="H542" s="182"/>
      <c r="I542" s="183">
        <f>ROUND(E542*H542,2)</f>
        <v>0</v>
      </c>
      <c r="J542" s="182"/>
      <c r="K542" s="183">
        <f>ROUND(E542*J542,2)</f>
        <v>0</v>
      </c>
      <c r="L542" s="183">
        <v>12</v>
      </c>
      <c r="M542" s="183">
        <f>G542*(1+L542/100)</f>
        <v>0</v>
      </c>
      <c r="N542" s="181">
        <v>0</v>
      </c>
      <c r="O542" s="181">
        <f>ROUND(E542*N542,2)</f>
        <v>0</v>
      </c>
      <c r="P542" s="181">
        <v>0</v>
      </c>
      <c r="Q542" s="181">
        <f>ROUND(E542*P542,2)</f>
        <v>0</v>
      </c>
      <c r="R542" s="183"/>
      <c r="S542" s="183" t="s">
        <v>633</v>
      </c>
      <c r="T542" s="184" t="s">
        <v>634</v>
      </c>
      <c r="U542" s="159">
        <v>0</v>
      </c>
      <c r="V542" s="159">
        <f>ROUND(E542*U542,2)</f>
        <v>0</v>
      </c>
      <c r="W542" s="159"/>
      <c r="X542" s="159" t="s">
        <v>314</v>
      </c>
      <c r="Y542" s="159" t="s">
        <v>315</v>
      </c>
      <c r="Z542" s="148"/>
      <c r="AA542" s="148"/>
      <c r="AB542" s="148"/>
      <c r="AC542" s="148"/>
      <c r="AD542" s="148"/>
      <c r="AE542" s="148"/>
      <c r="AF542" s="148"/>
      <c r="AG542" s="148" t="s">
        <v>316</v>
      </c>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2" x14ac:dyDescent="0.2">
      <c r="A543" s="155"/>
      <c r="B543" s="156"/>
      <c r="C543" s="265" t="s">
        <v>941</v>
      </c>
      <c r="D543" s="266"/>
      <c r="E543" s="266"/>
      <c r="F543" s="266"/>
      <c r="G543" s="266"/>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365</v>
      </c>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3" x14ac:dyDescent="0.2">
      <c r="A544" s="155"/>
      <c r="B544" s="156"/>
      <c r="C544" s="263" t="s">
        <v>942</v>
      </c>
      <c r="D544" s="264"/>
      <c r="E544" s="264"/>
      <c r="F544" s="264"/>
      <c r="G544" s="264"/>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365</v>
      </c>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3" x14ac:dyDescent="0.2">
      <c r="A545" s="155"/>
      <c r="B545" s="156"/>
      <c r="C545" s="263" t="s">
        <v>943</v>
      </c>
      <c r="D545" s="264"/>
      <c r="E545" s="264"/>
      <c r="F545" s="264"/>
      <c r="G545" s="264"/>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365</v>
      </c>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3" x14ac:dyDescent="0.2">
      <c r="A546" s="155"/>
      <c r="B546" s="156"/>
      <c r="C546" s="263" t="s">
        <v>944</v>
      </c>
      <c r="D546" s="264"/>
      <c r="E546" s="264"/>
      <c r="F546" s="264"/>
      <c r="G546" s="264"/>
      <c r="H546" s="159"/>
      <c r="I546" s="159"/>
      <c r="J546" s="159"/>
      <c r="K546" s="159"/>
      <c r="L546" s="159"/>
      <c r="M546" s="159"/>
      <c r="N546" s="158"/>
      <c r="O546" s="158"/>
      <c r="P546" s="158"/>
      <c r="Q546" s="158"/>
      <c r="R546" s="159"/>
      <c r="S546" s="159"/>
      <c r="T546" s="159"/>
      <c r="U546" s="159"/>
      <c r="V546" s="159"/>
      <c r="W546" s="159"/>
      <c r="X546" s="159"/>
      <c r="Y546" s="159"/>
      <c r="Z546" s="148"/>
      <c r="AA546" s="148"/>
      <c r="AB546" s="148"/>
      <c r="AC546" s="148"/>
      <c r="AD546" s="148"/>
      <c r="AE546" s="148"/>
      <c r="AF546" s="148"/>
      <c r="AG546" s="148" t="s">
        <v>365</v>
      </c>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3" x14ac:dyDescent="0.2">
      <c r="A547" s="155"/>
      <c r="B547" s="156"/>
      <c r="C547" s="263" t="s">
        <v>945</v>
      </c>
      <c r="D547" s="264"/>
      <c r="E547" s="264"/>
      <c r="F547" s="264"/>
      <c r="G547" s="264"/>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365</v>
      </c>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3" x14ac:dyDescent="0.2">
      <c r="A548" s="155"/>
      <c r="B548" s="156"/>
      <c r="C548" s="263" t="s">
        <v>946</v>
      </c>
      <c r="D548" s="264"/>
      <c r="E548" s="264"/>
      <c r="F548" s="264"/>
      <c r="G548" s="264"/>
      <c r="H548" s="159"/>
      <c r="I548" s="159"/>
      <c r="J548" s="159"/>
      <c r="K548" s="159"/>
      <c r="L548" s="159"/>
      <c r="M548" s="159"/>
      <c r="N548" s="158"/>
      <c r="O548" s="158"/>
      <c r="P548" s="158"/>
      <c r="Q548" s="158"/>
      <c r="R548" s="159"/>
      <c r="S548" s="159"/>
      <c r="T548" s="159"/>
      <c r="U548" s="159"/>
      <c r="V548" s="159"/>
      <c r="W548" s="159"/>
      <c r="X548" s="159"/>
      <c r="Y548" s="159"/>
      <c r="Z548" s="148"/>
      <c r="AA548" s="148"/>
      <c r="AB548" s="148"/>
      <c r="AC548" s="148"/>
      <c r="AD548" s="148"/>
      <c r="AE548" s="148"/>
      <c r="AF548" s="148"/>
      <c r="AG548" s="148" t="s">
        <v>365</v>
      </c>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3" x14ac:dyDescent="0.2">
      <c r="A549" s="155"/>
      <c r="B549" s="156"/>
      <c r="C549" s="263" t="s">
        <v>947</v>
      </c>
      <c r="D549" s="264"/>
      <c r="E549" s="264"/>
      <c r="F549" s="264"/>
      <c r="G549" s="264"/>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365</v>
      </c>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outlineLevel="3" x14ac:dyDescent="0.2">
      <c r="A550" s="155"/>
      <c r="B550" s="156"/>
      <c r="C550" s="263" t="s">
        <v>948</v>
      </c>
      <c r="D550" s="264"/>
      <c r="E550" s="264"/>
      <c r="F550" s="264"/>
      <c r="G550" s="264"/>
      <c r="H550" s="159"/>
      <c r="I550" s="159"/>
      <c r="J550" s="159"/>
      <c r="K550" s="159"/>
      <c r="L550" s="159"/>
      <c r="M550" s="159"/>
      <c r="N550" s="158"/>
      <c r="O550" s="158"/>
      <c r="P550" s="158"/>
      <c r="Q550" s="158"/>
      <c r="R550" s="159"/>
      <c r="S550" s="159"/>
      <c r="T550" s="159"/>
      <c r="U550" s="159"/>
      <c r="V550" s="159"/>
      <c r="W550" s="159"/>
      <c r="X550" s="159"/>
      <c r="Y550" s="159"/>
      <c r="Z550" s="148"/>
      <c r="AA550" s="148"/>
      <c r="AB550" s="148"/>
      <c r="AC550" s="148"/>
      <c r="AD550" s="148"/>
      <c r="AE550" s="148"/>
      <c r="AF550" s="148"/>
      <c r="AG550" s="148" t="s">
        <v>365</v>
      </c>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3" x14ac:dyDescent="0.2">
      <c r="A551" s="155"/>
      <c r="B551" s="156"/>
      <c r="C551" s="263" t="s">
        <v>949</v>
      </c>
      <c r="D551" s="264"/>
      <c r="E551" s="264"/>
      <c r="F551" s="264"/>
      <c r="G551" s="264"/>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365</v>
      </c>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outlineLevel="3" x14ac:dyDescent="0.2">
      <c r="A552" s="155"/>
      <c r="B552" s="156"/>
      <c r="C552" s="263" t="s">
        <v>950</v>
      </c>
      <c r="D552" s="264"/>
      <c r="E552" s="264"/>
      <c r="F552" s="264"/>
      <c r="G552" s="264"/>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365</v>
      </c>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outlineLevel="3" x14ac:dyDescent="0.2">
      <c r="A553" s="155"/>
      <c r="B553" s="156"/>
      <c r="C553" s="263" t="s">
        <v>951</v>
      </c>
      <c r="D553" s="264"/>
      <c r="E553" s="264"/>
      <c r="F553" s="264"/>
      <c r="G553" s="264"/>
      <c r="H553" s="159"/>
      <c r="I553" s="159"/>
      <c r="J553" s="159"/>
      <c r="K553" s="159"/>
      <c r="L553" s="159"/>
      <c r="M553" s="159"/>
      <c r="N553" s="158"/>
      <c r="O553" s="158"/>
      <c r="P553" s="158"/>
      <c r="Q553" s="158"/>
      <c r="R553" s="159"/>
      <c r="S553" s="159"/>
      <c r="T553" s="159"/>
      <c r="U553" s="159"/>
      <c r="V553" s="159"/>
      <c r="W553" s="159"/>
      <c r="X553" s="159"/>
      <c r="Y553" s="159"/>
      <c r="Z553" s="148"/>
      <c r="AA553" s="148"/>
      <c r="AB553" s="148"/>
      <c r="AC553" s="148"/>
      <c r="AD553" s="148"/>
      <c r="AE553" s="148"/>
      <c r="AF553" s="148"/>
      <c r="AG553" s="148" t="s">
        <v>365</v>
      </c>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3" x14ac:dyDescent="0.2">
      <c r="A554" s="155"/>
      <c r="B554" s="156"/>
      <c r="C554" s="263" t="s">
        <v>952</v>
      </c>
      <c r="D554" s="264"/>
      <c r="E554" s="264"/>
      <c r="F554" s="264"/>
      <c r="G554" s="264"/>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365</v>
      </c>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outlineLevel="3" x14ac:dyDescent="0.2">
      <c r="A555" s="155"/>
      <c r="B555" s="156"/>
      <c r="C555" s="263" t="s">
        <v>953</v>
      </c>
      <c r="D555" s="264"/>
      <c r="E555" s="264"/>
      <c r="F555" s="264"/>
      <c r="G555" s="264"/>
      <c r="H555" s="159"/>
      <c r="I555" s="159"/>
      <c r="J555" s="159"/>
      <c r="K555" s="159"/>
      <c r="L555" s="159"/>
      <c r="M555" s="159"/>
      <c r="N555" s="158"/>
      <c r="O555" s="158"/>
      <c r="P555" s="158"/>
      <c r="Q555" s="158"/>
      <c r="R555" s="159"/>
      <c r="S555" s="159"/>
      <c r="T555" s="159"/>
      <c r="U555" s="159"/>
      <c r="V555" s="159"/>
      <c r="W555" s="159"/>
      <c r="X555" s="159"/>
      <c r="Y555" s="159"/>
      <c r="Z555" s="148"/>
      <c r="AA555" s="148"/>
      <c r="AB555" s="148"/>
      <c r="AC555" s="148"/>
      <c r="AD555" s="148"/>
      <c r="AE555" s="148"/>
      <c r="AF555" s="148"/>
      <c r="AG555" s="148" t="s">
        <v>365</v>
      </c>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outlineLevel="3" x14ac:dyDescent="0.2">
      <c r="A556" s="155"/>
      <c r="B556" s="156"/>
      <c r="C556" s="263" t="s">
        <v>954</v>
      </c>
      <c r="D556" s="264"/>
      <c r="E556" s="264"/>
      <c r="F556" s="264"/>
      <c r="G556" s="264"/>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365</v>
      </c>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row>
    <row r="557" spans="1:60" outlineLevel="3" x14ac:dyDescent="0.2">
      <c r="A557" s="155"/>
      <c r="B557" s="156"/>
      <c r="C557" s="263" t="s">
        <v>955</v>
      </c>
      <c r="D557" s="264"/>
      <c r="E557" s="264"/>
      <c r="F557" s="264"/>
      <c r="G557" s="264"/>
      <c r="H557" s="159"/>
      <c r="I557" s="159"/>
      <c r="J557" s="159"/>
      <c r="K557" s="159"/>
      <c r="L557" s="159"/>
      <c r="M557" s="159"/>
      <c r="N557" s="158"/>
      <c r="O557" s="158"/>
      <c r="P557" s="158"/>
      <c r="Q557" s="158"/>
      <c r="R557" s="159"/>
      <c r="S557" s="159"/>
      <c r="T557" s="159"/>
      <c r="U557" s="159"/>
      <c r="V557" s="159"/>
      <c r="W557" s="159"/>
      <c r="X557" s="159"/>
      <c r="Y557" s="159"/>
      <c r="Z557" s="148"/>
      <c r="AA557" s="148"/>
      <c r="AB557" s="148"/>
      <c r="AC557" s="148"/>
      <c r="AD557" s="148"/>
      <c r="AE557" s="148"/>
      <c r="AF557" s="148"/>
      <c r="AG557" s="148" t="s">
        <v>365</v>
      </c>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outlineLevel="3" x14ac:dyDescent="0.2">
      <c r="A558" s="155"/>
      <c r="B558" s="156"/>
      <c r="C558" s="199" t="s">
        <v>956</v>
      </c>
      <c r="D558" s="163"/>
      <c r="E558" s="164"/>
      <c r="F558" s="165"/>
      <c r="G558" s="165"/>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365</v>
      </c>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outlineLevel="3" x14ac:dyDescent="0.2">
      <c r="A559" s="155"/>
      <c r="B559" s="156"/>
      <c r="C559" s="263" t="s">
        <v>957</v>
      </c>
      <c r="D559" s="264"/>
      <c r="E559" s="264"/>
      <c r="F559" s="264"/>
      <c r="G559" s="264"/>
      <c r="H559" s="159"/>
      <c r="I559" s="159"/>
      <c r="J559" s="159"/>
      <c r="K559" s="159"/>
      <c r="L559" s="159"/>
      <c r="M559" s="159"/>
      <c r="N559" s="158"/>
      <c r="O559" s="158"/>
      <c r="P559" s="158"/>
      <c r="Q559" s="158"/>
      <c r="R559" s="159"/>
      <c r="S559" s="159"/>
      <c r="T559" s="159"/>
      <c r="U559" s="159"/>
      <c r="V559" s="159"/>
      <c r="W559" s="159"/>
      <c r="X559" s="159"/>
      <c r="Y559" s="159"/>
      <c r="Z559" s="148"/>
      <c r="AA559" s="148"/>
      <c r="AB559" s="148"/>
      <c r="AC559" s="148"/>
      <c r="AD559" s="148"/>
      <c r="AE559" s="148"/>
      <c r="AF559" s="148"/>
      <c r="AG559" s="148" t="s">
        <v>365</v>
      </c>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1" x14ac:dyDescent="0.2">
      <c r="A560" s="178">
        <v>122</v>
      </c>
      <c r="B560" s="179" t="s">
        <v>958</v>
      </c>
      <c r="C560" s="195" t="s">
        <v>959</v>
      </c>
      <c r="D560" s="180" t="s">
        <v>632</v>
      </c>
      <c r="E560" s="181">
        <v>1</v>
      </c>
      <c r="F560" s="182"/>
      <c r="G560" s="183">
        <f>ROUND(E560*F560,2)</f>
        <v>0</v>
      </c>
      <c r="H560" s="182"/>
      <c r="I560" s="183">
        <f>ROUND(E560*H560,2)</f>
        <v>0</v>
      </c>
      <c r="J560" s="182"/>
      <c r="K560" s="183">
        <f>ROUND(E560*J560,2)</f>
        <v>0</v>
      </c>
      <c r="L560" s="183">
        <v>12</v>
      </c>
      <c r="M560" s="183">
        <f>G560*(1+L560/100)</f>
        <v>0</v>
      </c>
      <c r="N560" s="181">
        <v>0</v>
      </c>
      <c r="O560" s="181">
        <f>ROUND(E560*N560,2)</f>
        <v>0</v>
      </c>
      <c r="P560" s="181">
        <v>0</v>
      </c>
      <c r="Q560" s="181">
        <f>ROUND(E560*P560,2)</f>
        <v>0</v>
      </c>
      <c r="R560" s="183"/>
      <c r="S560" s="183" t="s">
        <v>633</v>
      </c>
      <c r="T560" s="184" t="s">
        <v>634</v>
      </c>
      <c r="U560" s="159">
        <v>0</v>
      </c>
      <c r="V560" s="159">
        <f>ROUND(E560*U560,2)</f>
        <v>0</v>
      </c>
      <c r="W560" s="159"/>
      <c r="X560" s="159" t="s">
        <v>314</v>
      </c>
      <c r="Y560" s="159" t="s">
        <v>315</v>
      </c>
      <c r="Z560" s="148"/>
      <c r="AA560" s="148"/>
      <c r="AB560" s="148"/>
      <c r="AC560" s="148"/>
      <c r="AD560" s="148"/>
      <c r="AE560" s="148"/>
      <c r="AF560" s="148"/>
      <c r="AG560" s="148" t="s">
        <v>316</v>
      </c>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2" x14ac:dyDescent="0.2">
      <c r="A561" s="155"/>
      <c r="B561" s="156"/>
      <c r="C561" s="265" t="s">
        <v>960</v>
      </c>
      <c r="D561" s="266"/>
      <c r="E561" s="266"/>
      <c r="F561" s="266"/>
      <c r="G561" s="266"/>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365</v>
      </c>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3" x14ac:dyDescent="0.2">
      <c r="A562" s="155"/>
      <c r="B562" s="156"/>
      <c r="C562" s="263" t="s">
        <v>961</v>
      </c>
      <c r="D562" s="264"/>
      <c r="E562" s="264"/>
      <c r="F562" s="264"/>
      <c r="G562" s="264"/>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365</v>
      </c>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3" x14ac:dyDescent="0.2">
      <c r="A563" s="155"/>
      <c r="B563" s="156"/>
      <c r="C563" s="263" t="s">
        <v>962</v>
      </c>
      <c r="D563" s="264"/>
      <c r="E563" s="264"/>
      <c r="F563" s="264"/>
      <c r="G563" s="264"/>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365</v>
      </c>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outlineLevel="3" x14ac:dyDescent="0.2">
      <c r="A564" s="155"/>
      <c r="B564" s="156"/>
      <c r="C564" s="263" t="s">
        <v>963</v>
      </c>
      <c r="D564" s="264"/>
      <c r="E564" s="264"/>
      <c r="F564" s="264"/>
      <c r="G564" s="264"/>
      <c r="H564" s="159"/>
      <c r="I564" s="159"/>
      <c r="J564" s="159"/>
      <c r="K564" s="159"/>
      <c r="L564" s="159"/>
      <c r="M564" s="159"/>
      <c r="N564" s="158"/>
      <c r="O564" s="158"/>
      <c r="P564" s="158"/>
      <c r="Q564" s="158"/>
      <c r="R564" s="159"/>
      <c r="S564" s="159"/>
      <c r="T564" s="159"/>
      <c r="U564" s="159"/>
      <c r="V564" s="159"/>
      <c r="W564" s="159"/>
      <c r="X564" s="159"/>
      <c r="Y564" s="159"/>
      <c r="Z564" s="148"/>
      <c r="AA564" s="148"/>
      <c r="AB564" s="148"/>
      <c r="AC564" s="148"/>
      <c r="AD564" s="148"/>
      <c r="AE564" s="148"/>
      <c r="AF564" s="148"/>
      <c r="AG564" s="148" t="s">
        <v>365</v>
      </c>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outlineLevel="3" x14ac:dyDescent="0.2">
      <c r="A565" s="155"/>
      <c r="B565" s="156"/>
      <c r="C565" s="263" t="s">
        <v>964</v>
      </c>
      <c r="D565" s="264"/>
      <c r="E565" s="264"/>
      <c r="F565" s="264"/>
      <c r="G565" s="264"/>
      <c r="H565" s="159"/>
      <c r="I565" s="159"/>
      <c r="J565" s="159"/>
      <c r="K565" s="159"/>
      <c r="L565" s="159"/>
      <c r="M565" s="159"/>
      <c r="N565" s="158"/>
      <c r="O565" s="158"/>
      <c r="P565" s="158"/>
      <c r="Q565" s="158"/>
      <c r="R565" s="159"/>
      <c r="S565" s="159"/>
      <c r="T565" s="159"/>
      <c r="U565" s="159"/>
      <c r="V565" s="159"/>
      <c r="W565" s="159"/>
      <c r="X565" s="159"/>
      <c r="Y565" s="159"/>
      <c r="Z565" s="148"/>
      <c r="AA565" s="148"/>
      <c r="AB565" s="148"/>
      <c r="AC565" s="148"/>
      <c r="AD565" s="148"/>
      <c r="AE565" s="148"/>
      <c r="AF565" s="148"/>
      <c r="AG565" s="148" t="s">
        <v>365</v>
      </c>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outlineLevel="3" x14ac:dyDescent="0.2">
      <c r="A566" s="155"/>
      <c r="B566" s="156"/>
      <c r="C566" s="263" t="s">
        <v>965</v>
      </c>
      <c r="D566" s="264"/>
      <c r="E566" s="264"/>
      <c r="F566" s="264"/>
      <c r="G566" s="264"/>
      <c r="H566" s="159"/>
      <c r="I566" s="159"/>
      <c r="J566" s="159"/>
      <c r="K566" s="159"/>
      <c r="L566" s="159"/>
      <c r="M566" s="159"/>
      <c r="N566" s="158"/>
      <c r="O566" s="158"/>
      <c r="P566" s="158"/>
      <c r="Q566" s="158"/>
      <c r="R566" s="159"/>
      <c r="S566" s="159"/>
      <c r="T566" s="159"/>
      <c r="U566" s="159"/>
      <c r="V566" s="159"/>
      <c r="W566" s="159"/>
      <c r="X566" s="159"/>
      <c r="Y566" s="159"/>
      <c r="Z566" s="148"/>
      <c r="AA566" s="148"/>
      <c r="AB566" s="148"/>
      <c r="AC566" s="148"/>
      <c r="AD566" s="148"/>
      <c r="AE566" s="148"/>
      <c r="AF566" s="148"/>
      <c r="AG566" s="148" t="s">
        <v>365</v>
      </c>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outlineLevel="3" x14ac:dyDescent="0.2">
      <c r="A567" s="155"/>
      <c r="B567" s="156"/>
      <c r="C567" s="263" t="s">
        <v>966</v>
      </c>
      <c r="D567" s="264"/>
      <c r="E567" s="264"/>
      <c r="F567" s="264"/>
      <c r="G567" s="264"/>
      <c r="H567" s="159"/>
      <c r="I567" s="159"/>
      <c r="J567" s="159"/>
      <c r="K567" s="159"/>
      <c r="L567" s="159"/>
      <c r="M567" s="159"/>
      <c r="N567" s="158"/>
      <c r="O567" s="158"/>
      <c r="P567" s="158"/>
      <c r="Q567" s="158"/>
      <c r="R567" s="159"/>
      <c r="S567" s="159"/>
      <c r="T567" s="159"/>
      <c r="U567" s="159"/>
      <c r="V567" s="159"/>
      <c r="W567" s="159"/>
      <c r="X567" s="159"/>
      <c r="Y567" s="159"/>
      <c r="Z567" s="148"/>
      <c r="AA567" s="148"/>
      <c r="AB567" s="148"/>
      <c r="AC567" s="148"/>
      <c r="AD567" s="148"/>
      <c r="AE567" s="148"/>
      <c r="AF567" s="148"/>
      <c r="AG567" s="148" t="s">
        <v>365</v>
      </c>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3" x14ac:dyDescent="0.2">
      <c r="A568" s="155"/>
      <c r="B568" s="156"/>
      <c r="C568" s="263" t="s">
        <v>946</v>
      </c>
      <c r="D568" s="264"/>
      <c r="E568" s="264"/>
      <c r="F568" s="264"/>
      <c r="G568" s="264"/>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365</v>
      </c>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row>
    <row r="569" spans="1:60" outlineLevel="3" x14ac:dyDescent="0.2">
      <c r="A569" s="155"/>
      <c r="B569" s="156"/>
      <c r="C569" s="263" t="s">
        <v>947</v>
      </c>
      <c r="D569" s="264"/>
      <c r="E569" s="264"/>
      <c r="F569" s="264"/>
      <c r="G569" s="264"/>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365</v>
      </c>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3" x14ac:dyDescent="0.2">
      <c r="A570" s="155"/>
      <c r="B570" s="156"/>
      <c r="C570" s="263" t="s">
        <v>948</v>
      </c>
      <c r="D570" s="264"/>
      <c r="E570" s="264"/>
      <c r="F570" s="264"/>
      <c r="G570" s="264"/>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365</v>
      </c>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outlineLevel="3" x14ac:dyDescent="0.2">
      <c r="A571" s="155"/>
      <c r="B571" s="156"/>
      <c r="C571" s="263" t="s">
        <v>949</v>
      </c>
      <c r="D571" s="264"/>
      <c r="E571" s="264"/>
      <c r="F571" s="264"/>
      <c r="G571" s="264"/>
      <c r="H571" s="159"/>
      <c r="I571" s="159"/>
      <c r="J571" s="159"/>
      <c r="K571" s="159"/>
      <c r="L571" s="159"/>
      <c r="M571" s="159"/>
      <c r="N571" s="158"/>
      <c r="O571" s="158"/>
      <c r="P571" s="158"/>
      <c r="Q571" s="158"/>
      <c r="R571" s="159"/>
      <c r="S571" s="159"/>
      <c r="T571" s="159"/>
      <c r="U571" s="159"/>
      <c r="V571" s="159"/>
      <c r="W571" s="159"/>
      <c r="X571" s="159"/>
      <c r="Y571" s="159"/>
      <c r="Z571" s="148"/>
      <c r="AA571" s="148"/>
      <c r="AB571" s="148"/>
      <c r="AC571" s="148"/>
      <c r="AD571" s="148"/>
      <c r="AE571" s="148"/>
      <c r="AF571" s="148"/>
      <c r="AG571" s="148" t="s">
        <v>365</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3" x14ac:dyDescent="0.2">
      <c r="A572" s="155"/>
      <c r="B572" s="156"/>
      <c r="C572" s="263" t="s">
        <v>950</v>
      </c>
      <c r="D572" s="264"/>
      <c r="E572" s="264"/>
      <c r="F572" s="264"/>
      <c r="G572" s="264"/>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365</v>
      </c>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3" x14ac:dyDescent="0.2">
      <c r="A573" s="155"/>
      <c r="B573" s="156"/>
      <c r="C573" s="263" t="s">
        <v>951</v>
      </c>
      <c r="D573" s="264"/>
      <c r="E573" s="264"/>
      <c r="F573" s="264"/>
      <c r="G573" s="264"/>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365</v>
      </c>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outlineLevel="3" x14ac:dyDescent="0.2">
      <c r="A574" s="155"/>
      <c r="B574" s="156"/>
      <c r="C574" s="263" t="s">
        <v>952</v>
      </c>
      <c r="D574" s="264"/>
      <c r="E574" s="264"/>
      <c r="F574" s="264"/>
      <c r="G574" s="264"/>
      <c r="H574" s="159"/>
      <c r="I574" s="159"/>
      <c r="J574" s="159"/>
      <c r="K574" s="159"/>
      <c r="L574" s="159"/>
      <c r="M574" s="159"/>
      <c r="N574" s="158"/>
      <c r="O574" s="158"/>
      <c r="P574" s="158"/>
      <c r="Q574" s="158"/>
      <c r="R574" s="159"/>
      <c r="S574" s="159"/>
      <c r="T574" s="159"/>
      <c r="U574" s="159"/>
      <c r="V574" s="159"/>
      <c r="W574" s="159"/>
      <c r="X574" s="159"/>
      <c r="Y574" s="159"/>
      <c r="Z574" s="148"/>
      <c r="AA574" s="148"/>
      <c r="AB574" s="148"/>
      <c r="AC574" s="148"/>
      <c r="AD574" s="148"/>
      <c r="AE574" s="148"/>
      <c r="AF574" s="148"/>
      <c r="AG574" s="148" t="s">
        <v>365</v>
      </c>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3" x14ac:dyDescent="0.2">
      <c r="A575" s="155"/>
      <c r="B575" s="156"/>
      <c r="C575" s="263" t="s">
        <v>953</v>
      </c>
      <c r="D575" s="264"/>
      <c r="E575" s="264"/>
      <c r="F575" s="264"/>
      <c r="G575" s="264"/>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365</v>
      </c>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outlineLevel="3" x14ac:dyDescent="0.2">
      <c r="A576" s="155"/>
      <c r="B576" s="156"/>
      <c r="C576" s="263" t="s">
        <v>954</v>
      </c>
      <c r="D576" s="264"/>
      <c r="E576" s="264"/>
      <c r="F576" s="264"/>
      <c r="G576" s="264"/>
      <c r="H576" s="159"/>
      <c r="I576" s="159"/>
      <c r="J576" s="159"/>
      <c r="K576" s="159"/>
      <c r="L576" s="159"/>
      <c r="M576" s="159"/>
      <c r="N576" s="158"/>
      <c r="O576" s="158"/>
      <c r="P576" s="158"/>
      <c r="Q576" s="158"/>
      <c r="R576" s="159"/>
      <c r="S576" s="159"/>
      <c r="T576" s="159"/>
      <c r="U576" s="159"/>
      <c r="V576" s="159"/>
      <c r="W576" s="159"/>
      <c r="X576" s="159"/>
      <c r="Y576" s="159"/>
      <c r="Z576" s="148"/>
      <c r="AA576" s="148"/>
      <c r="AB576" s="148"/>
      <c r="AC576" s="148"/>
      <c r="AD576" s="148"/>
      <c r="AE576" s="148"/>
      <c r="AF576" s="148"/>
      <c r="AG576" s="148" t="s">
        <v>365</v>
      </c>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outlineLevel="3" x14ac:dyDescent="0.2">
      <c r="A577" s="155"/>
      <c r="B577" s="156"/>
      <c r="C577" s="263" t="s">
        <v>955</v>
      </c>
      <c r="D577" s="264"/>
      <c r="E577" s="264"/>
      <c r="F577" s="264"/>
      <c r="G577" s="264"/>
      <c r="H577" s="159"/>
      <c r="I577" s="159"/>
      <c r="J577" s="159"/>
      <c r="K577" s="159"/>
      <c r="L577" s="159"/>
      <c r="M577" s="159"/>
      <c r="N577" s="158"/>
      <c r="O577" s="158"/>
      <c r="P577" s="158"/>
      <c r="Q577" s="158"/>
      <c r="R577" s="159"/>
      <c r="S577" s="159"/>
      <c r="T577" s="159"/>
      <c r="U577" s="159"/>
      <c r="V577" s="159"/>
      <c r="W577" s="159"/>
      <c r="X577" s="159"/>
      <c r="Y577" s="159"/>
      <c r="Z577" s="148"/>
      <c r="AA577" s="148"/>
      <c r="AB577" s="148"/>
      <c r="AC577" s="148"/>
      <c r="AD577" s="148"/>
      <c r="AE577" s="148"/>
      <c r="AF577" s="148"/>
      <c r="AG577" s="148" t="s">
        <v>365</v>
      </c>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3" x14ac:dyDescent="0.2">
      <c r="A578" s="155"/>
      <c r="B578" s="156"/>
      <c r="C578" s="199" t="s">
        <v>956</v>
      </c>
      <c r="D578" s="163"/>
      <c r="E578" s="164"/>
      <c r="F578" s="165"/>
      <c r="G578" s="165"/>
      <c r="H578" s="159"/>
      <c r="I578" s="159"/>
      <c r="J578" s="159"/>
      <c r="K578" s="159"/>
      <c r="L578" s="159"/>
      <c r="M578" s="159"/>
      <c r="N578" s="158"/>
      <c r="O578" s="158"/>
      <c r="P578" s="158"/>
      <c r="Q578" s="158"/>
      <c r="R578" s="159"/>
      <c r="S578" s="159"/>
      <c r="T578" s="159"/>
      <c r="U578" s="159"/>
      <c r="V578" s="159"/>
      <c r="W578" s="159"/>
      <c r="X578" s="159"/>
      <c r="Y578" s="159"/>
      <c r="Z578" s="148"/>
      <c r="AA578" s="148"/>
      <c r="AB578" s="148"/>
      <c r="AC578" s="148"/>
      <c r="AD578" s="148"/>
      <c r="AE578" s="148"/>
      <c r="AF578" s="148"/>
      <c r="AG578" s="148" t="s">
        <v>365</v>
      </c>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outlineLevel="3" x14ac:dyDescent="0.2">
      <c r="A579" s="155"/>
      <c r="B579" s="156"/>
      <c r="C579" s="263" t="s">
        <v>967</v>
      </c>
      <c r="D579" s="264"/>
      <c r="E579" s="264"/>
      <c r="F579" s="264"/>
      <c r="G579" s="264"/>
      <c r="H579" s="159"/>
      <c r="I579" s="159"/>
      <c r="J579" s="159"/>
      <c r="K579" s="159"/>
      <c r="L579" s="159"/>
      <c r="M579" s="159"/>
      <c r="N579" s="158"/>
      <c r="O579" s="158"/>
      <c r="P579" s="158"/>
      <c r="Q579" s="158"/>
      <c r="R579" s="159"/>
      <c r="S579" s="159"/>
      <c r="T579" s="159"/>
      <c r="U579" s="159"/>
      <c r="V579" s="159"/>
      <c r="W579" s="159"/>
      <c r="X579" s="159"/>
      <c r="Y579" s="159"/>
      <c r="Z579" s="148"/>
      <c r="AA579" s="148"/>
      <c r="AB579" s="148"/>
      <c r="AC579" s="148"/>
      <c r="AD579" s="148"/>
      <c r="AE579" s="148"/>
      <c r="AF579" s="148"/>
      <c r="AG579" s="148" t="s">
        <v>365</v>
      </c>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3" x14ac:dyDescent="0.2">
      <c r="A580" s="155"/>
      <c r="B580" s="156"/>
      <c r="C580" s="263" t="s">
        <v>968</v>
      </c>
      <c r="D580" s="264"/>
      <c r="E580" s="264"/>
      <c r="F580" s="264"/>
      <c r="G580" s="264"/>
      <c r="H580" s="159"/>
      <c r="I580" s="159"/>
      <c r="J580" s="159"/>
      <c r="K580" s="159"/>
      <c r="L580" s="159"/>
      <c r="M580" s="159"/>
      <c r="N580" s="158"/>
      <c r="O580" s="158"/>
      <c r="P580" s="158"/>
      <c r="Q580" s="158"/>
      <c r="R580" s="159"/>
      <c r="S580" s="159"/>
      <c r="T580" s="159"/>
      <c r="U580" s="159"/>
      <c r="V580" s="159"/>
      <c r="W580" s="159"/>
      <c r="X580" s="159"/>
      <c r="Y580" s="159"/>
      <c r="Z580" s="148"/>
      <c r="AA580" s="148"/>
      <c r="AB580" s="148"/>
      <c r="AC580" s="148"/>
      <c r="AD580" s="148"/>
      <c r="AE580" s="148"/>
      <c r="AF580" s="148"/>
      <c r="AG580" s="148" t="s">
        <v>365</v>
      </c>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outlineLevel="3" x14ac:dyDescent="0.2">
      <c r="A581" s="155"/>
      <c r="B581" s="156"/>
      <c r="C581" s="199" t="s">
        <v>956</v>
      </c>
      <c r="D581" s="163"/>
      <c r="E581" s="164"/>
      <c r="F581" s="165"/>
      <c r="G581" s="165"/>
      <c r="H581" s="159"/>
      <c r="I581" s="159"/>
      <c r="J581" s="159"/>
      <c r="K581" s="159"/>
      <c r="L581" s="159"/>
      <c r="M581" s="159"/>
      <c r="N581" s="158"/>
      <c r="O581" s="158"/>
      <c r="P581" s="158"/>
      <c r="Q581" s="158"/>
      <c r="R581" s="159"/>
      <c r="S581" s="159"/>
      <c r="T581" s="159"/>
      <c r="U581" s="159"/>
      <c r="V581" s="159"/>
      <c r="W581" s="159"/>
      <c r="X581" s="159"/>
      <c r="Y581" s="159"/>
      <c r="Z581" s="148"/>
      <c r="AA581" s="148"/>
      <c r="AB581" s="148"/>
      <c r="AC581" s="148"/>
      <c r="AD581" s="148"/>
      <c r="AE581" s="148"/>
      <c r="AF581" s="148"/>
      <c r="AG581" s="148" t="s">
        <v>365</v>
      </c>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3" x14ac:dyDescent="0.2">
      <c r="A582" s="155"/>
      <c r="B582" s="156"/>
      <c r="C582" s="263" t="s">
        <v>957</v>
      </c>
      <c r="D582" s="264"/>
      <c r="E582" s="264"/>
      <c r="F582" s="264"/>
      <c r="G582" s="264"/>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365</v>
      </c>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outlineLevel="1" x14ac:dyDescent="0.2">
      <c r="A583" s="178">
        <v>123</v>
      </c>
      <c r="B583" s="179" t="s">
        <v>969</v>
      </c>
      <c r="C583" s="195" t="s">
        <v>970</v>
      </c>
      <c r="D583" s="180" t="s">
        <v>632</v>
      </c>
      <c r="E583" s="181">
        <v>1</v>
      </c>
      <c r="F583" s="182"/>
      <c r="G583" s="183">
        <f>ROUND(E583*F583,2)</f>
        <v>0</v>
      </c>
      <c r="H583" s="182"/>
      <c r="I583" s="183">
        <f>ROUND(E583*H583,2)</f>
        <v>0</v>
      </c>
      <c r="J583" s="182"/>
      <c r="K583" s="183">
        <f>ROUND(E583*J583,2)</f>
        <v>0</v>
      </c>
      <c r="L583" s="183">
        <v>12</v>
      </c>
      <c r="M583" s="183">
        <f>G583*(1+L583/100)</f>
        <v>0</v>
      </c>
      <c r="N583" s="181">
        <v>0</v>
      </c>
      <c r="O583" s="181">
        <f>ROUND(E583*N583,2)</f>
        <v>0</v>
      </c>
      <c r="P583" s="181">
        <v>0</v>
      </c>
      <c r="Q583" s="181">
        <f>ROUND(E583*P583,2)</f>
        <v>0</v>
      </c>
      <c r="R583" s="183"/>
      <c r="S583" s="183" t="s">
        <v>633</v>
      </c>
      <c r="T583" s="184" t="s">
        <v>634</v>
      </c>
      <c r="U583" s="159">
        <v>0</v>
      </c>
      <c r="V583" s="159">
        <f>ROUND(E583*U583,2)</f>
        <v>0</v>
      </c>
      <c r="W583" s="159"/>
      <c r="X583" s="159" t="s">
        <v>314</v>
      </c>
      <c r="Y583" s="159" t="s">
        <v>315</v>
      </c>
      <c r="Z583" s="148"/>
      <c r="AA583" s="148"/>
      <c r="AB583" s="148"/>
      <c r="AC583" s="148"/>
      <c r="AD583" s="148"/>
      <c r="AE583" s="148"/>
      <c r="AF583" s="148"/>
      <c r="AG583" s="148" t="s">
        <v>316</v>
      </c>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2" x14ac:dyDescent="0.2">
      <c r="A584" s="155"/>
      <c r="B584" s="156"/>
      <c r="C584" s="265" t="s">
        <v>971</v>
      </c>
      <c r="D584" s="266"/>
      <c r="E584" s="266"/>
      <c r="F584" s="266"/>
      <c r="G584" s="266"/>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365</v>
      </c>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
      <c r="A585" s="155"/>
      <c r="B585" s="156"/>
      <c r="C585" s="263" t="s">
        <v>972</v>
      </c>
      <c r="D585" s="264"/>
      <c r="E585" s="264"/>
      <c r="F585" s="264"/>
      <c r="G585" s="264"/>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365</v>
      </c>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outlineLevel="3" x14ac:dyDescent="0.2">
      <c r="A586" s="155"/>
      <c r="B586" s="156"/>
      <c r="C586" s="263" t="s">
        <v>973</v>
      </c>
      <c r="D586" s="264"/>
      <c r="E586" s="264"/>
      <c r="F586" s="264"/>
      <c r="G586" s="264"/>
      <c r="H586" s="159"/>
      <c r="I586" s="159"/>
      <c r="J586" s="159"/>
      <c r="K586" s="159"/>
      <c r="L586" s="159"/>
      <c r="M586" s="159"/>
      <c r="N586" s="158"/>
      <c r="O586" s="158"/>
      <c r="P586" s="158"/>
      <c r="Q586" s="158"/>
      <c r="R586" s="159"/>
      <c r="S586" s="159"/>
      <c r="T586" s="159"/>
      <c r="U586" s="159"/>
      <c r="V586" s="159"/>
      <c r="W586" s="159"/>
      <c r="X586" s="159"/>
      <c r="Y586" s="159"/>
      <c r="Z586" s="148"/>
      <c r="AA586" s="148"/>
      <c r="AB586" s="148"/>
      <c r="AC586" s="148"/>
      <c r="AD586" s="148"/>
      <c r="AE586" s="148"/>
      <c r="AF586" s="148"/>
      <c r="AG586" s="148" t="s">
        <v>365</v>
      </c>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3" x14ac:dyDescent="0.2">
      <c r="A587" s="155"/>
      <c r="B587" s="156"/>
      <c r="C587" s="263" t="s">
        <v>974</v>
      </c>
      <c r="D587" s="264"/>
      <c r="E587" s="264"/>
      <c r="F587" s="264"/>
      <c r="G587" s="264"/>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365</v>
      </c>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outlineLevel="3" x14ac:dyDescent="0.2">
      <c r="A588" s="155"/>
      <c r="B588" s="156"/>
      <c r="C588" s="263" t="s">
        <v>975</v>
      </c>
      <c r="D588" s="264"/>
      <c r="E588" s="264"/>
      <c r="F588" s="264"/>
      <c r="G588" s="264"/>
      <c r="H588" s="159"/>
      <c r="I588" s="159"/>
      <c r="J588" s="159"/>
      <c r="K588" s="159"/>
      <c r="L588" s="159"/>
      <c r="M588" s="159"/>
      <c r="N588" s="158"/>
      <c r="O588" s="158"/>
      <c r="P588" s="158"/>
      <c r="Q588" s="158"/>
      <c r="R588" s="159"/>
      <c r="S588" s="159"/>
      <c r="T588" s="159"/>
      <c r="U588" s="159"/>
      <c r="V588" s="159"/>
      <c r="W588" s="159"/>
      <c r="X588" s="159"/>
      <c r="Y588" s="159"/>
      <c r="Z588" s="148"/>
      <c r="AA588" s="148"/>
      <c r="AB588" s="148"/>
      <c r="AC588" s="148"/>
      <c r="AD588" s="148"/>
      <c r="AE588" s="148"/>
      <c r="AF588" s="148"/>
      <c r="AG588" s="148" t="s">
        <v>365</v>
      </c>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3" x14ac:dyDescent="0.2">
      <c r="A589" s="155"/>
      <c r="B589" s="156"/>
      <c r="C589" s="263" t="s">
        <v>976</v>
      </c>
      <c r="D589" s="264"/>
      <c r="E589" s="264"/>
      <c r="F589" s="264"/>
      <c r="G589" s="264"/>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365</v>
      </c>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outlineLevel="3" x14ac:dyDescent="0.2">
      <c r="A590" s="155"/>
      <c r="B590" s="156"/>
      <c r="C590" s="263" t="s">
        <v>977</v>
      </c>
      <c r="D590" s="264"/>
      <c r="E590" s="264"/>
      <c r="F590" s="264"/>
      <c r="G590" s="264"/>
      <c r="H590" s="159"/>
      <c r="I590" s="159"/>
      <c r="J590" s="159"/>
      <c r="K590" s="159"/>
      <c r="L590" s="159"/>
      <c r="M590" s="159"/>
      <c r="N590" s="158"/>
      <c r="O590" s="158"/>
      <c r="P590" s="158"/>
      <c r="Q590" s="158"/>
      <c r="R590" s="159"/>
      <c r="S590" s="159"/>
      <c r="T590" s="159"/>
      <c r="U590" s="159"/>
      <c r="V590" s="159"/>
      <c r="W590" s="159"/>
      <c r="X590" s="159"/>
      <c r="Y590" s="159"/>
      <c r="Z590" s="148"/>
      <c r="AA590" s="148"/>
      <c r="AB590" s="148"/>
      <c r="AC590" s="148"/>
      <c r="AD590" s="148"/>
      <c r="AE590" s="148"/>
      <c r="AF590" s="148"/>
      <c r="AG590" s="148" t="s">
        <v>365</v>
      </c>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3" x14ac:dyDescent="0.2">
      <c r="A591" s="155"/>
      <c r="B591" s="156"/>
      <c r="C591" s="263" t="s">
        <v>978</v>
      </c>
      <c r="D591" s="264"/>
      <c r="E591" s="264"/>
      <c r="F591" s="264"/>
      <c r="G591" s="264"/>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365</v>
      </c>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3" x14ac:dyDescent="0.2">
      <c r="A592" s="155"/>
      <c r="B592" s="156"/>
      <c r="C592" s="263" t="s">
        <v>979</v>
      </c>
      <c r="D592" s="264"/>
      <c r="E592" s="264"/>
      <c r="F592" s="264"/>
      <c r="G592" s="264"/>
      <c r="H592" s="159"/>
      <c r="I592" s="159"/>
      <c r="J592" s="159"/>
      <c r="K592" s="159"/>
      <c r="L592" s="159"/>
      <c r="M592" s="159"/>
      <c r="N592" s="158"/>
      <c r="O592" s="158"/>
      <c r="P592" s="158"/>
      <c r="Q592" s="158"/>
      <c r="R592" s="159"/>
      <c r="S592" s="159"/>
      <c r="T592" s="159"/>
      <c r="U592" s="159"/>
      <c r="V592" s="159"/>
      <c r="W592" s="159"/>
      <c r="X592" s="159"/>
      <c r="Y592" s="159"/>
      <c r="Z592" s="148"/>
      <c r="AA592" s="148"/>
      <c r="AB592" s="148"/>
      <c r="AC592" s="148"/>
      <c r="AD592" s="148"/>
      <c r="AE592" s="148"/>
      <c r="AF592" s="148"/>
      <c r="AG592" s="148" t="s">
        <v>365</v>
      </c>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3" x14ac:dyDescent="0.2">
      <c r="A593" s="155"/>
      <c r="B593" s="156"/>
      <c r="C593" s="263" t="s">
        <v>966</v>
      </c>
      <c r="D593" s="264"/>
      <c r="E593" s="264"/>
      <c r="F593" s="264"/>
      <c r="G593" s="264"/>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365</v>
      </c>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3" x14ac:dyDescent="0.2">
      <c r="A594" s="155"/>
      <c r="B594" s="156"/>
      <c r="C594" s="263" t="s">
        <v>946</v>
      </c>
      <c r="D594" s="264"/>
      <c r="E594" s="264"/>
      <c r="F594" s="264"/>
      <c r="G594" s="264"/>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365</v>
      </c>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3" x14ac:dyDescent="0.2">
      <c r="A595" s="155"/>
      <c r="B595" s="156"/>
      <c r="C595" s="263" t="s">
        <v>980</v>
      </c>
      <c r="D595" s="264"/>
      <c r="E595" s="264"/>
      <c r="F595" s="264"/>
      <c r="G595" s="264"/>
      <c r="H595" s="159"/>
      <c r="I595" s="159"/>
      <c r="J595" s="159"/>
      <c r="K595" s="159"/>
      <c r="L595" s="159"/>
      <c r="M595" s="159"/>
      <c r="N595" s="158"/>
      <c r="O595" s="158"/>
      <c r="P595" s="158"/>
      <c r="Q595" s="158"/>
      <c r="R595" s="159"/>
      <c r="S595" s="159"/>
      <c r="T595" s="159"/>
      <c r="U595" s="159"/>
      <c r="V595" s="159"/>
      <c r="W595" s="159"/>
      <c r="X595" s="159"/>
      <c r="Y595" s="159"/>
      <c r="Z595" s="148"/>
      <c r="AA595" s="148"/>
      <c r="AB595" s="148"/>
      <c r="AC595" s="148"/>
      <c r="AD595" s="148"/>
      <c r="AE595" s="148"/>
      <c r="AF595" s="148"/>
      <c r="AG595" s="148" t="s">
        <v>365</v>
      </c>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3" x14ac:dyDescent="0.2">
      <c r="A596" s="155"/>
      <c r="B596" s="156"/>
      <c r="C596" s="263" t="s">
        <v>954</v>
      </c>
      <c r="D596" s="264"/>
      <c r="E596" s="264"/>
      <c r="F596" s="264"/>
      <c r="G596" s="264"/>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365</v>
      </c>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3" x14ac:dyDescent="0.2">
      <c r="A597" s="155"/>
      <c r="B597" s="156"/>
      <c r="C597" s="263" t="s">
        <v>955</v>
      </c>
      <c r="D597" s="264"/>
      <c r="E597" s="264"/>
      <c r="F597" s="264"/>
      <c r="G597" s="264"/>
      <c r="H597" s="159"/>
      <c r="I597" s="159"/>
      <c r="J597" s="159"/>
      <c r="K597" s="159"/>
      <c r="L597" s="159"/>
      <c r="M597" s="159"/>
      <c r="N597" s="158"/>
      <c r="O597" s="158"/>
      <c r="P597" s="158"/>
      <c r="Q597" s="158"/>
      <c r="R597" s="159"/>
      <c r="S597" s="159"/>
      <c r="T597" s="159"/>
      <c r="U597" s="159"/>
      <c r="V597" s="159"/>
      <c r="W597" s="159"/>
      <c r="X597" s="159"/>
      <c r="Y597" s="159"/>
      <c r="Z597" s="148"/>
      <c r="AA597" s="148"/>
      <c r="AB597" s="148"/>
      <c r="AC597" s="148"/>
      <c r="AD597" s="148"/>
      <c r="AE597" s="148"/>
      <c r="AF597" s="148"/>
      <c r="AG597" s="148" t="s">
        <v>365</v>
      </c>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outlineLevel="3" x14ac:dyDescent="0.2">
      <c r="A598" s="155"/>
      <c r="B598" s="156"/>
      <c r="C598" s="199" t="s">
        <v>956</v>
      </c>
      <c r="D598" s="163"/>
      <c r="E598" s="164"/>
      <c r="F598" s="165"/>
      <c r="G598" s="165"/>
      <c r="H598" s="159"/>
      <c r="I598" s="159"/>
      <c r="J598" s="159"/>
      <c r="K598" s="159"/>
      <c r="L598" s="159"/>
      <c r="M598" s="159"/>
      <c r="N598" s="158"/>
      <c r="O598" s="158"/>
      <c r="P598" s="158"/>
      <c r="Q598" s="158"/>
      <c r="R598" s="159"/>
      <c r="S598" s="159"/>
      <c r="T598" s="159"/>
      <c r="U598" s="159"/>
      <c r="V598" s="159"/>
      <c r="W598" s="159"/>
      <c r="X598" s="159"/>
      <c r="Y598" s="159"/>
      <c r="Z598" s="148"/>
      <c r="AA598" s="148"/>
      <c r="AB598" s="148"/>
      <c r="AC598" s="148"/>
      <c r="AD598" s="148"/>
      <c r="AE598" s="148"/>
      <c r="AF598" s="148"/>
      <c r="AG598" s="148" t="s">
        <v>365</v>
      </c>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row>
    <row r="599" spans="1:60" outlineLevel="3" x14ac:dyDescent="0.2">
      <c r="A599" s="155"/>
      <c r="B599" s="156"/>
      <c r="C599" s="263" t="s">
        <v>967</v>
      </c>
      <c r="D599" s="264"/>
      <c r="E599" s="264"/>
      <c r="F599" s="264"/>
      <c r="G599" s="264"/>
      <c r="H599" s="159"/>
      <c r="I599" s="159"/>
      <c r="J599" s="159"/>
      <c r="K599" s="159"/>
      <c r="L599" s="159"/>
      <c r="M599" s="159"/>
      <c r="N599" s="158"/>
      <c r="O599" s="158"/>
      <c r="P599" s="158"/>
      <c r="Q599" s="158"/>
      <c r="R599" s="159"/>
      <c r="S599" s="159"/>
      <c r="T599" s="159"/>
      <c r="U599" s="159"/>
      <c r="V599" s="159"/>
      <c r="W599" s="159"/>
      <c r="X599" s="159"/>
      <c r="Y599" s="159"/>
      <c r="Z599" s="148"/>
      <c r="AA599" s="148"/>
      <c r="AB599" s="148"/>
      <c r="AC599" s="148"/>
      <c r="AD599" s="148"/>
      <c r="AE599" s="148"/>
      <c r="AF599" s="148"/>
      <c r="AG599" s="148" t="s">
        <v>365</v>
      </c>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3" x14ac:dyDescent="0.2">
      <c r="A600" s="155"/>
      <c r="B600" s="156"/>
      <c r="C600" s="263" t="s">
        <v>968</v>
      </c>
      <c r="D600" s="264"/>
      <c r="E600" s="264"/>
      <c r="F600" s="264"/>
      <c r="G600" s="264"/>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365</v>
      </c>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3" x14ac:dyDescent="0.2">
      <c r="A601" s="155"/>
      <c r="B601" s="156"/>
      <c r="C601" s="199" t="s">
        <v>956</v>
      </c>
      <c r="D601" s="163"/>
      <c r="E601" s="164"/>
      <c r="F601" s="165"/>
      <c r="G601" s="165"/>
      <c r="H601" s="159"/>
      <c r="I601" s="159"/>
      <c r="J601" s="159"/>
      <c r="K601" s="159"/>
      <c r="L601" s="159"/>
      <c r="M601" s="159"/>
      <c r="N601" s="158"/>
      <c r="O601" s="158"/>
      <c r="P601" s="158"/>
      <c r="Q601" s="158"/>
      <c r="R601" s="159"/>
      <c r="S601" s="159"/>
      <c r="T601" s="159"/>
      <c r="U601" s="159"/>
      <c r="V601" s="159"/>
      <c r="W601" s="159"/>
      <c r="X601" s="159"/>
      <c r="Y601" s="159"/>
      <c r="Z601" s="148"/>
      <c r="AA601" s="148"/>
      <c r="AB601" s="148"/>
      <c r="AC601" s="148"/>
      <c r="AD601" s="148"/>
      <c r="AE601" s="148"/>
      <c r="AF601" s="148"/>
      <c r="AG601" s="148" t="s">
        <v>365</v>
      </c>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3" x14ac:dyDescent="0.2">
      <c r="A602" s="155"/>
      <c r="B602" s="156"/>
      <c r="C602" s="263" t="s">
        <v>957</v>
      </c>
      <c r="D602" s="264"/>
      <c r="E602" s="264"/>
      <c r="F602" s="264"/>
      <c r="G602" s="264"/>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365</v>
      </c>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1" x14ac:dyDescent="0.2">
      <c r="A603" s="178">
        <v>124</v>
      </c>
      <c r="B603" s="179" t="s">
        <v>981</v>
      </c>
      <c r="C603" s="195" t="s">
        <v>982</v>
      </c>
      <c r="D603" s="180" t="s">
        <v>632</v>
      </c>
      <c r="E603" s="181">
        <v>1</v>
      </c>
      <c r="F603" s="182"/>
      <c r="G603" s="183">
        <f>ROUND(E603*F603,2)</f>
        <v>0</v>
      </c>
      <c r="H603" s="182"/>
      <c r="I603" s="183">
        <f>ROUND(E603*H603,2)</f>
        <v>0</v>
      </c>
      <c r="J603" s="182"/>
      <c r="K603" s="183">
        <f>ROUND(E603*J603,2)</f>
        <v>0</v>
      </c>
      <c r="L603" s="183">
        <v>12</v>
      </c>
      <c r="M603" s="183">
        <f>G603*(1+L603/100)</f>
        <v>0</v>
      </c>
      <c r="N603" s="181">
        <v>0</v>
      </c>
      <c r="O603" s="181">
        <f>ROUND(E603*N603,2)</f>
        <v>0</v>
      </c>
      <c r="P603" s="181">
        <v>0</v>
      </c>
      <c r="Q603" s="181">
        <f>ROUND(E603*P603,2)</f>
        <v>0</v>
      </c>
      <c r="R603" s="183"/>
      <c r="S603" s="183" t="s">
        <v>633</v>
      </c>
      <c r="T603" s="184" t="s">
        <v>634</v>
      </c>
      <c r="U603" s="159">
        <v>0</v>
      </c>
      <c r="V603" s="159">
        <f>ROUND(E603*U603,2)</f>
        <v>0</v>
      </c>
      <c r="W603" s="159"/>
      <c r="X603" s="159" t="s">
        <v>314</v>
      </c>
      <c r="Y603" s="159" t="s">
        <v>315</v>
      </c>
      <c r="Z603" s="148"/>
      <c r="AA603" s="148"/>
      <c r="AB603" s="148"/>
      <c r="AC603" s="148"/>
      <c r="AD603" s="148"/>
      <c r="AE603" s="148"/>
      <c r="AF603" s="148"/>
      <c r="AG603" s="148" t="s">
        <v>316</v>
      </c>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outlineLevel="2" x14ac:dyDescent="0.2">
      <c r="A604" s="155"/>
      <c r="B604" s="156"/>
      <c r="C604" s="265" t="s">
        <v>971</v>
      </c>
      <c r="D604" s="266"/>
      <c r="E604" s="266"/>
      <c r="F604" s="266"/>
      <c r="G604" s="266"/>
      <c r="H604" s="159"/>
      <c r="I604" s="159"/>
      <c r="J604" s="159"/>
      <c r="K604" s="159"/>
      <c r="L604" s="159"/>
      <c r="M604" s="159"/>
      <c r="N604" s="158"/>
      <c r="O604" s="158"/>
      <c r="P604" s="158"/>
      <c r="Q604" s="158"/>
      <c r="R604" s="159"/>
      <c r="S604" s="159"/>
      <c r="T604" s="159"/>
      <c r="U604" s="159"/>
      <c r="V604" s="159"/>
      <c r="W604" s="159"/>
      <c r="X604" s="159"/>
      <c r="Y604" s="159"/>
      <c r="Z604" s="148"/>
      <c r="AA604" s="148"/>
      <c r="AB604" s="148"/>
      <c r="AC604" s="148"/>
      <c r="AD604" s="148"/>
      <c r="AE604" s="148"/>
      <c r="AF604" s="148"/>
      <c r="AG604" s="148" t="s">
        <v>365</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3" x14ac:dyDescent="0.2">
      <c r="A605" s="155"/>
      <c r="B605" s="156"/>
      <c r="C605" s="263" t="s">
        <v>972</v>
      </c>
      <c r="D605" s="264"/>
      <c r="E605" s="264"/>
      <c r="F605" s="264"/>
      <c r="G605" s="264"/>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365</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3" x14ac:dyDescent="0.2">
      <c r="A606" s="155"/>
      <c r="B606" s="156"/>
      <c r="C606" s="263" t="s">
        <v>973</v>
      </c>
      <c r="D606" s="264"/>
      <c r="E606" s="264"/>
      <c r="F606" s="264"/>
      <c r="G606" s="264"/>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365</v>
      </c>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outlineLevel="3" x14ac:dyDescent="0.2">
      <c r="A607" s="155"/>
      <c r="B607" s="156"/>
      <c r="C607" s="263" t="s">
        <v>974</v>
      </c>
      <c r="D607" s="264"/>
      <c r="E607" s="264"/>
      <c r="F607" s="264"/>
      <c r="G607" s="264"/>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365</v>
      </c>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3" x14ac:dyDescent="0.2">
      <c r="A608" s="155"/>
      <c r="B608" s="156"/>
      <c r="C608" s="263" t="s">
        <v>975</v>
      </c>
      <c r="D608" s="264"/>
      <c r="E608" s="264"/>
      <c r="F608" s="264"/>
      <c r="G608" s="264"/>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365</v>
      </c>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3" x14ac:dyDescent="0.2">
      <c r="A609" s="155"/>
      <c r="B609" s="156"/>
      <c r="C609" s="263" t="s">
        <v>976</v>
      </c>
      <c r="D609" s="264"/>
      <c r="E609" s="264"/>
      <c r="F609" s="264"/>
      <c r="G609" s="264"/>
      <c r="H609" s="159"/>
      <c r="I609" s="159"/>
      <c r="J609" s="159"/>
      <c r="K609" s="159"/>
      <c r="L609" s="159"/>
      <c r="M609" s="159"/>
      <c r="N609" s="158"/>
      <c r="O609" s="158"/>
      <c r="P609" s="158"/>
      <c r="Q609" s="158"/>
      <c r="R609" s="159"/>
      <c r="S609" s="159"/>
      <c r="T609" s="159"/>
      <c r="U609" s="159"/>
      <c r="V609" s="159"/>
      <c r="W609" s="159"/>
      <c r="X609" s="159"/>
      <c r="Y609" s="159"/>
      <c r="Z609" s="148"/>
      <c r="AA609" s="148"/>
      <c r="AB609" s="148"/>
      <c r="AC609" s="148"/>
      <c r="AD609" s="148"/>
      <c r="AE609" s="148"/>
      <c r="AF609" s="148"/>
      <c r="AG609" s="148" t="s">
        <v>365</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3" x14ac:dyDescent="0.2">
      <c r="A610" s="155"/>
      <c r="B610" s="156"/>
      <c r="C610" s="263" t="s">
        <v>977</v>
      </c>
      <c r="D610" s="264"/>
      <c r="E610" s="264"/>
      <c r="F610" s="264"/>
      <c r="G610" s="264"/>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365</v>
      </c>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3" x14ac:dyDescent="0.2">
      <c r="A611" s="155"/>
      <c r="B611" s="156"/>
      <c r="C611" s="263" t="s">
        <v>978</v>
      </c>
      <c r="D611" s="264"/>
      <c r="E611" s="264"/>
      <c r="F611" s="264"/>
      <c r="G611" s="264"/>
      <c r="H611" s="159"/>
      <c r="I611" s="159"/>
      <c r="J611" s="159"/>
      <c r="K611" s="159"/>
      <c r="L611" s="159"/>
      <c r="M611" s="159"/>
      <c r="N611" s="158"/>
      <c r="O611" s="158"/>
      <c r="P611" s="158"/>
      <c r="Q611" s="158"/>
      <c r="R611" s="159"/>
      <c r="S611" s="159"/>
      <c r="T611" s="159"/>
      <c r="U611" s="159"/>
      <c r="V611" s="159"/>
      <c r="W611" s="159"/>
      <c r="X611" s="159"/>
      <c r="Y611" s="159"/>
      <c r="Z611" s="148"/>
      <c r="AA611" s="148"/>
      <c r="AB611" s="148"/>
      <c r="AC611" s="148"/>
      <c r="AD611" s="148"/>
      <c r="AE611" s="148"/>
      <c r="AF611" s="148"/>
      <c r="AG611" s="148" t="s">
        <v>365</v>
      </c>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outlineLevel="3" x14ac:dyDescent="0.2">
      <c r="A612" s="155"/>
      <c r="B612" s="156"/>
      <c r="C612" s="263" t="s">
        <v>979</v>
      </c>
      <c r="D612" s="264"/>
      <c r="E612" s="264"/>
      <c r="F612" s="264"/>
      <c r="G612" s="264"/>
      <c r="H612" s="159"/>
      <c r="I612" s="159"/>
      <c r="J612" s="159"/>
      <c r="K612" s="159"/>
      <c r="L612" s="159"/>
      <c r="M612" s="159"/>
      <c r="N612" s="158"/>
      <c r="O612" s="158"/>
      <c r="P612" s="158"/>
      <c r="Q612" s="158"/>
      <c r="R612" s="159"/>
      <c r="S612" s="159"/>
      <c r="T612" s="159"/>
      <c r="U612" s="159"/>
      <c r="V612" s="159"/>
      <c r="W612" s="159"/>
      <c r="X612" s="159"/>
      <c r="Y612" s="159"/>
      <c r="Z612" s="148"/>
      <c r="AA612" s="148"/>
      <c r="AB612" s="148"/>
      <c r="AC612" s="148"/>
      <c r="AD612" s="148"/>
      <c r="AE612" s="148"/>
      <c r="AF612" s="148"/>
      <c r="AG612" s="148" t="s">
        <v>365</v>
      </c>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3" x14ac:dyDescent="0.2">
      <c r="A613" s="155"/>
      <c r="B613" s="156"/>
      <c r="C613" s="263" t="s">
        <v>946</v>
      </c>
      <c r="D613" s="264"/>
      <c r="E613" s="264"/>
      <c r="F613" s="264"/>
      <c r="G613" s="264"/>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365</v>
      </c>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3" x14ac:dyDescent="0.2">
      <c r="A614" s="155"/>
      <c r="B614" s="156"/>
      <c r="C614" s="263" t="s">
        <v>980</v>
      </c>
      <c r="D614" s="264"/>
      <c r="E614" s="264"/>
      <c r="F614" s="264"/>
      <c r="G614" s="264"/>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365</v>
      </c>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outlineLevel="3" x14ac:dyDescent="0.2">
      <c r="A615" s="155"/>
      <c r="B615" s="156"/>
      <c r="C615" s="263" t="s">
        <v>954</v>
      </c>
      <c r="D615" s="264"/>
      <c r="E615" s="264"/>
      <c r="F615" s="264"/>
      <c r="G615" s="264"/>
      <c r="H615" s="159"/>
      <c r="I615" s="159"/>
      <c r="J615" s="159"/>
      <c r="K615" s="159"/>
      <c r="L615" s="159"/>
      <c r="M615" s="159"/>
      <c r="N615" s="158"/>
      <c r="O615" s="158"/>
      <c r="P615" s="158"/>
      <c r="Q615" s="158"/>
      <c r="R615" s="159"/>
      <c r="S615" s="159"/>
      <c r="T615" s="159"/>
      <c r="U615" s="159"/>
      <c r="V615" s="159"/>
      <c r="W615" s="159"/>
      <c r="X615" s="159"/>
      <c r="Y615" s="159"/>
      <c r="Z615" s="148"/>
      <c r="AA615" s="148"/>
      <c r="AB615" s="148"/>
      <c r="AC615" s="148"/>
      <c r="AD615" s="148"/>
      <c r="AE615" s="148"/>
      <c r="AF615" s="148"/>
      <c r="AG615" s="148" t="s">
        <v>365</v>
      </c>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3" x14ac:dyDescent="0.2">
      <c r="A616" s="155"/>
      <c r="B616" s="156"/>
      <c r="C616" s="263" t="s">
        <v>955</v>
      </c>
      <c r="D616" s="264"/>
      <c r="E616" s="264"/>
      <c r="F616" s="264"/>
      <c r="G616" s="264"/>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365</v>
      </c>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3" x14ac:dyDescent="0.2">
      <c r="A617" s="155"/>
      <c r="B617" s="156"/>
      <c r="C617" s="199" t="s">
        <v>956</v>
      </c>
      <c r="D617" s="163"/>
      <c r="E617" s="164"/>
      <c r="F617" s="165"/>
      <c r="G617" s="165"/>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365</v>
      </c>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outlineLevel="3" x14ac:dyDescent="0.2">
      <c r="A618" s="155"/>
      <c r="B618" s="156"/>
      <c r="C618" s="263" t="s">
        <v>957</v>
      </c>
      <c r="D618" s="264"/>
      <c r="E618" s="264"/>
      <c r="F618" s="264"/>
      <c r="G618" s="264"/>
      <c r="H618" s="159"/>
      <c r="I618" s="159"/>
      <c r="J618" s="159"/>
      <c r="K618" s="159"/>
      <c r="L618" s="159"/>
      <c r="M618" s="159"/>
      <c r="N618" s="158"/>
      <c r="O618" s="158"/>
      <c r="P618" s="158"/>
      <c r="Q618" s="158"/>
      <c r="R618" s="159"/>
      <c r="S618" s="159"/>
      <c r="T618" s="159"/>
      <c r="U618" s="159"/>
      <c r="V618" s="159"/>
      <c r="W618" s="159"/>
      <c r="X618" s="159"/>
      <c r="Y618" s="159"/>
      <c r="Z618" s="148"/>
      <c r="AA618" s="148"/>
      <c r="AB618" s="148"/>
      <c r="AC618" s="148"/>
      <c r="AD618" s="148"/>
      <c r="AE618" s="148"/>
      <c r="AF618" s="148"/>
      <c r="AG618" s="148" t="s">
        <v>365</v>
      </c>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outlineLevel="1" x14ac:dyDescent="0.2">
      <c r="A619" s="178">
        <v>125</v>
      </c>
      <c r="B619" s="179" t="s">
        <v>983</v>
      </c>
      <c r="C619" s="195" t="s">
        <v>984</v>
      </c>
      <c r="D619" s="180" t="s">
        <v>632</v>
      </c>
      <c r="E619" s="181">
        <v>1</v>
      </c>
      <c r="F619" s="182"/>
      <c r="G619" s="183">
        <f>ROUND(E619*F619,2)</f>
        <v>0</v>
      </c>
      <c r="H619" s="182"/>
      <c r="I619" s="183">
        <f>ROUND(E619*H619,2)</f>
        <v>0</v>
      </c>
      <c r="J619" s="182"/>
      <c r="K619" s="183">
        <f>ROUND(E619*J619,2)</f>
        <v>0</v>
      </c>
      <c r="L619" s="183">
        <v>12</v>
      </c>
      <c r="M619" s="183">
        <f>G619*(1+L619/100)</f>
        <v>0</v>
      </c>
      <c r="N619" s="181">
        <v>0</v>
      </c>
      <c r="O619" s="181">
        <f>ROUND(E619*N619,2)</f>
        <v>0</v>
      </c>
      <c r="P619" s="181">
        <v>0</v>
      </c>
      <c r="Q619" s="181">
        <f>ROUND(E619*P619,2)</f>
        <v>0</v>
      </c>
      <c r="R619" s="183"/>
      <c r="S619" s="183" t="s">
        <v>633</v>
      </c>
      <c r="T619" s="184" t="s">
        <v>634</v>
      </c>
      <c r="U619" s="159">
        <v>0</v>
      </c>
      <c r="V619" s="159">
        <f>ROUND(E619*U619,2)</f>
        <v>0</v>
      </c>
      <c r="W619" s="159"/>
      <c r="X619" s="159" t="s">
        <v>314</v>
      </c>
      <c r="Y619" s="159" t="s">
        <v>315</v>
      </c>
      <c r="Z619" s="148"/>
      <c r="AA619" s="148"/>
      <c r="AB619" s="148"/>
      <c r="AC619" s="148"/>
      <c r="AD619" s="148"/>
      <c r="AE619" s="148"/>
      <c r="AF619" s="148"/>
      <c r="AG619" s="148" t="s">
        <v>316</v>
      </c>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outlineLevel="2" x14ac:dyDescent="0.2">
      <c r="A620" s="155"/>
      <c r="B620" s="156"/>
      <c r="C620" s="265" t="s">
        <v>985</v>
      </c>
      <c r="D620" s="266"/>
      <c r="E620" s="266"/>
      <c r="F620" s="266"/>
      <c r="G620" s="266"/>
      <c r="H620" s="159"/>
      <c r="I620" s="159"/>
      <c r="J620" s="159"/>
      <c r="K620" s="159"/>
      <c r="L620" s="159"/>
      <c r="M620" s="159"/>
      <c r="N620" s="158"/>
      <c r="O620" s="158"/>
      <c r="P620" s="158"/>
      <c r="Q620" s="158"/>
      <c r="R620" s="159"/>
      <c r="S620" s="159"/>
      <c r="T620" s="159"/>
      <c r="U620" s="159"/>
      <c r="V620" s="159"/>
      <c r="W620" s="159"/>
      <c r="X620" s="159"/>
      <c r="Y620" s="159"/>
      <c r="Z620" s="148"/>
      <c r="AA620" s="148"/>
      <c r="AB620" s="148"/>
      <c r="AC620" s="148"/>
      <c r="AD620" s="148"/>
      <c r="AE620" s="148"/>
      <c r="AF620" s="148"/>
      <c r="AG620" s="148" t="s">
        <v>365</v>
      </c>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outlineLevel="3" x14ac:dyDescent="0.2">
      <c r="A621" s="155"/>
      <c r="B621" s="156"/>
      <c r="C621" s="263" t="s">
        <v>972</v>
      </c>
      <c r="D621" s="264"/>
      <c r="E621" s="264"/>
      <c r="F621" s="264"/>
      <c r="G621" s="264"/>
      <c r="H621" s="159"/>
      <c r="I621" s="159"/>
      <c r="J621" s="159"/>
      <c r="K621" s="159"/>
      <c r="L621" s="159"/>
      <c r="M621" s="159"/>
      <c r="N621" s="158"/>
      <c r="O621" s="158"/>
      <c r="P621" s="158"/>
      <c r="Q621" s="158"/>
      <c r="R621" s="159"/>
      <c r="S621" s="159"/>
      <c r="T621" s="159"/>
      <c r="U621" s="159"/>
      <c r="V621" s="159"/>
      <c r="W621" s="159"/>
      <c r="X621" s="159"/>
      <c r="Y621" s="159"/>
      <c r="Z621" s="148"/>
      <c r="AA621" s="148"/>
      <c r="AB621" s="148"/>
      <c r="AC621" s="148"/>
      <c r="AD621" s="148"/>
      <c r="AE621" s="148"/>
      <c r="AF621" s="148"/>
      <c r="AG621" s="148" t="s">
        <v>365</v>
      </c>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3" x14ac:dyDescent="0.2">
      <c r="A622" s="155"/>
      <c r="B622" s="156"/>
      <c r="C622" s="263" t="s">
        <v>986</v>
      </c>
      <c r="D622" s="264"/>
      <c r="E622" s="264"/>
      <c r="F622" s="264"/>
      <c r="G622" s="264"/>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365</v>
      </c>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outlineLevel="3" x14ac:dyDescent="0.2">
      <c r="A623" s="155"/>
      <c r="B623" s="156"/>
      <c r="C623" s="263" t="s">
        <v>976</v>
      </c>
      <c r="D623" s="264"/>
      <c r="E623" s="264"/>
      <c r="F623" s="264"/>
      <c r="G623" s="264"/>
      <c r="H623" s="159"/>
      <c r="I623" s="159"/>
      <c r="J623" s="159"/>
      <c r="K623" s="159"/>
      <c r="L623" s="159"/>
      <c r="M623" s="159"/>
      <c r="N623" s="158"/>
      <c r="O623" s="158"/>
      <c r="P623" s="158"/>
      <c r="Q623" s="158"/>
      <c r="R623" s="159"/>
      <c r="S623" s="159"/>
      <c r="T623" s="159"/>
      <c r="U623" s="159"/>
      <c r="V623" s="159"/>
      <c r="W623" s="159"/>
      <c r="X623" s="159"/>
      <c r="Y623" s="159"/>
      <c r="Z623" s="148"/>
      <c r="AA623" s="148"/>
      <c r="AB623" s="148"/>
      <c r="AC623" s="148"/>
      <c r="AD623" s="148"/>
      <c r="AE623" s="148"/>
      <c r="AF623" s="148"/>
      <c r="AG623" s="148" t="s">
        <v>365</v>
      </c>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3" x14ac:dyDescent="0.2">
      <c r="A624" s="155"/>
      <c r="B624" s="156"/>
      <c r="C624" s="263" t="s">
        <v>977</v>
      </c>
      <c r="D624" s="264"/>
      <c r="E624" s="264"/>
      <c r="F624" s="264"/>
      <c r="G624" s="264"/>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365</v>
      </c>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outlineLevel="3" x14ac:dyDescent="0.2">
      <c r="A625" s="155"/>
      <c r="B625" s="156"/>
      <c r="C625" s="263" t="s">
        <v>978</v>
      </c>
      <c r="D625" s="264"/>
      <c r="E625" s="264"/>
      <c r="F625" s="264"/>
      <c r="G625" s="264"/>
      <c r="H625" s="159"/>
      <c r="I625" s="159"/>
      <c r="J625" s="159"/>
      <c r="K625" s="159"/>
      <c r="L625" s="159"/>
      <c r="M625" s="159"/>
      <c r="N625" s="158"/>
      <c r="O625" s="158"/>
      <c r="P625" s="158"/>
      <c r="Q625" s="158"/>
      <c r="R625" s="159"/>
      <c r="S625" s="159"/>
      <c r="T625" s="159"/>
      <c r="U625" s="159"/>
      <c r="V625" s="159"/>
      <c r="W625" s="159"/>
      <c r="X625" s="159"/>
      <c r="Y625" s="159"/>
      <c r="Z625" s="148"/>
      <c r="AA625" s="148"/>
      <c r="AB625" s="148"/>
      <c r="AC625" s="148"/>
      <c r="AD625" s="148"/>
      <c r="AE625" s="148"/>
      <c r="AF625" s="148"/>
      <c r="AG625" s="148" t="s">
        <v>365</v>
      </c>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row>
    <row r="626" spans="1:60" outlineLevel="3" x14ac:dyDescent="0.2">
      <c r="A626" s="155"/>
      <c r="B626" s="156"/>
      <c r="C626" s="263" t="s">
        <v>979</v>
      </c>
      <c r="D626" s="264"/>
      <c r="E626" s="264"/>
      <c r="F626" s="264"/>
      <c r="G626" s="264"/>
      <c r="H626" s="159"/>
      <c r="I626" s="159"/>
      <c r="J626" s="159"/>
      <c r="K626" s="159"/>
      <c r="L626" s="159"/>
      <c r="M626" s="159"/>
      <c r="N626" s="158"/>
      <c r="O626" s="158"/>
      <c r="P626" s="158"/>
      <c r="Q626" s="158"/>
      <c r="R626" s="159"/>
      <c r="S626" s="159"/>
      <c r="T626" s="159"/>
      <c r="U626" s="159"/>
      <c r="V626" s="159"/>
      <c r="W626" s="159"/>
      <c r="X626" s="159"/>
      <c r="Y626" s="159"/>
      <c r="Z626" s="148"/>
      <c r="AA626" s="148"/>
      <c r="AB626" s="148"/>
      <c r="AC626" s="148"/>
      <c r="AD626" s="148"/>
      <c r="AE626" s="148"/>
      <c r="AF626" s="148"/>
      <c r="AG626" s="148" t="s">
        <v>365</v>
      </c>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3" x14ac:dyDescent="0.2">
      <c r="A627" s="155"/>
      <c r="B627" s="156"/>
      <c r="C627" s="263" t="s">
        <v>987</v>
      </c>
      <c r="D627" s="264"/>
      <c r="E627" s="264"/>
      <c r="F627" s="264"/>
      <c r="G627" s="264"/>
      <c r="H627" s="159"/>
      <c r="I627" s="159"/>
      <c r="J627" s="159"/>
      <c r="K627" s="159"/>
      <c r="L627" s="159"/>
      <c r="M627" s="159"/>
      <c r="N627" s="158"/>
      <c r="O627" s="158"/>
      <c r="P627" s="158"/>
      <c r="Q627" s="158"/>
      <c r="R627" s="159"/>
      <c r="S627" s="159"/>
      <c r="T627" s="159"/>
      <c r="U627" s="159"/>
      <c r="V627" s="159"/>
      <c r="W627" s="159"/>
      <c r="X627" s="159"/>
      <c r="Y627" s="159"/>
      <c r="Z627" s="148"/>
      <c r="AA627" s="148"/>
      <c r="AB627" s="148"/>
      <c r="AC627" s="148"/>
      <c r="AD627" s="148"/>
      <c r="AE627" s="148"/>
      <c r="AF627" s="148"/>
      <c r="AG627" s="148" t="s">
        <v>365</v>
      </c>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3" x14ac:dyDescent="0.2">
      <c r="A628" s="155"/>
      <c r="B628" s="156"/>
      <c r="C628" s="263" t="s">
        <v>946</v>
      </c>
      <c r="D628" s="264"/>
      <c r="E628" s="264"/>
      <c r="F628" s="264"/>
      <c r="G628" s="264"/>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365</v>
      </c>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3" x14ac:dyDescent="0.2">
      <c r="A629" s="155"/>
      <c r="B629" s="156"/>
      <c r="C629" s="263" t="s">
        <v>988</v>
      </c>
      <c r="D629" s="264"/>
      <c r="E629" s="264"/>
      <c r="F629" s="264"/>
      <c r="G629" s="264"/>
      <c r="H629" s="159"/>
      <c r="I629" s="159"/>
      <c r="J629" s="159"/>
      <c r="K629" s="159"/>
      <c r="L629" s="159"/>
      <c r="M629" s="159"/>
      <c r="N629" s="158"/>
      <c r="O629" s="158"/>
      <c r="P629" s="158"/>
      <c r="Q629" s="158"/>
      <c r="R629" s="159"/>
      <c r="S629" s="159"/>
      <c r="T629" s="159"/>
      <c r="U629" s="159"/>
      <c r="V629" s="159"/>
      <c r="W629" s="159"/>
      <c r="X629" s="159"/>
      <c r="Y629" s="159"/>
      <c r="Z629" s="148"/>
      <c r="AA629" s="148"/>
      <c r="AB629" s="148"/>
      <c r="AC629" s="148"/>
      <c r="AD629" s="148"/>
      <c r="AE629" s="148"/>
      <c r="AF629" s="148"/>
      <c r="AG629" s="148" t="s">
        <v>365</v>
      </c>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3" x14ac:dyDescent="0.2">
      <c r="A630" s="155"/>
      <c r="B630" s="156"/>
      <c r="C630" s="263" t="s">
        <v>954</v>
      </c>
      <c r="D630" s="264"/>
      <c r="E630" s="264"/>
      <c r="F630" s="264"/>
      <c r="G630" s="264"/>
      <c r="H630" s="159"/>
      <c r="I630" s="159"/>
      <c r="J630" s="159"/>
      <c r="K630" s="159"/>
      <c r="L630" s="159"/>
      <c r="M630" s="159"/>
      <c r="N630" s="158"/>
      <c r="O630" s="158"/>
      <c r="P630" s="158"/>
      <c r="Q630" s="158"/>
      <c r="R630" s="159"/>
      <c r="S630" s="159"/>
      <c r="T630" s="159"/>
      <c r="U630" s="159"/>
      <c r="V630" s="159"/>
      <c r="W630" s="159"/>
      <c r="X630" s="159"/>
      <c r="Y630" s="159"/>
      <c r="Z630" s="148"/>
      <c r="AA630" s="148"/>
      <c r="AB630" s="148"/>
      <c r="AC630" s="148"/>
      <c r="AD630" s="148"/>
      <c r="AE630" s="148"/>
      <c r="AF630" s="148"/>
      <c r="AG630" s="148" t="s">
        <v>365</v>
      </c>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3" x14ac:dyDescent="0.2">
      <c r="A631" s="155"/>
      <c r="B631" s="156"/>
      <c r="C631" s="263" t="s">
        <v>955</v>
      </c>
      <c r="D631" s="264"/>
      <c r="E631" s="264"/>
      <c r="F631" s="264"/>
      <c r="G631" s="264"/>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365</v>
      </c>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outlineLevel="3" x14ac:dyDescent="0.2">
      <c r="A632" s="155"/>
      <c r="B632" s="156"/>
      <c r="C632" s="199" t="s">
        <v>956</v>
      </c>
      <c r="D632" s="163"/>
      <c r="E632" s="164"/>
      <c r="F632" s="165"/>
      <c r="G632" s="165"/>
      <c r="H632" s="159"/>
      <c r="I632" s="159"/>
      <c r="J632" s="159"/>
      <c r="K632" s="159"/>
      <c r="L632" s="159"/>
      <c r="M632" s="159"/>
      <c r="N632" s="158"/>
      <c r="O632" s="158"/>
      <c r="P632" s="158"/>
      <c r="Q632" s="158"/>
      <c r="R632" s="159"/>
      <c r="S632" s="159"/>
      <c r="T632" s="159"/>
      <c r="U632" s="159"/>
      <c r="V632" s="159"/>
      <c r="W632" s="159"/>
      <c r="X632" s="159"/>
      <c r="Y632" s="159"/>
      <c r="Z632" s="148"/>
      <c r="AA632" s="148"/>
      <c r="AB632" s="148"/>
      <c r="AC632" s="148"/>
      <c r="AD632" s="148"/>
      <c r="AE632" s="148"/>
      <c r="AF632" s="148"/>
      <c r="AG632" s="148" t="s">
        <v>365</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3" x14ac:dyDescent="0.2">
      <c r="A633" s="155"/>
      <c r="B633" s="156"/>
      <c r="C633" s="263" t="s">
        <v>957</v>
      </c>
      <c r="D633" s="264"/>
      <c r="E633" s="264"/>
      <c r="F633" s="264"/>
      <c r="G633" s="264"/>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365</v>
      </c>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outlineLevel="1" x14ac:dyDescent="0.2">
      <c r="A634" s="178">
        <v>126</v>
      </c>
      <c r="B634" s="179" t="s">
        <v>989</v>
      </c>
      <c r="C634" s="195" t="s">
        <v>990</v>
      </c>
      <c r="D634" s="180" t="s">
        <v>632</v>
      </c>
      <c r="E634" s="181">
        <v>2</v>
      </c>
      <c r="F634" s="182"/>
      <c r="G634" s="183">
        <f>ROUND(E634*F634,2)</f>
        <v>0</v>
      </c>
      <c r="H634" s="182"/>
      <c r="I634" s="183">
        <f>ROUND(E634*H634,2)</f>
        <v>0</v>
      </c>
      <c r="J634" s="182"/>
      <c r="K634" s="183">
        <f>ROUND(E634*J634,2)</f>
        <v>0</v>
      </c>
      <c r="L634" s="183">
        <v>12</v>
      </c>
      <c r="M634" s="183">
        <f>G634*(1+L634/100)</f>
        <v>0</v>
      </c>
      <c r="N634" s="181">
        <v>0</v>
      </c>
      <c r="O634" s="181">
        <f>ROUND(E634*N634,2)</f>
        <v>0</v>
      </c>
      <c r="P634" s="181">
        <v>0</v>
      </c>
      <c r="Q634" s="181">
        <f>ROUND(E634*P634,2)</f>
        <v>0</v>
      </c>
      <c r="R634" s="183"/>
      <c r="S634" s="183" t="s">
        <v>633</v>
      </c>
      <c r="T634" s="184" t="s">
        <v>634</v>
      </c>
      <c r="U634" s="159">
        <v>0</v>
      </c>
      <c r="V634" s="159">
        <f>ROUND(E634*U634,2)</f>
        <v>0</v>
      </c>
      <c r="W634" s="159"/>
      <c r="X634" s="159" t="s">
        <v>314</v>
      </c>
      <c r="Y634" s="159" t="s">
        <v>315</v>
      </c>
      <c r="Z634" s="148"/>
      <c r="AA634" s="148"/>
      <c r="AB634" s="148"/>
      <c r="AC634" s="148"/>
      <c r="AD634" s="148"/>
      <c r="AE634" s="148"/>
      <c r="AF634" s="148"/>
      <c r="AG634" s="148" t="s">
        <v>316</v>
      </c>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outlineLevel="2" x14ac:dyDescent="0.2">
      <c r="A635" s="155"/>
      <c r="B635" s="156"/>
      <c r="C635" s="265" t="s">
        <v>971</v>
      </c>
      <c r="D635" s="266"/>
      <c r="E635" s="266"/>
      <c r="F635" s="266"/>
      <c r="G635" s="266"/>
      <c r="H635" s="159"/>
      <c r="I635" s="159"/>
      <c r="J635" s="159"/>
      <c r="K635" s="159"/>
      <c r="L635" s="159"/>
      <c r="M635" s="159"/>
      <c r="N635" s="158"/>
      <c r="O635" s="158"/>
      <c r="P635" s="158"/>
      <c r="Q635" s="158"/>
      <c r="R635" s="159"/>
      <c r="S635" s="159"/>
      <c r="T635" s="159"/>
      <c r="U635" s="159"/>
      <c r="V635" s="159"/>
      <c r="W635" s="159"/>
      <c r="X635" s="159"/>
      <c r="Y635" s="159"/>
      <c r="Z635" s="148"/>
      <c r="AA635" s="148"/>
      <c r="AB635" s="148"/>
      <c r="AC635" s="148"/>
      <c r="AD635" s="148"/>
      <c r="AE635" s="148"/>
      <c r="AF635" s="148"/>
      <c r="AG635" s="148" t="s">
        <v>365</v>
      </c>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outlineLevel="3" x14ac:dyDescent="0.2">
      <c r="A636" s="155"/>
      <c r="B636" s="156"/>
      <c r="C636" s="263" t="s">
        <v>972</v>
      </c>
      <c r="D636" s="264"/>
      <c r="E636" s="264"/>
      <c r="F636" s="264"/>
      <c r="G636" s="264"/>
      <c r="H636" s="159"/>
      <c r="I636" s="159"/>
      <c r="J636" s="159"/>
      <c r="K636" s="159"/>
      <c r="L636" s="159"/>
      <c r="M636" s="159"/>
      <c r="N636" s="158"/>
      <c r="O636" s="158"/>
      <c r="P636" s="158"/>
      <c r="Q636" s="158"/>
      <c r="R636" s="159"/>
      <c r="S636" s="159"/>
      <c r="T636" s="159"/>
      <c r="U636" s="159"/>
      <c r="V636" s="159"/>
      <c r="W636" s="159"/>
      <c r="X636" s="159"/>
      <c r="Y636" s="159"/>
      <c r="Z636" s="148"/>
      <c r="AA636" s="148"/>
      <c r="AB636" s="148"/>
      <c r="AC636" s="148"/>
      <c r="AD636" s="148"/>
      <c r="AE636" s="148"/>
      <c r="AF636" s="148"/>
      <c r="AG636" s="148" t="s">
        <v>365</v>
      </c>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row>
    <row r="637" spans="1:60" outlineLevel="3" x14ac:dyDescent="0.2">
      <c r="A637" s="155"/>
      <c r="B637" s="156"/>
      <c r="C637" s="263" t="s">
        <v>973</v>
      </c>
      <c r="D637" s="264"/>
      <c r="E637" s="264"/>
      <c r="F637" s="264"/>
      <c r="G637" s="264"/>
      <c r="H637" s="159"/>
      <c r="I637" s="159"/>
      <c r="J637" s="159"/>
      <c r="K637" s="159"/>
      <c r="L637" s="159"/>
      <c r="M637" s="159"/>
      <c r="N637" s="158"/>
      <c r="O637" s="158"/>
      <c r="P637" s="158"/>
      <c r="Q637" s="158"/>
      <c r="R637" s="159"/>
      <c r="S637" s="159"/>
      <c r="T637" s="159"/>
      <c r="U637" s="159"/>
      <c r="V637" s="159"/>
      <c r="W637" s="159"/>
      <c r="X637" s="159"/>
      <c r="Y637" s="159"/>
      <c r="Z637" s="148"/>
      <c r="AA637" s="148"/>
      <c r="AB637" s="148"/>
      <c r="AC637" s="148"/>
      <c r="AD637" s="148"/>
      <c r="AE637" s="148"/>
      <c r="AF637" s="148"/>
      <c r="AG637" s="148" t="s">
        <v>365</v>
      </c>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outlineLevel="3" x14ac:dyDescent="0.2">
      <c r="A638" s="155"/>
      <c r="B638" s="156"/>
      <c r="C638" s="263" t="s">
        <v>974</v>
      </c>
      <c r="D638" s="264"/>
      <c r="E638" s="264"/>
      <c r="F638" s="264"/>
      <c r="G638" s="264"/>
      <c r="H638" s="159"/>
      <c r="I638" s="159"/>
      <c r="J638" s="159"/>
      <c r="K638" s="159"/>
      <c r="L638" s="159"/>
      <c r="M638" s="159"/>
      <c r="N638" s="158"/>
      <c r="O638" s="158"/>
      <c r="P638" s="158"/>
      <c r="Q638" s="158"/>
      <c r="R638" s="159"/>
      <c r="S638" s="159"/>
      <c r="T638" s="159"/>
      <c r="U638" s="159"/>
      <c r="V638" s="159"/>
      <c r="W638" s="159"/>
      <c r="X638" s="159"/>
      <c r="Y638" s="159"/>
      <c r="Z638" s="148"/>
      <c r="AA638" s="148"/>
      <c r="AB638" s="148"/>
      <c r="AC638" s="148"/>
      <c r="AD638" s="148"/>
      <c r="AE638" s="148"/>
      <c r="AF638" s="148"/>
      <c r="AG638" s="148" t="s">
        <v>365</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outlineLevel="3" x14ac:dyDescent="0.2">
      <c r="A639" s="155"/>
      <c r="B639" s="156"/>
      <c r="C639" s="263" t="s">
        <v>975</v>
      </c>
      <c r="D639" s="264"/>
      <c r="E639" s="264"/>
      <c r="F639" s="264"/>
      <c r="G639" s="264"/>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365</v>
      </c>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3" x14ac:dyDescent="0.2">
      <c r="A640" s="155"/>
      <c r="B640" s="156"/>
      <c r="C640" s="263" t="s">
        <v>976</v>
      </c>
      <c r="D640" s="264"/>
      <c r="E640" s="264"/>
      <c r="F640" s="264"/>
      <c r="G640" s="264"/>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365</v>
      </c>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3" x14ac:dyDescent="0.2">
      <c r="A641" s="155"/>
      <c r="B641" s="156"/>
      <c r="C641" s="263" t="s">
        <v>977</v>
      </c>
      <c r="D641" s="264"/>
      <c r="E641" s="264"/>
      <c r="F641" s="264"/>
      <c r="G641" s="264"/>
      <c r="H641" s="159"/>
      <c r="I641" s="159"/>
      <c r="J641" s="159"/>
      <c r="K641" s="159"/>
      <c r="L641" s="159"/>
      <c r="M641" s="159"/>
      <c r="N641" s="158"/>
      <c r="O641" s="158"/>
      <c r="P641" s="158"/>
      <c r="Q641" s="158"/>
      <c r="R641" s="159"/>
      <c r="S641" s="159"/>
      <c r="T641" s="159"/>
      <c r="U641" s="159"/>
      <c r="V641" s="159"/>
      <c r="W641" s="159"/>
      <c r="X641" s="159"/>
      <c r="Y641" s="159"/>
      <c r="Z641" s="148"/>
      <c r="AA641" s="148"/>
      <c r="AB641" s="148"/>
      <c r="AC641" s="148"/>
      <c r="AD641" s="148"/>
      <c r="AE641" s="148"/>
      <c r="AF641" s="148"/>
      <c r="AG641" s="148" t="s">
        <v>365</v>
      </c>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3" x14ac:dyDescent="0.2">
      <c r="A642" s="155"/>
      <c r="B642" s="156"/>
      <c r="C642" s="263" t="s">
        <v>978</v>
      </c>
      <c r="D642" s="264"/>
      <c r="E642" s="264"/>
      <c r="F642" s="264"/>
      <c r="G642" s="264"/>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365</v>
      </c>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3" x14ac:dyDescent="0.2">
      <c r="A643" s="155"/>
      <c r="B643" s="156"/>
      <c r="C643" s="263" t="s">
        <v>979</v>
      </c>
      <c r="D643" s="264"/>
      <c r="E643" s="264"/>
      <c r="F643" s="264"/>
      <c r="G643" s="264"/>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365</v>
      </c>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3" x14ac:dyDescent="0.2">
      <c r="A644" s="155"/>
      <c r="B644" s="156"/>
      <c r="C644" s="263" t="s">
        <v>946</v>
      </c>
      <c r="D644" s="264"/>
      <c r="E644" s="264"/>
      <c r="F644" s="264"/>
      <c r="G644" s="264"/>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365</v>
      </c>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outlineLevel="3" x14ac:dyDescent="0.2">
      <c r="A645" s="155"/>
      <c r="B645" s="156"/>
      <c r="C645" s="263" t="s">
        <v>991</v>
      </c>
      <c r="D645" s="264"/>
      <c r="E645" s="264"/>
      <c r="F645" s="264"/>
      <c r="G645" s="264"/>
      <c r="H645" s="159"/>
      <c r="I645" s="159"/>
      <c r="J645" s="159"/>
      <c r="K645" s="159"/>
      <c r="L645" s="159"/>
      <c r="M645" s="159"/>
      <c r="N645" s="158"/>
      <c r="O645" s="158"/>
      <c r="P645" s="158"/>
      <c r="Q645" s="158"/>
      <c r="R645" s="159"/>
      <c r="S645" s="159"/>
      <c r="T645" s="159"/>
      <c r="U645" s="159"/>
      <c r="V645" s="159"/>
      <c r="W645" s="159"/>
      <c r="X645" s="159"/>
      <c r="Y645" s="159"/>
      <c r="Z645" s="148"/>
      <c r="AA645" s="148"/>
      <c r="AB645" s="148"/>
      <c r="AC645" s="148"/>
      <c r="AD645" s="148"/>
      <c r="AE645" s="148"/>
      <c r="AF645" s="148"/>
      <c r="AG645" s="148" t="s">
        <v>365</v>
      </c>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3" x14ac:dyDescent="0.2">
      <c r="A646" s="155"/>
      <c r="B646" s="156"/>
      <c r="C646" s="263" t="s">
        <v>954</v>
      </c>
      <c r="D646" s="264"/>
      <c r="E646" s="264"/>
      <c r="F646" s="264"/>
      <c r="G646" s="264"/>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365</v>
      </c>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outlineLevel="3" x14ac:dyDescent="0.2">
      <c r="A647" s="155"/>
      <c r="B647" s="156"/>
      <c r="C647" s="263" t="s">
        <v>955</v>
      </c>
      <c r="D647" s="264"/>
      <c r="E647" s="264"/>
      <c r="F647" s="264"/>
      <c r="G647" s="264"/>
      <c r="H647" s="159"/>
      <c r="I647" s="159"/>
      <c r="J647" s="159"/>
      <c r="K647" s="159"/>
      <c r="L647" s="159"/>
      <c r="M647" s="159"/>
      <c r="N647" s="158"/>
      <c r="O647" s="158"/>
      <c r="P647" s="158"/>
      <c r="Q647" s="158"/>
      <c r="R647" s="159"/>
      <c r="S647" s="159"/>
      <c r="T647" s="159"/>
      <c r="U647" s="159"/>
      <c r="V647" s="159"/>
      <c r="W647" s="159"/>
      <c r="X647" s="159"/>
      <c r="Y647" s="159"/>
      <c r="Z647" s="148"/>
      <c r="AA647" s="148"/>
      <c r="AB647" s="148"/>
      <c r="AC647" s="148"/>
      <c r="AD647" s="148"/>
      <c r="AE647" s="148"/>
      <c r="AF647" s="148"/>
      <c r="AG647" s="148" t="s">
        <v>365</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3" x14ac:dyDescent="0.2">
      <c r="A648" s="155"/>
      <c r="B648" s="156"/>
      <c r="C648" s="199" t="s">
        <v>956</v>
      </c>
      <c r="D648" s="163"/>
      <c r="E648" s="164"/>
      <c r="F648" s="165"/>
      <c r="G648" s="165"/>
      <c r="H648" s="159"/>
      <c r="I648" s="159"/>
      <c r="J648" s="159"/>
      <c r="K648" s="159"/>
      <c r="L648" s="159"/>
      <c r="M648" s="159"/>
      <c r="N648" s="158"/>
      <c r="O648" s="158"/>
      <c r="P648" s="158"/>
      <c r="Q648" s="158"/>
      <c r="R648" s="159"/>
      <c r="S648" s="159"/>
      <c r="T648" s="159"/>
      <c r="U648" s="159"/>
      <c r="V648" s="159"/>
      <c r="W648" s="159"/>
      <c r="X648" s="159"/>
      <c r="Y648" s="159"/>
      <c r="Z648" s="148"/>
      <c r="AA648" s="148"/>
      <c r="AB648" s="148"/>
      <c r="AC648" s="148"/>
      <c r="AD648" s="148"/>
      <c r="AE648" s="148"/>
      <c r="AF648" s="148"/>
      <c r="AG648" s="148" t="s">
        <v>365</v>
      </c>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3" x14ac:dyDescent="0.2">
      <c r="A649" s="155"/>
      <c r="B649" s="156"/>
      <c r="C649" s="263" t="s">
        <v>957</v>
      </c>
      <c r="D649" s="264"/>
      <c r="E649" s="264"/>
      <c r="F649" s="264"/>
      <c r="G649" s="264"/>
      <c r="H649" s="159"/>
      <c r="I649" s="159"/>
      <c r="J649" s="159"/>
      <c r="K649" s="159"/>
      <c r="L649" s="159"/>
      <c r="M649" s="159"/>
      <c r="N649" s="158"/>
      <c r="O649" s="158"/>
      <c r="P649" s="158"/>
      <c r="Q649" s="158"/>
      <c r="R649" s="159"/>
      <c r="S649" s="159"/>
      <c r="T649" s="159"/>
      <c r="U649" s="159"/>
      <c r="V649" s="159"/>
      <c r="W649" s="159"/>
      <c r="X649" s="159"/>
      <c r="Y649" s="159"/>
      <c r="Z649" s="148"/>
      <c r="AA649" s="148"/>
      <c r="AB649" s="148"/>
      <c r="AC649" s="148"/>
      <c r="AD649" s="148"/>
      <c r="AE649" s="148"/>
      <c r="AF649" s="148"/>
      <c r="AG649" s="148" t="s">
        <v>365</v>
      </c>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1" x14ac:dyDescent="0.2">
      <c r="A650" s="178">
        <v>127</v>
      </c>
      <c r="B650" s="179" t="s">
        <v>992</v>
      </c>
      <c r="C650" s="195" t="s">
        <v>993</v>
      </c>
      <c r="D650" s="180" t="s">
        <v>632</v>
      </c>
      <c r="E650" s="181">
        <v>1</v>
      </c>
      <c r="F650" s="182"/>
      <c r="G650" s="183">
        <f>ROUND(E650*F650,2)</f>
        <v>0</v>
      </c>
      <c r="H650" s="182"/>
      <c r="I650" s="183">
        <f>ROUND(E650*H650,2)</f>
        <v>0</v>
      </c>
      <c r="J650" s="182"/>
      <c r="K650" s="183">
        <f>ROUND(E650*J650,2)</f>
        <v>0</v>
      </c>
      <c r="L650" s="183">
        <v>12</v>
      </c>
      <c r="M650" s="183">
        <f>G650*(1+L650/100)</f>
        <v>0</v>
      </c>
      <c r="N650" s="181">
        <v>0</v>
      </c>
      <c r="O650" s="181">
        <f>ROUND(E650*N650,2)</f>
        <v>0</v>
      </c>
      <c r="P650" s="181">
        <v>0</v>
      </c>
      <c r="Q650" s="181">
        <f>ROUND(E650*P650,2)</f>
        <v>0</v>
      </c>
      <c r="R650" s="183"/>
      <c r="S650" s="183" t="s">
        <v>633</v>
      </c>
      <c r="T650" s="184" t="s">
        <v>634</v>
      </c>
      <c r="U650" s="159">
        <v>0</v>
      </c>
      <c r="V650" s="159">
        <f>ROUND(E650*U650,2)</f>
        <v>0</v>
      </c>
      <c r="W650" s="159"/>
      <c r="X650" s="159" t="s">
        <v>314</v>
      </c>
      <c r="Y650" s="159" t="s">
        <v>315</v>
      </c>
      <c r="Z650" s="148"/>
      <c r="AA650" s="148"/>
      <c r="AB650" s="148"/>
      <c r="AC650" s="148"/>
      <c r="AD650" s="148"/>
      <c r="AE650" s="148"/>
      <c r="AF650" s="148"/>
      <c r="AG650" s="148" t="s">
        <v>316</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
      <c r="A651" s="155"/>
      <c r="B651" s="156"/>
      <c r="C651" s="265" t="s">
        <v>985</v>
      </c>
      <c r="D651" s="266"/>
      <c r="E651" s="266"/>
      <c r="F651" s="266"/>
      <c r="G651" s="266"/>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365</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outlineLevel="3" x14ac:dyDescent="0.2">
      <c r="A652" s="155"/>
      <c r="B652" s="156"/>
      <c r="C652" s="263" t="s">
        <v>972</v>
      </c>
      <c r="D652" s="264"/>
      <c r="E652" s="264"/>
      <c r="F652" s="264"/>
      <c r="G652" s="264"/>
      <c r="H652" s="159"/>
      <c r="I652" s="159"/>
      <c r="J652" s="159"/>
      <c r="K652" s="159"/>
      <c r="L652" s="159"/>
      <c r="M652" s="159"/>
      <c r="N652" s="158"/>
      <c r="O652" s="158"/>
      <c r="P652" s="158"/>
      <c r="Q652" s="158"/>
      <c r="R652" s="159"/>
      <c r="S652" s="159"/>
      <c r="T652" s="159"/>
      <c r="U652" s="159"/>
      <c r="V652" s="159"/>
      <c r="W652" s="159"/>
      <c r="X652" s="159"/>
      <c r="Y652" s="159"/>
      <c r="Z652" s="148"/>
      <c r="AA652" s="148"/>
      <c r="AB652" s="148"/>
      <c r="AC652" s="148"/>
      <c r="AD652" s="148"/>
      <c r="AE652" s="148"/>
      <c r="AF652" s="148"/>
      <c r="AG652" s="148" t="s">
        <v>365</v>
      </c>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outlineLevel="3" x14ac:dyDescent="0.2">
      <c r="A653" s="155"/>
      <c r="B653" s="156"/>
      <c r="C653" s="263" t="s">
        <v>986</v>
      </c>
      <c r="D653" s="264"/>
      <c r="E653" s="264"/>
      <c r="F653" s="264"/>
      <c r="G653" s="264"/>
      <c r="H653" s="159"/>
      <c r="I653" s="159"/>
      <c r="J653" s="159"/>
      <c r="K653" s="159"/>
      <c r="L653" s="159"/>
      <c r="M653" s="159"/>
      <c r="N653" s="158"/>
      <c r="O653" s="158"/>
      <c r="P653" s="158"/>
      <c r="Q653" s="158"/>
      <c r="R653" s="159"/>
      <c r="S653" s="159"/>
      <c r="T653" s="159"/>
      <c r="U653" s="159"/>
      <c r="V653" s="159"/>
      <c r="W653" s="159"/>
      <c r="X653" s="159"/>
      <c r="Y653" s="159"/>
      <c r="Z653" s="148"/>
      <c r="AA653" s="148"/>
      <c r="AB653" s="148"/>
      <c r="AC653" s="148"/>
      <c r="AD653" s="148"/>
      <c r="AE653" s="148"/>
      <c r="AF653" s="148"/>
      <c r="AG653" s="148" t="s">
        <v>365</v>
      </c>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3" x14ac:dyDescent="0.2">
      <c r="A654" s="155"/>
      <c r="B654" s="156"/>
      <c r="C654" s="263" t="s">
        <v>976</v>
      </c>
      <c r="D654" s="264"/>
      <c r="E654" s="264"/>
      <c r="F654" s="264"/>
      <c r="G654" s="264"/>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365</v>
      </c>
      <c r="AH654" s="148"/>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3" x14ac:dyDescent="0.2">
      <c r="A655" s="155"/>
      <c r="B655" s="156"/>
      <c r="C655" s="263" t="s">
        <v>977</v>
      </c>
      <c r="D655" s="264"/>
      <c r="E655" s="264"/>
      <c r="F655" s="264"/>
      <c r="G655" s="264"/>
      <c r="H655" s="159"/>
      <c r="I655" s="159"/>
      <c r="J655" s="159"/>
      <c r="K655" s="159"/>
      <c r="L655" s="159"/>
      <c r="M655" s="159"/>
      <c r="N655" s="158"/>
      <c r="O655" s="158"/>
      <c r="P655" s="158"/>
      <c r="Q655" s="158"/>
      <c r="R655" s="159"/>
      <c r="S655" s="159"/>
      <c r="T655" s="159"/>
      <c r="U655" s="159"/>
      <c r="V655" s="159"/>
      <c r="W655" s="159"/>
      <c r="X655" s="159"/>
      <c r="Y655" s="159"/>
      <c r="Z655" s="148"/>
      <c r="AA655" s="148"/>
      <c r="AB655" s="148"/>
      <c r="AC655" s="148"/>
      <c r="AD655" s="148"/>
      <c r="AE655" s="148"/>
      <c r="AF655" s="148"/>
      <c r="AG655" s="148" t="s">
        <v>365</v>
      </c>
      <c r="AH655" s="148"/>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outlineLevel="3" x14ac:dyDescent="0.2">
      <c r="A656" s="155"/>
      <c r="B656" s="156"/>
      <c r="C656" s="263" t="s">
        <v>978</v>
      </c>
      <c r="D656" s="264"/>
      <c r="E656" s="264"/>
      <c r="F656" s="264"/>
      <c r="G656" s="264"/>
      <c r="H656" s="159"/>
      <c r="I656" s="159"/>
      <c r="J656" s="159"/>
      <c r="K656" s="159"/>
      <c r="L656" s="159"/>
      <c r="M656" s="159"/>
      <c r="N656" s="158"/>
      <c r="O656" s="158"/>
      <c r="P656" s="158"/>
      <c r="Q656" s="158"/>
      <c r="R656" s="159"/>
      <c r="S656" s="159"/>
      <c r="T656" s="159"/>
      <c r="U656" s="159"/>
      <c r="V656" s="159"/>
      <c r="W656" s="159"/>
      <c r="X656" s="159"/>
      <c r="Y656" s="159"/>
      <c r="Z656" s="148"/>
      <c r="AA656" s="148"/>
      <c r="AB656" s="148"/>
      <c r="AC656" s="148"/>
      <c r="AD656" s="148"/>
      <c r="AE656" s="148"/>
      <c r="AF656" s="148"/>
      <c r="AG656" s="148" t="s">
        <v>365</v>
      </c>
      <c r="AH656" s="148"/>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3" x14ac:dyDescent="0.2">
      <c r="A657" s="155"/>
      <c r="B657" s="156"/>
      <c r="C657" s="263" t="s">
        <v>979</v>
      </c>
      <c r="D657" s="264"/>
      <c r="E657" s="264"/>
      <c r="F657" s="264"/>
      <c r="G657" s="264"/>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365</v>
      </c>
      <c r="AH657" s="148"/>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3" x14ac:dyDescent="0.2">
      <c r="A658" s="155"/>
      <c r="B658" s="156"/>
      <c r="C658" s="263" t="s">
        <v>987</v>
      </c>
      <c r="D658" s="264"/>
      <c r="E658" s="264"/>
      <c r="F658" s="264"/>
      <c r="G658" s="264"/>
      <c r="H658" s="159"/>
      <c r="I658" s="159"/>
      <c r="J658" s="159"/>
      <c r="K658" s="159"/>
      <c r="L658" s="159"/>
      <c r="M658" s="159"/>
      <c r="N658" s="158"/>
      <c r="O658" s="158"/>
      <c r="P658" s="158"/>
      <c r="Q658" s="158"/>
      <c r="R658" s="159"/>
      <c r="S658" s="159"/>
      <c r="T658" s="159"/>
      <c r="U658" s="159"/>
      <c r="V658" s="159"/>
      <c r="W658" s="159"/>
      <c r="X658" s="159"/>
      <c r="Y658" s="159"/>
      <c r="Z658" s="148"/>
      <c r="AA658" s="148"/>
      <c r="AB658" s="148"/>
      <c r="AC658" s="148"/>
      <c r="AD658" s="148"/>
      <c r="AE658" s="148"/>
      <c r="AF658" s="148"/>
      <c r="AG658" s="148" t="s">
        <v>365</v>
      </c>
      <c r="AH658" s="148"/>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3" x14ac:dyDescent="0.2">
      <c r="A659" s="155"/>
      <c r="B659" s="156"/>
      <c r="C659" s="263" t="s">
        <v>946</v>
      </c>
      <c r="D659" s="264"/>
      <c r="E659" s="264"/>
      <c r="F659" s="264"/>
      <c r="G659" s="264"/>
      <c r="H659" s="159"/>
      <c r="I659" s="159"/>
      <c r="J659" s="159"/>
      <c r="K659" s="159"/>
      <c r="L659" s="159"/>
      <c r="M659" s="159"/>
      <c r="N659" s="158"/>
      <c r="O659" s="158"/>
      <c r="P659" s="158"/>
      <c r="Q659" s="158"/>
      <c r="R659" s="159"/>
      <c r="S659" s="159"/>
      <c r="T659" s="159"/>
      <c r="U659" s="159"/>
      <c r="V659" s="159"/>
      <c r="W659" s="159"/>
      <c r="X659" s="159"/>
      <c r="Y659" s="159"/>
      <c r="Z659" s="148"/>
      <c r="AA659" s="148"/>
      <c r="AB659" s="148"/>
      <c r="AC659" s="148"/>
      <c r="AD659" s="148"/>
      <c r="AE659" s="148"/>
      <c r="AF659" s="148"/>
      <c r="AG659" s="148" t="s">
        <v>365</v>
      </c>
      <c r="AH659" s="148"/>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3" x14ac:dyDescent="0.2">
      <c r="A660" s="155"/>
      <c r="B660" s="156"/>
      <c r="C660" s="263" t="s">
        <v>988</v>
      </c>
      <c r="D660" s="264"/>
      <c r="E660" s="264"/>
      <c r="F660" s="264"/>
      <c r="G660" s="264"/>
      <c r="H660" s="159"/>
      <c r="I660" s="159"/>
      <c r="J660" s="159"/>
      <c r="K660" s="159"/>
      <c r="L660" s="159"/>
      <c r="M660" s="159"/>
      <c r="N660" s="158"/>
      <c r="O660" s="158"/>
      <c r="P660" s="158"/>
      <c r="Q660" s="158"/>
      <c r="R660" s="159"/>
      <c r="S660" s="159"/>
      <c r="T660" s="159"/>
      <c r="U660" s="159"/>
      <c r="V660" s="159"/>
      <c r="W660" s="159"/>
      <c r="X660" s="159"/>
      <c r="Y660" s="159"/>
      <c r="Z660" s="148"/>
      <c r="AA660" s="148"/>
      <c r="AB660" s="148"/>
      <c r="AC660" s="148"/>
      <c r="AD660" s="148"/>
      <c r="AE660" s="148"/>
      <c r="AF660" s="148"/>
      <c r="AG660" s="148" t="s">
        <v>365</v>
      </c>
      <c r="AH660" s="148"/>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3" x14ac:dyDescent="0.2">
      <c r="A661" s="155"/>
      <c r="B661" s="156"/>
      <c r="C661" s="263" t="s">
        <v>954</v>
      </c>
      <c r="D661" s="264"/>
      <c r="E661" s="264"/>
      <c r="F661" s="264"/>
      <c r="G661" s="264"/>
      <c r="H661" s="159"/>
      <c r="I661" s="159"/>
      <c r="J661" s="159"/>
      <c r="K661" s="159"/>
      <c r="L661" s="159"/>
      <c r="M661" s="159"/>
      <c r="N661" s="158"/>
      <c r="O661" s="158"/>
      <c r="P661" s="158"/>
      <c r="Q661" s="158"/>
      <c r="R661" s="159"/>
      <c r="S661" s="159"/>
      <c r="T661" s="159"/>
      <c r="U661" s="159"/>
      <c r="V661" s="159"/>
      <c r="W661" s="159"/>
      <c r="X661" s="159"/>
      <c r="Y661" s="159"/>
      <c r="Z661" s="148"/>
      <c r="AA661" s="148"/>
      <c r="AB661" s="148"/>
      <c r="AC661" s="148"/>
      <c r="AD661" s="148"/>
      <c r="AE661" s="148"/>
      <c r="AF661" s="148"/>
      <c r="AG661" s="148" t="s">
        <v>365</v>
      </c>
      <c r="AH661" s="148"/>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3" x14ac:dyDescent="0.2">
      <c r="A662" s="155"/>
      <c r="B662" s="156"/>
      <c r="C662" s="263" t="s">
        <v>955</v>
      </c>
      <c r="D662" s="264"/>
      <c r="E662" s="264"/>
      <c r="F662" s="264"/>
      <c r="G662" s="264"/>
      <c r="H662" s="159"/>
      <c r="I662" s="159"/>
      <c r="J662" s="159"/>
      <c r="K662" s="159"/>
      <c r="L662" s="159"/>
      <c r="M662" s="159"/>
      <c r="N662" s="158"/>
      <c r="O662" s="158"/>
      <c r="P662" s="158"/>
      <c r="Q662" s="158"/>
      <c r="R662" s="159"/>
      <c r="S662" s="159"/>
      <c r="T662" s="159"/>
      <c r="U662" s="159"/>
      <c r="V662" s="159"/>
      <c r="W662" s="159"/>
      <c r="X662" s="159"/>
      <c r="Y662" s="159"/>
      <c r="Z662" s="148"/>
      <c r="AA662" s="148"/>
      <c r="AB662" s="148"/>
      <c r="AC662" s="148"/>
      <c r="AD662" s="148"/>
      <c r="AE662" s="148"/>
      <c r="AF662" s="148"/>
      <c r="AG662" s="148" t="s">
        <v>365</v>
      </c>
      <c r="AH662" s="148"/>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3" x14ac:dyDescent="0.2">
      <c r="A663" s="155"/>
      <c r="B663" s="156"/>
      <c r="C663" s="199" t="s">
        <v>956</v>
      </c>
      <c r="D663" s="163"/>
      <c r="E663" s="164"/>
      <c r="F663" s="165"/>
      <c r="G663" s="165"/>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365</v>
      </c>
      <c r="AH663" s="148"/>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outlineLevel="3" x14ac:dyDescent="0.2">
      <c r="A664" s="155"/>
      <c r="B664" s="156"/>
      <c r="C664" s="263" t="s">
        <v>957</v>
      </c>
      <c r="D664" s="264"/>
      <c r="E664" s="264"/>
      <c r="F664" s="264"/>
      <c r="G664" s="264"/>
      <c r="H664" s="159"/>
      <c r="I664" s="159"/>
      <c r="J664" s="159"/>
      <c r="K664" s="159"/>
      <c r="L664" s="159"/>
      <c r="M664" s="159"/>
      <c r="N664" s="158"/>
      <c r="O664" s="158"/>
      <c r="P664" s="158"/>
      <c r="Q664" s="158"/>
      <c r="R664" s="159"/>
      <c r="S664" s="159"/>
      <c r="T664" s="159"/>
      <c r="U664" s="159"/>
      <c r="V664" s="159"/>
      <c r="W664" s="159"/>
      <c r="X664" s="159"/>
      <c r="Y664" s="159"/>
      <c r="Z664" s="148"/>
      <c r="AA664" s="148"/>
      <c r="AB664" s="148"/>
      <c r="AC664" s="148"/>
      <c r="AD664" s="148"/>
      <c r="AE664" s="148"/>
      <c r="AF664" s="148"/>
      <c r="AG664" s="148" t="s">
        <v>365</v>
      </c>
      <c r="AH664" s="148"/>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1" x14ac:dyDescent="0.2">
      <c r="A665" s="178">
        <v>128</v>
      </c>
      <c r="B665" s="179" t="s">
        <v>994</v>
      </c>
      <c r="C665" s="195" t="s">
        <v>995</v>
      </c>
      <c r="D665" s="180" t="s">
        <v>632</v>
      </c>
      <c r="E665" s="181">
        <v>3</v>
      </c>
      <c r="F665" s="182"/>
      <c r="G665" s="183">
        <f>ROUND(E665*F665,2)</f>
        <v>0</v>
      </c>
      <c r="H665" s="182"/>
      <c r="I665" s="183">
        <f>ROUND(E665*H665,2)</f>
        <v>0</v>
      </c>
      <c r="J665" s="182"/>
      <c r="K665" s="183">
        <f>ROUND(E665*J665,2)</f>
        <v>0</v>
      </c>
      <c r="L665" s="183">
        <v>12</v>
      </c>
      <c r="M665" s="183">
        <f>G665*(1+L665/100)</f>
        <v>0</v>
      </c>
      <c r="N665" s="181">
        <v>0</v>
      </c>
      <c r="O665" s="181">
        <f>ROUND(E665*N665,2)</f>
        <v>0</v>
      </c>
      <c r="P665" s="181">
        <v>0</v>
      </c>
      <c r="Q665" s="181">
        <f>ROUND(E665*P665,2)</f>
        <v>0</v>
      </c>
      <c r="R665" s="183"/>
      <c r="S665" s="183" t="s">
        <v>633</v>
      </c>
      <c r="T665" s="184" t="s">
        <v>634</v>
      </c>
      <c r="U665" s="159">
        <v>0</v>
      </c>
      <c r="V665" s="159">
        <f>ROUND(E665*U665,2)</f>
        <v>0</v>
      </c>
      <c r="W665" s="159"/>
      <c r="X665" s="159" t="s">
        <v>314</v>
      </c>
      <c r="Y665" s="159" t="s">
        <v>315</v>
      </c>
      <c r="Z665" s="148"/>
      <c r="AA665" s="148"/>
      <c r="AB665" s="148"/>
      <c r="AC665" s="148"/>
      <c r="AD665" s="148"/>
      <c r="AE665" s="148"/>
      <c r="AF665" s="148"/>
      <c r="AG665" s="148" t="s">
        <v>316</v>
      </c>
      <c r="AH665" s="148"/>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2" x14ac:dyDescent="0.2">
      <c r="A666" s="155"/>
      <c r="B666" s="156"/>
      <c r="C666" s="265" t="s">
        <v>985</v>
      </c>
      <c r="D666" s="266"/>
      <c r="E666" s="266"/>
      <c r="F666" s="266"/>
      <c r="G666" s="266"/>
      <c r="H666" s="159"/>
      <c r="I666" s="159"/>
      <c r="J666" s="159"/>
      <c r="K666" s="159"/>
      <c r="L666" s="159"/>
      <c r="M666" s="159"/>
      <c r="N666" s="158"/>
      <c r="O666" s="158"/>
      <c r="P666" s="158"/>
      <c r="Q666" s="158"/>
      <c r="R666" s="159"/>
      <c r="S666" s="159"/>
      <c r="T666" s="159"/>
      <c r="U666" s="159"/>
      <c r="V666" s="159"/>
      <c r="W666" s="159"/>
      <c r="X666" s="159"/>
      <c r="Y666" s="159"/>
      <c r="Z666" s="148"/>
      <c r="AA666" s="148"/>
      <c r="AB666" s="148"/>
      <c r="AC666" s="148"/>
      <c r="AD666" s="148"/>
      <c r="AE666" s="148"/>
      <c r="AF666" s="148"/>
      <c r="AG666" s="148" t="s">
        <v>365</v>
      </c>
      <c r="AH666" s="148"/>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outlineLevel="3" x14ac:dyDescent="0.2">
      <c r="A667" s="155"/>
      <c r="B667" s="156"/>
      <c r="C667" s="263" t="s">
        <v>972</v>
      </c>
      <c r="D667" s="264"/>
      <c r="E667" s="264"/>
      <c r="F667" s="264"/>
      <c r="G667" s="264"/>
      <c r="H667" s="159"/>
      <c r="I667" s="159"/>
      <c r="J667" s="159"/>
      <c r="K667" s="159"/>
      <c r="L667" s="159"/>
      <c r="M667" s="159"/>
      <c r="N667" s="158"/>
      <c r="O667" s="158"/>
      <c r="P667" s="158"/>
      <c r="Q667" s="158"/>
      <c r="R667" s="159"/>
      <c r="S667" s="159"/>
      <c r="T667" s="159"/>
      <c r="U667" s="159"/>
      <c r="V667" s="159"/>
      <c r="W667" s="159"/>
      <c r="X667" s="159"/>
      <c r="Y667" s="159"/>
      <c r="Z667" s="148"/>
      <c r="AA667" s="148"/>
      <c r="AB667" s="148"/>
      <c r="AC667" s="148"/>
      <c r="AD667" s="148"/>
      <c r="AE667" s="148"/>
      <c r="AF667" s="148"/>
      <c r="AG667" s="148" t="s">
        <v>365</v>
      </c>
      <c r="AH667" s="148"/>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3" x14ac:dyDescent="0.2">
      <c r="A668" s="155"/>
      <c r="B668" s="156"/>
      <c r="C668" s="263" t="s">
        <v>986</v>
      </c>
      <c r="D668" s="264"/>
      <c r="E668" s="264"/>
      <c r="F668" s="264"/>
      <c r="G668" s="264"/>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365</v>
      </c>
      <c r="AH668" s="148"/>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outlineLevel="3" x14ac:dyDescent="0.2">
      <c r="A669" s="155"/>
      <c r="B669" s="156"/>
      <c r="C669" s="263" t="s">
        <v>976</v>
      </c>
      <c r="D669" s="264"/>
      <c r="E669" s="264"/>
      <c r="F669" s="264"/>
      <c r="G669" s="264"/>
      <c r="H669" s="159"/>
      <c r="I669" s="159"/>
      <c r="J669" s="159"/>
      <c r="K669" s="159"/>
      <c r="L669" s="159"/>
      <c r="M669" s="159"/>
      <c r="N669" s="158"/>
      <c r="O669" s="158"/>
      <c r="P669" s="158"/>
      <c r="Q669" s="158"/>
      <c r="R669" s="159"/>
      <c r="S669" s="159"/>
      <c r="T669" s="159"/>
      <c r="U669" s="159"/>
      <c r="V669" s="159"/>
      <c r="W669" s="159"/>
      <c r="X669" s="159"/>
      <c r="Y669" s="159"/>
      <c r="Z669" s="148"/>
      <c r="AA669" s="148"/>
      <c r="AB669" s="148"/>
      <c r="AC669" s="148"/>
      <c r="AD669" s="148"/>
      <c r="AE669" s="148"/>
      <c r="AF669" s="148"/>
      <c r="AG669" s="148" t="s">
        <v>365</v>
      </c>
      <c r="AH669" s="148"/>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3" x14ac:dyDescent="0.2">
      <c r="A670" s="155"/>
      <c r="B670" s="156"/>
      <c r="C670" s="263" t="s">
        <v>977</v>
      </c>
      <c r="D670" s="264"/>
      <c r="E670" s="264"/>
      <c r="F670" s="264"/>
      <c r="G670" s="264"/>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365</v>
      </c>
      <c r="AH670" s="148"/>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3" x14ac:dyDescent="0.2">
      <c r="A671" s="155"/>
      <c r="B671" s="156"/>
      <c r="C671" s="263" t="s">
        <v>978</v>
      </c>
      <c r="D671" s="264"/>
      <c r="E671" s="264"/>
      <c r="F671" s="264"/>
      <c r="G671" s="264"/>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365</v>
      </c>
      <c r="AH671" s="148"/>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3" x14ac:dyDescent="0.2">
      <c r="A672" s="155"/>
      <c r="B672" s="156"/>
      <c r="C672" s="263" t="s">
        <v>979</v>
      </c>
      <c r="D672" s="264"/>
      <c r="E672" s="264"/>
      <c r="F672" s="264"/>
      <c r="G672" s="264"/>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365</v>
      </c>
      <c r="AH672" s="148"/>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3" x14ac:dyDescent="0.2">
      <c r="A673" s="155"/>
      <c r="B673" s="156"/>
      <c r="C673" s="263" t="s">
        <v>966</v>
      </c>
      <c r="D673" s="264"/>
      <c r="E673" s="264"/>
      <c r="F673" s="264"/>
      <c r="G673" s="264"/>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365</v>
      </c>
      <c r="AH673" s="148"/>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3" x14ac:dyDescent="0.2">
      <c r="A674" s="155"/>
      <c r="B674" s="156"/>
      <c r="C674" s="263" t="s">
        <v>946</v>
      </c>
      <c r="D674" s="264"/>
      <c r="E674" s="264"/>
      <c r="F674" s="264"/>
      <c r="G674" s="264"/>
      <c r="H674" s="159"/>
      <c r="I674" s="159"/>
      <c r="J674" s="159"/>
      <c r="K674" s="159"/>
      <c r="L674" s="159"/>
      <c r="M674" s="159"/>
      <c r="N674" s="158"/>
      <c r="O674" s="158"/>
      <c r="P674" s="158"/>
      <c r="Q674" s="158"/>
      <c r="R674" s="159"/>
      <c r="S674" s="159"/>
      <c r="T674" s="159"/>
      <c r="U674" s="159"/>
      <c r="V674" s="159"/>
      <c r="W674" s="159"/>
      <c r="X674" s="159"/>
      <c r="Y674" s="159"/>
      <c r="Z674" s="148"/>
      <c r="AA674" s="148"/>
      <c r="AB674" s="148"/>
      <c r="AC674" s="148"/>
      <c r="AD674" s="148"/>
      <c r="AE674" s="148"/>
      <c r="AF674" s="148"/>
      <c r="AG674" s="148" t="s">
        <v>365</v>
      </c>
      <c r="AH674" s="148"/>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3" x14ac:dyDescent="0.2">
      <c r="A675" s="155"/>
      <c r="B675" s="156"/>
      <c r="C675" s="263" t="s">
        <v>954</v>
      </c>
      <c r="D675" s="264"/>
      <c r="E675" s="264"/>
      <c r="F675" s="264"/>
      <c r="G675" s="264"/>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365</v>
      </c>
      <c r="AH675" s="148"/>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3" x14ac:dyDescent="0.2">
      <c r="A676" s="155"/>
      <c r="B676" s="156"/>
      <c r="C676" s="263" t="s">
        <v>955</v>
      </c>
      <c r="D676" s="264"/>
      <c r="E676" s="264"/>
      <c r="F676" s="264"/>
      <c r="G676" s="264"/>
      <c r="H676" s="159"/>
      <c r="I676" s="159"/>
      <c r="J676" s="159"/>
      <c r="K676" s="159"/>
      <c r="L676" s="159"/>
      <c r="M676" s="159"/>
      <c r="N676" s="158"/>
      <c r="O676" s="158"/>
      <c r="P676" s="158"/>
      <c r="Q676" s="158"/>
      <c r="R676" s="159"/>
      <c r="S676" s="159"/>
      <c r="T676" s="159"/>
      <c r="U676" s="159"/>
      <c r="V676" s="159"/>
      <c r="W676" s="159"/>
      <c r="X676" s="159"/>
      <c r="Y676" s="159"/>
      <c r="Z676" s="148"/>
      <c r="AA676" s="148"/>
      <c r="AB676" s="148"/>
      <c r="AC676" s="148"/>
      <c r="AD676" s="148"/>
      <c r="AE676" s="148"/>
      <c r="AF676" s="148"/>
      <c r="AG676" s="148" t="s">
        <v>365</v>
      </c>
      <c r="AH676" s="148"/>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3" x14ac:dyDescent="0.2">
      <c r="A677" s="155"/>
      <c r="B677" s="156"/>
      <c r="C677" s="263" t="s">
        <v>957</v>
      </c>
      <c r="D677" s="264"/>
      <c r="E677" s="264"/>
      <c r="F677" s="264"/>
      <c r="G677" s="264"/>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365</v>
      </c>
      <c r="AH677" s="148"/>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outlineLevel="1" x14ac:dyDescent="0.2">
      <c r="A678" s="178">
        <v>129</v>
      </c>
      <c r="B678" s="179" t="s">
        <v>996</v>
      </c>
      <c r="C678" s="195" t="s">
        <v>997</v>
      </c>
      <c r="D678" s="180" t="s">
        <v>632</v>
      </c>
      <c r="E678" s="181">
        <v>2</v>
      </c>
      <c r="F678" s="182"/>
      <c r="G678" s="183">
        <f>ROUND(E678*F678,2)</f>
        <v>0</v>
      </c>
      <c r="H678" s="182"/>
      <c r="I678" s="183">
        <f>ROUND(E678*H678,2)</f>
        <v>0</v>
      </c>
      <c r="J678" s="182"/>
      <c r="K678" s="183">
        <f>ROUND(E678*J678,2)</f>
        <v>0</v>
      </c>
      <c r="L678" s="183">
        <v>12</v>
      </c>
      <c r="M678" s="183">
        <f>G678*(1+L678/100)</f>
        <v>0</v>
      </c>
      <c r="N678" s="181">
        <v>0</v>
      </c>
      <c r="O678" s="181">
        <f>ROUND(E678*N678,2)</f>
        <v>0</v>
      </c>
      <c r="P678" s="181">
        <v>0</v>
      </c>
      <c r="Q678" s="181">
        <f>ROUND(E678*P678,2)</f>
        <v>0</v>
      </c>
      <c r="R678" s="183"/>
      <c r="S678" s="183" t="s">
        <v>633</v>
      </c>
      <c r="T678" s="184" t="s">
        <v>634</v>
      </c>
      <c r="U678" s="159">
        <v>0</v>
      </c>
      <c r="V678" s="159">
        <f>ROUND(E678*U678,2)</f>
        <v>0</v>
      </c>
      <c r="W678" s="159"/>
      <c r="X678" s="159" t="s">
        <v>314</v>
      </c>
      <c r="Y678" s="159" t="s">
        <v>315</v>
      </c>
      <c r="Z678" s="148"/>
      <c r="AA678" s="148"/>
      <c r="AB678" s="148"/>
      <c r="AC678" s="148"/>
      <c r="AD678" s="148"/>
      <c r="AE678" s="148"/>
      <c r="AF678" s="148"/>
      <c r="AG678" s="148" t="s">
        <v>316</v>
      </c>
      <c r="AH678" s="148"/>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outlineLevel="2" x14ac:dyDescent="0.2">
      <c r="A679" s="155"/>
      <c r="B679" s="156"/>
      <c r="C679" s="265" t="s">
        <v>985</v>
      </c>
      <c r="D679" s="266"/>
      <c r="E679" s="266"/>
      <c r="F679" s="266"/>
      <c r="G679" s="266"/>
      <c r="H679" s="159"/>
      <c r="I679" s="159"/>
      <c r="J679" s="159"/>
      <c r="K679" s="159"/>
      <c r="L679" s="159"/>
      <c r="M679" s="159"/>
      <c r="N679" s="158"/>
      <c r="O679" s="158"/>
      <c r="P679" s="158"/>
      <c r="Q679" s="158"/>
      <c r="R679" s="159"/>
      <c r="S679" s="159"/>
      <c r="T679" s="159"/>
      <c r="U679" s="159"/>
      <c r="V679" s="159"/>
      <c r="W679" s="159"/>
      <c r="X679" s="159"/>
      <c r="Y679" s="159"/>
      <c r="Z679" s="148"/>
      <c r="AA679" s="148"/>
      <c r="AB679" s="148"/>
      <c r="AC679" s="148"/>
      <c r="AD679" s="148"/>
      <c r="AE679" s="148"/>
      <c r="AF679" s="148"/>
      <c r="AG679" s="148" t="s">
        <v>365</v>
      </c>
      <c r="AH679" s="148"/>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3" x14ac:dyDescent="0.2">
      <c r="A680" s="155"/>
      <c r="B680" s="156"/>
      <c r="C680" s="263" t="s">
        <v>972</v>
      </c>
      <c r="D680" s="264"/>
      <c r="E680" s="264"/>
      <c r="F680" s="264"/>
      <c r="G680" s="264"/>
      <c r="H680" s="159"/>
      <c r="I680" s="159"/>
      <c r="J680" s="159"/>
      <c r="K680" s="159"/>
      <c r="L680" s="159"/>
      <c r="M680" s="159"/>
      <c r="N680" s="158"/>
      <c r="O680" s="158"/>
      <c r="P680" s="158"/>
      <c r="Q680" s="158"/>
      <c r="R680" s="159"/>
      <c r="S680" s="159"/>
      <c r="T680" s="159"/>
      <c r="U680" s="159"/>
      <c r="V680" s="159"/>
      <c r="W680" s="159"/>
      <c r="X680" s="159"/>
      <c r="Y680" s="159"/>
      <c r="Z680" s="148"/>
      <c r="AA680" s="148"/>
      <c r="AB680" s="148"/>
      <c r="AC680" s="148"/>
      <c r="AD680" s="148"/>
      <c r="AE680" s="148"/>
      <c r="AF680" s="148"/>
      <c r="AG680" s="148" t="s">
        <v>365</v>
      </c>
      <c r="AH680" s="148"/>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3" x14ac:dyDescent="0.2">
      <c r="A681" s="155"/>
      <c r="B681" s="156"/>
      <c r="C681" s="263" t="s">
        <v>986</v>
      </c>
      <c r="D681" s="264"/>
      <c r="E681" s="264"/>
      <c r="F681" s="264"/>
      <c r="G681" s="264"/>
      <c r="H681" s="159"/>
      <c r="I681" s="159"/>
      <c r="J681" s="159"/>
      <c r="K681" s="159"/>
      <c r="L681" s="159"/>
      <c r="M681" s="159"/>
      <c r="N681" s="158"/>
      <c r="O681" s="158"/>
      <c r="P681" s="158"/>
      <c r="Q681" s="158"/>
      <c r="R681" s="159"/>
      <c r="S681" s="159"/>
      <c r="T681" s="159"/>
      <c r="U681" s="159"/>
      <c r="V681" s="159"/>
      <c r="W681" s="159"/>
      <c r="X681" s="159"/>
      <c r="Y681" s="159"/>
      <c r="Z681" s="148"/>
      <c r="AA681" s="148"/>
      <c r="AB681" s="148"/>
      <c r="AC681" s="148"/>
      <c r="AD681" s="148"/>
      <c r="AE681" s="148"/>
      <c r="AF681" s="148"/>
      <c r="AG681" s="148" t="s">
        <v>365</v>
      </c>
      <c r="AH681" s="148"/>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outlineLevel="3" x14ac:dyDescent="0.2">
      <c r="A682" s="155"/>
      <c r="B682" s="156"/>
      <c r="C682" s="263" t="s">
        <v>976</v>
      </c>
      <c r="D682" s="264"/>
      <c r="E682" s="264"/>
      <c r="F682" s="264"/>
      <c r="G682" s="264"/>
      <c r="H682" s="159"/>
      <c r="I682" s="159"/>
      <c r="J682" s="159"/>
      <c r="K682" s="159"/>
      <c r="L682" s="159"/>
      <c r="M682" s="159"/>
      <c r="N682" s="158"/>
      <c r="O682" s="158"/>
      <c r="P682" s="158"/>
      <c r="Q682" s="158"/>
      <c r="R682" s="159"/>
      <c r="S682" s="159"/>
      <c r="T682" s="159"/>
      <c r="U682" s="159"/>
      <c r="V682" s="159"/>
      <c r="W682" s="159"/>
      <c r="X682" s="159"/>
      <c r="Y682" s="159"/>
      <c r="Z682" s="148"/>
      <c r="AA682" s="148"/>
      <c r="AB682" s="148"/>
      <c r="AC682" s="148"/>
      <c r="AD682" s="148"/>
      <c r="AE682" s="148"/>
      <c r="AF682" s="148"/>
      <c r="AG682" s="148" t="s">
        <v>365</v>
      </c>
      <c r="AH682" s="148"/>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3" x14ac:dyDescent="0.2">
      <c r="A683" s="155"/>
      <c r="B683" s="156"/>
      <c r="C683" s="263" t="s">
        <v>977</v>
      </c>
      <c r="D683" s="264"/>
      <c r="E683" s="264"/>
      <c r="F683" s="264"/>
      <c r="G683" s="264"/>
      <c r="H683" s="159"/>
      <c r="I683" s="159"/>
      <c r="J683" s="159"/>
      <c r="K683" s="159"/>
      <c r="L683" s="159"/>
      <c r="M683" s="159"/>
      <c r="N683" s="158"/>
      <c r="O683" s="158"/>
      <c r="P683" s="158"/>
      <c r="Q683" s="158"/>
      <c r="R683" s="159"/>
      <c r="S683" s="159"/>
      <c r="T683" s="159"/>
      <c r="U683" s="159"/>
      <c r="V683" s="159"/>
      <c r="W683" s="159"/>
      <c r="X683" s="159"/>
      <c r="Y683" s="159"/>
      <c r="Z683" s="148"/>
      <c r="AA683" s="148"/>
      <c r="AB683" s="148"/>
      <c r="AC683" s="148"/>
      <c r="AD683" s="148"/>
      <c r="AE683" s="148"/>
      <c r="AF683" s="148"/>
      <c r="AG683" s="148" t="s">
        <v>365</v>
      </c>
      <c r="AH683" s="148"/>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3" x14ac:dyDescent="0.2">
      <c r="A684" s="155"/>
      <c r="B684" s="156"/>
      <c r="C684" s="263" t="s">
        <v>978</v>
      </c>
      <c r="D684" s="264"/>
      <c r="E684" s="264"/>
      <c r="F684" s="264"/>
      <c r="G684" s="264"/>
      <c r="H684" s="159"/>
      <c r="I684" s="159"/>
      <c r="J684" s="159"/>
      <c r="K684" s="159"/>
      <c r="L684" s="159"/>
      <c r="M684" s="159"/>
      <c r="N684" s="158"/>
      <c r="O684" s="158"/>
      <c r="P684" s="158"/>
      <c r="Q684" s="158"/>
      <c r="R684" s="159"/>
      <c r="S684" s="159"/>
      <c r="T684" s="159"/>
      <c r="U684" s="159"/>
      <c r="V684" s="159"/>
      <c r="W684" s="159"/>
      <c r="X684" s="159"/>
      <c r="Y684" s="159"/>
      <c r="Z684" s="148"/>
      <c r="AA684" s="148"/>
      <c r="AB684" s="148"/>
      <c r="AC684" s="148"/>
      <c r="AD684" s="148"/>
      <c r="AE684" s="148"/>
      <c r="AF684" s="148"/>
      <c r="AG684" s="148" t="s">
        <v>365</v>
      </c>
      <c r="AH684" s="148"/>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outlineLevel="3" x14ac:dyDescent="0.2">
      <c r="A685" s="155"/>
      <c r="B685" s="156"/>
      <c r="C685" s="263" t="s">
        <v>979</v>
      </c>
      <c r="D685" s="264"/>
      <c r="E685" s="264"/>
      <c r="F685" s="264"/>
      <c r="G685" s="264"/>
      <c r="H685" s="159"/>
      <c r="I685" s="159"/>
      <c r="J685" s="159"/>
      <c r="K685" s="159"/>
      <c r="L685" s="159"/>
      <c r="M685" s="159"/>
      <c r="N685" s="158"/>
      <c r="O685" s="158"/>
      <c r="P685" s="158"/>
      <c r="Q685" s="158"/>
      <c r="R685" s="159"/>
      <c r="S685" s="159"/>
      <c r="T685" s="159"/>
      <c r="U685" s="159"/>
      <c r="V685" s="159"/>
      <c r="W685" s="159"/>
      <c r="X685" s="159"/>
      <c r="Y685" s="159"/>
      <c r="Z685" s="148"/>
      <c r="AA685" s="148"/>
      <c r="AB685" s="148"/>
      <c r="AC685" s="148"/>
      <c r="AD685" s="148"/>
      <c r="AE685" s="148"/>
      <c r="AF685" s="148"/>
      <c r="AG685" s="148" t="s">
        <v>365</v>
      </c>
      <c r="AH685" s="148"/>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3" x14ac:dyDescent="0.2">
      <c r="A686" s="155"/>
      <c r="B686" s="156"/>
      <c r="C686" s="263" t="s">
        <v>966</v>
      </c>
      <c r="D686" s="264"/>
      <c r="E686" s="264"/>
      <c r="F686" s="264"/>
      <c r="G686" s="264"/>
      <c r="H686" s="159"/>
      <c r="I686" s="159"/>
      <c r="J686" s="159"/>
      <c r="K686" s="159"/>
      <c r="L686" s="159"/>
      <c r="M686" s="159"/>
      <c r="N686" s="158"/>
      <c r="O686" s="158"/>
      <c r="P686" s="158"/>
      <c r="Q686" s="158"/>
      <c r="R686" s="159"/>
      <c r="S686" s="159"/>
      <c r="T686" s="159"/>
      <c r="U686" s="159"/>
      <c r="V686" s="159"/>
      <c r="W686" s="159"/>
      <c r="X686" s="159"/>
      <c r="Y686" s="159"/>
      <c r="Z686" s="148"/>
      <c r="AA686" s="148"/>
      <c r="AB686" s="148"/>
      <c r="AC686" s="148"/>
      <c r="AD686" s="148"/>
      <c r="AE686" s="148"/>
      <c r="AF686" s="148"/>
      <c r="AG686" s="148" t="s">
        <v>365</v>
      </c>
      <c r="AH686" s="148"/>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3" x14ac:dyDescent="0.2">
      <c r="A687" s="155"/>
      <c r="B687" s="156"/>
      <c r="C687" s="263" t="s">
        <v>998</v>
      </c>
      <c r="D687" s="264"/>
      <c r="E687" s="264"/>
      <c r="F687" s="264"/>
      <c r="G687" s="264"/>
      <c r="H687" s="159"/>
      <c r="I687" s="159"/>
      <c r="J687" s="159"/>
      <c r="K687" s="159"/>
      <c r="L687" s="159"/>
      <c r="M687" s="159"/>
      <c r="N687" s="158"/>
      <c r="O687" s="158"/>
      <c r="P687" s="158"/>
      <c r="Q687" s="158"/>
      <c r="R687" s="159"/>
      <c r="S687" s="159"/>
      <c r="T687" s="159"/>
      <c r="U687" s="159"/>
      <c r="V687" s="159"/>
      <c r="W687" s="159"/>
      <c r="X687" s="159"/>
      <c r="Y687" s="159"/>
      <c r="Z687" s="148"/>
      <c r="AA687" s="148"/>
      <c r="AB687" s="148"/>
      <c r="AC687" s="148"/>
      <c r="AD687" s="148"/>
      <c r="AE687" s="148"/>
      <c r="AF687" s="148"/>
      <c r="AG687" s="148" t="s">
        <v>365</v>
      </c>
      <c r="AH687" s="148"/>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3" x14ac:dyDescent="0.2">
      <c r="A688" s="155"/>
      <c r="B688" s="156"/>
      <c r="C688" s="263" t="s">
        <v>999</v>
      </c>
      <c r="D688" s="264"/>
      <c r="E688" s="264"/>
      <c r="F688" s="264"/>
      <c r="G688" s="264"/>
      <c r="H688" s="159"/>
      <c r="I688" s="159"/>
      <c r="J688" s="159"/>
      <c r="K688" s="159"/>
      <c r="L688" s="159"/>
      <c r="M688" s="159"/>
      <c r="N688" s="158"/>
      <c r="O688" s="158"/>
      <c r="P688" s="158"/>
      <c r="Q688" s="158"/>
      <c r="R688" s="159"/>
      <c r="S688" s="159"/>
      <c r="T688" s="159"/>
      <c r="U688" s="159"/>
      <c r="V688" s="159"/>
      <c r="W688" s="159"/>
      <c r="X688" s="159"/>
      <c r="Y688" s="159"/>
      <c r="Z688" s="148"/>
      <c r="AA688" s="148"/>
      <c r="AB688" s="148"/>
      <c r="AC688" s="148"/>
      <c r="AD688" s="148"/>
      <c r="AE688" s="148"/>
      <c r="AF688" s="148"/>
      <c r="AG688" s="148" t="s">
        <v>365</v>
      </c>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3" x14ac:dyDescent="0.2">
      <c r="A689" s="155"/>
      <c r="B689" s="156"/>
      <c r="C689" s="263" t="s">
        <v>954</v>
      </c>
      <c r="D689" s="264"/>
      <c r="E689" s="264"/>
      <c r="F689" s="264"/>
      <c r="G689" s="264"/>
      <c r="H689" s="159"/>
      <c r="I689" s="159"/>
      <c r="J689" s="159"/>
      <c r="K689" s="159"/>
      <c r="L689" s="159"/>
      <c r="M689" s="159"/>
      <c r="N689" s="158"/>
      <c r="O689" s="158"/>
      <c r="P689" s="158"/>
      <c r="Q689" s="158"/>
      <c r="R689" s="159"/>
      <c r="S689" s="159"/>
      <c r="T689" s="159"/>
      <c r="U689" s="159"/>
      <c r="V689" s="159"/>
      <c r="W689" s="159"/>
      <c r="X689" s="159"/>
      <c r="Y689" s="159"/>
      <c r="Z689" s="148"/>
      <c r="AA689" s="148"/>
      <c r="AB689" s="148"/>
      <c r="AC689" s="148"/>
      <c r="AD689" s="148"/>
      <c r="AE689" s="148"/>
      <c r="AF689" s="148"/>
      <c r="AG689" s="148" t="s">
        <v>365</v>
      </c>
      <c r="AH689" s="148"/>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3" x14ac:dyDescent="0.2">
      <c r="A690" s="155"/>
      <c r="B690" s="156"/>
      <c r="C690" s="263" t="s">
        <v>955</v>
      </c>
      <c r="D690" s="264"/>
      <c r="E690" s="264"/>
      <c r="F690" s="264"/>
      <c r="G690" s="264"/>
      <c r="H690" s="159"/>
      <c r="I690" s="159"/>
      <c r="J690" s="159"/>
      <c r="K690" s="159"/>
      <c r="L690" s="159"/>
      <c r="M690" s="159"/>
      <c r="N690" s="158"/>
      <c r="O690" s="158"/>
      <c r="P690" s="158"/>
      <c r="Q690" s="158"/>
      <c r="R690" s="159"/>
      <c r="S690" s="159"/>
      <c r="T690" s="159"/>
      <c r="U690" s="159"/>
      <c r="V690" s="159"/>
      <c r="W690" s="159"/>
      <c r="X690" s="159"/>
      <c r="Y690" s="159"/>
      <c r="Z690" s="148"/>
      <c r="AA690" s="148"/>
      <c r="AB690" s="148"/>
      <c r="AC690" s="148"/>
      <c r="AD690" s="148"/>
      <c r="AE690" s="148"/>
      <c r="AF690" s="148"/>
      <c r="AG690" s="148" t="s">
        <v>365</v>
      </c>
      <c r="AH690" s="148"/>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3" x14ac:dyDescent="0.2">
      <c r="A691" s="155"/>
      <c r="B691" s="156"/>
      <c r="C691" s="199" t="s">
        <v>956</v>
      </c>
      <c r="D691" s="163"/>
      <c r="E691" s="164"/>
      <c r="F691" s="165"/>
      <c r="G691" s="165"/>
      <c r="H691" s="159"/>
      <c r="I691" s="159"/>
      <c r="J691" s="159"/>
      <c r="K691" s="159"/>
      <c r="L691" s="159"/>
      <c r="M691" s="159"/>
      <c r="N691" s="158"/>
      <c r="O691" s="158"/>
      <c r="P691" s="158"/>
      <c r="Q691" s="158"/>
      <c r="R691" s="159"/>
      <c r="S691" s="159"/>
      <c r="T691" s="159"/>
      <c r="U691" s="159"/>
      <c r="V691" s="159"/>
      <c r="W691" s="159"/>
      <c r="X691" s="159"/>
      <c r="Y691" s="159"/>
      <c r="Z691" s="148"/>
      <c r="AA691" s="148"/>
      <c r="AB691" s="148"/>
      <c r="AC691" s="148"/>
      <c r="AD691" s="148"/>
      <c r="AE691" s="148"/>
      <c r="AF691" s="148"/>
      <c r="AG691" s="148" t="s">
        <v>365</v>
      </c>
      <c r="AH691" s="148"/>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3" x14ac:dyDescent="0.2">
      <c r="A692" s="155"/>
      <c r="B692" s="156"/>
      <c r="C692" s="263" t="s">
        <v>957</v>
      </c>
      <c r="D692" s="264"/>
      <c r="E692" s="264"/>
      <c r="F692" s="264"/>
      <c r="G692" s="264"/>
      <c r="H692" s="159"/>
      <c r="I692" s="159"/>
      <c r="J692" s="159"/>
      <c r="K692" s="159"/>
      <c r="L692" s="159"/>
      <c r="M692" s="159"/>
      <c r="N692" s="158"/>
      <c r="O692" s="158"/>
      <c r="P692" s="158"/>
      <c r="Q692" s="158"/>
      <c r="R692" s="159"/>
      <c r="S692" s="159"/>
      <c r="T692" s="159"/>
      <c r="U692" s="159"/>
      <c r="V692" s="159"/>
      <c r="W692" s="159"/>
      <c r="X692" s="159"/>
      <c r="Y692" s="159"/>
      <c r="Z692" s="148"/>
      <c r="AA692" s="148"/>
      <c r="AB692" s="148"/>
      <c r="AC692" s="148"/>
      <c r="AD692" s="148"/>
      <c r="AE692" s="148"/>
      <c r="AF692" s="148"/>
      <c r="AG692" s="148" t="s">
        <v>365</v>
      </c>
      <c r="AH692" s="148"/>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1" x14ac:dyDescent="0.2">
      <c r="A693" s="178">
        <v>130</v>
      </c>
      <c r="B693" s="179" t="s">
        <v>1000</v>
      </c>
      <c r="C693" s="195" t="s">
        <v>1001</v>
      </c>
      <c r="D693" s="180" t="s">
        <v>632</v>
      </c>
      <c r="E693" s="181">
        <v>7</v>
      </c>
      <c r="F693" s="182"/>
      <c r="G693" s="183">
        <f>ROUND(E693*F693,2)</f>
        <v>0</v>
      </c>
      <c r="H693" s="182"/>
      <c r="I693" s="183">
        <f>ROUND(E693*H693,2)</f>
        <v>0</v>
      </c>
      <c r="J693" s="182"/>
      <c r="K693" s="183">
        <f>ROUND(E693*J693,2)</f>
        <v>0</v>
      </c>
      <c r="L693" s="183">
        <v>12</v>
      </c>
      <c r="M693" s="183">
        <f>G693*(1+L693/100)</f>
        <v>0</v>
      </c>
      <c r="N693" s="181">
        <v>0</v>
      </c>
      <c r="O693" s="181">
        <f>ROUND(E693*N693,2)</f>
        <v>0</v>
      </c>
      <c r="P693" s="181">
        <v>0</v>
      </c>
      <c r="Q693" s="181">
        <f>ROUND(E693*P693,2)</f>
        <v>0</v>
      </c>
      <c r="R693" s="183"/>
      <c r="S693" s="183" t="s">
        <v>633</v>
      </c>
      <c r="T693" s="184" t="s">
        <v>634</v>
      </c>
      <c r="U693" s="159">
        <v>0</v>
      </c>
      <c r="V693" s="159">
        <f>ROUND(E693*U693,2)</f>
        <v>0</v>
      </c>
      <c r="W693" s="159"/>
      <c r="X693" s="159" t="s">
        <v>314</v>
      </c>
      <c r="Y693" s="159" t="s">
        <v>315</v>
      </c>
      <c r="Z693" s="148"/>
      <c r="AA693" s="148"/>
      <c r="AB693" s="148"/>
      <c r="AC693" s="148"/>
      <c r="AD693" s="148"/>
      <c r="AE693" s="148"/>
      <c r="AF693" s="148"/>
      <c r="AG693" s="148" t="s">
        <v>316</v>
      </c>
      <c r="AH693" s="148"/>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2" x14ac:dyDescent="0.2">
      <c r="A694" s="155"/>
      <c r="B694" s="156"/>
      <c r="C694" s="265" t="s">
        <v>985</v>
      </c>
      <c r="D694" s="266"/>
      <c r="E694" s="266"/>
      <c r="F694" s="266"/>
      <c r="G694" s="266"/>
      <c r="H694" s="159"/>
      <c r="I694" s="159"/>
      <c r="J694" s="159"/>
      <c r="K694" s="159"/>
      <c r="L694" s="159"/>
      <c r="M694" s="159"/>
      <c r="N694" s="158"/>
      <c r="O694" s="158"/>
      <c r="P694" s="158"/>
      <c r="Q694" s="158"/>
      <c r="R694" s="159"/>
      <c r="S694" s="159"/>
      <c r="T694" s="159"/>
      <c r="U694" s="159"/>
      <c r="V694" s="159"/>
      <c r="W694" s="159"/>
      <c r="X694" s="159"/>
      <c r="Y694" s="159"/>
      <c r="Z694" s="148"/>
      <c r="AA694" s="148"/>
      <c r="AB694" s="148"/>
      <c r="AC694" s="148"/>
      <c r="AD694" s="148"/>
      <c r="AE694" s="148"/>
      <c r="AF694" s="148"/>
      <c r="AG694" s="148" t="s">
        <v>365</v>
      </c>
      <c r="AH694" s="148"/>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3" x14ac:dyDescent="0.2">
      <c r="A695" s="155"/>
      <c r="B695" s="156"/>
      <c r="C695" s="263" t="s">
        <v>972</v>
      </c>
      <c r="D695" s="264"/>
      <c r="E695" s="264"/>
      <c r="F695" s="264"/>
      <c r="G695" s="264"/>
      <c r="H695" s="159"/>
      <c r="I695" s="159"/>
      <c r="J695" s="159"/>
      <c r="K695" s="159"/>
      <c r="L695" s="159"/>
      <c r="M695" s="159"/>
      <c r="N695" s="158"/>
      <c r="O695" s="158"/>
      <c r="P695" s="158"/>
      <c r="Q695" s="158"/>
      <c r="R695" s="159"/>
      <c r="S695" s="159"/>
      <c r="T695" s="159"/>
      <c r="U695" s="159"/>
      <c r="V695" s="159"/>
      <c r="W695" s="159"/>
      <c r="X695" s="159"/>
      <c r="Y695" s="159"/>
      <c r="Z695" s="148"/>
      <c r="AA695" s="148"/>
      <c r="AB695" s="148"/>
      <c r="AC695" s="148"/>
      <c r="AD695" s="148"/>
      <c r="AE695" s="148"/>
      <c r="AF695" s="148"/>
      <c r="AG695" s="148" t="s">
        <v>365</v>
      </c>
      <c r="AH695" s="148"/>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3" x14ac:dyDescent="0.2">
      <c r="A696" s="155"/>
      <c r="B696" s="156"/>
      <c r="C696" s="263" t="s">
        <v>986</v>
      </c>
      <c r="D696" s="264"/>
      <c r="E696" s="264"/>
      <c r="F696" s="264"/>
      <c r="G696" s="264"/>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365</v>
      </c>
      <c r="AH696" s="148"/>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3" x14ac:dyDescent="0.2">
      <c r="A697" s="155"/>
      <c r="B697" s="156"/>
      <c r="C697" s="263" t="s">
        <v>976</v>
      </c>
      <c r="D697" s="264"/>
      <c r="E697" s="264"/>
      <c r="F697" s="264"/>
      <c r="G697" s="264"/>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365</v>
      </c>
      <c r="AH697" s="148"/>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3" x14ac:dyDescent="0.2">
      <c r="A698" s="155"/>
      <c r="B698" s="156"/>
      <c r="C698" s="263" t="s">
        <v>977</v>
      </c>
      <c r="D698" s="264"/>
      <c r="E698" s="264"/>
      <c r="F698" s="264"/>
      <c r="G698" s="264"/>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365</v>
      </c>
      <c r="AH698" s="148"/>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3" x14ac:dyDescent="0.2">
      <c r="A699" s="155"/>
      <c r="B699" s="156"/>
      <c r="C699" s="263" t="s">
        <v>978</v>
      </c>
      <c r="D699" s="264"/>
      <c r="E699" s="264"/>
      <c r="F699" s="264"/>
      <c r="G699" s="264"/>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365</v>
      </c>
      <c r="AH699" s="148"/>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3" x14ac:dyDescent="0.2">
      <c r="A700" s="155"/>
      <c r="B700" s="156"/>
      <c r="C700" s="263" t="s">
        <v>979</v>
      </c>
      <c r="D700" s="264"/>
      <c r="E700" s="264"/>
      <c r="F700" s="264"/>
      <c r="G700" s="264"/>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365</v>
      </c>
      <c r="AH700" s="148"/>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3" x14ac:dyDescent="0.2">
      <c r="A701" s="155"/>
      <c r="B701" s="156"/>
      <c r="C701" s="263" t="s">
        <v>946</v>
      </c>
      <c r="D701" s="264"/>
      <c r="E701" s="264"/>
      <c r="F701" s="264"/>
      <c r="G701" s="264"/>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365</v>
      </c>
      <c r="AH701" s="148"/>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outlineLevel="3" x14ac:dyDescent="0.2">
      <c r="A702" s="155"/>
      <c r="B702" s="156"/>
      <c r="C702" s="263" t="s">
        <v>954</v>
      </c>
      <c r="D702" s="264"/>
      <c r="E702" s="264"/>
      <c r="F702" s="264"/>
      <c r="G702" s="264"/>
      <c r="H702" s="159"/>
      <c r="I702" s="159"/>
      <c r="J702" s="159"/>
      <c r="K702" s="159"/>
      <c r="L702" s="159"/>
      <c r="M702" s="159"/>
      <c r="N702" s="158"/>
      <c r="O702" s="158"/>
      <c r="P702" s="158"/>
      <c r="Q702" s="158"/>
      <c r="R702" s="159"/>
      <c r="S702" s="159"/>
      <c r="T702" s="159"/>
      <c r="U702" s="159"/>
      <c r="V702" s="159"/>
      <c r="W702" s="159"/>
      <c r="X702" s="159"/>
      <c r="Y702" s="159"/>
      <c r="Z702" s="148"/>
      <c r="AA702" s="148"/>
      <c r="AB702" s="148"/>
      <c r="AC702" s="148"/>
      <c r="AD702" s="148"/>
      <c r="AE702" s="148"/>
      <c r="AF702" s="148"/>
      <c r="AG702" s="148" t="s">
        <v>365</v>
      </c>
      <c r="AH702" s="148"/>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3" x14ac:dyDescent="0.2">
      <c r="A703" s="155"/>
      <c r="B703" s="156"/>
      <c r="C703" s="263" t="s">
        <v>955</v>
      </c>
      <c r="D703" s="264"/>
      <c r="E703" s="264"/>
      <c r="F703" s="264"/>
      <c r="G703" s="264"/>
      <c r="H703" s="159"/>
      <c r="I703" s="159"/>
      <c r="J703" s="159"/>
      <c r="K703" s="159"/>
      <c r="L703" s="159"/>
      <c r="M703" s="159"/>
      <c r="N703" s="158"/>
      <c r="O703" s="158"/>
      <c r="P703" s="158"/>
      <c r="Q703" s="158"/>
      <c r="R703" s="159"/>
      <c r="S703" s="159"/>
      <c r="T703" s="159"/>
      <c r="U703" s="159"/>
      <c r="V703" s="159"/>
      <c r="W703" s="159"/>
      <c r="X703" s="159"/>
      <c r="Y703" s="159"/>
      <c r="Z703" s="148"/>
      <c r="AA703" s="148"/>
      <c r="AB703" s="148"/>
      <c r="AC703" s="148"/>
      <c r="AD703" s="148"/>
      <c r="AE703" s="148"/>
      <c r="AF703" s="148"/>
      <c r="AG703" s="148" t="s">
        <v>365</v>
      </c>
      <c r="AH703" s="148"/>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3" x14ac:dyDescent="0.2">
      <c r="A704" s="155"/>
      <c r="B704" s="156"/>
      <c r="C704" s="199" t="s">
        <v>956</v>
      </c>
      <c r="D704" s="163"/>
      <c r="E704" s="164"/>
      <c r="F704" s="165"/>
      <c r="G704" s="165"/>
      <c r="H704" s="159"/>
      <c r="I704" s="159"/>
      <c r="J704" s="159"/>
      <c r="K704" s="159"/>
      <c r="L704" s="159"/>
      <c r="M704" s="159"/>
      <c r="N704" s="158"/>
      <c r="O704" s="158"/>
      <c r="P704" s="158"/>
      <c r="Q704" s="158"/>
      <c r="R704" s="159"/>
      <c r="S704" s="159"/>
      <c r="T704" s="159"/>
      <c r="U704" s="159"/>
      <c r="V704" s="159"/>
      <c r="W704" s="159"/>
      <c r="X704" s="159"/>
      <c r="Y704" s="159"/>
      <c r="Z704" s="148"/>
      <c r="AA704" s="148"/>
      <c r="AB704" s="148"/>
      <c r="AC704" s="148"/>
      <c r="AD704" s="148"/>
      <c r="AE704" s="148"/>
      <c r="AF704" s="148"/>
      <c r="AG704" s="148" t="s">
        <v>365</v>
      </c>
      <c r="AH704" s="148"/>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3" x14ac:dyDescent="0.2">
      <c r="A705" s="155"/>
      <c r="B705" s="156"/>
      <c r="C705" s="263" t="s">
        <v>957</v>
      </c>
      <c r="D705" s="264"/>
      <c r="E705" s="264"/>
      <c r="F705" s="264"/>
      <c r="G705" s="264"/>
      <c r="H705" s="159"/>
      <c r="I705" s="159"/>
      <c r="J705" s="159"/>
      <c r="K705" s="159"/>
      <c r="L705" s="159"/>
      <c r="M705" s="159"/>
      <c r="N705" s="158"/>
      <c r="O705" s="158"/>
      <c r="P705" s="158"/>
      <c r="Q705" s="158"/>
      <c r="R705" s="159"/>
      <c r="S705" s="159"/>
      <c r="T705" s="159"/>
      <c r="U705" s="159"/>
      <c r="V705" s="159"/>
      <c r="W705" s="159"/>
      <c r="X705" s="159"/>
      <c r="Y705" s="159"/>
      <c r="Z705" s="148"/>
      <c r="AA705" s="148"/>
      <c r="AB705" s="148"/>
      <c r="AC705" s="148"/>
      <c r="AD705" s="148"/>
      <c r="AE705" s="148"/>
      <c r="AF705" s="148"/>
      <c r="AG705" s="148" t="s">
        <v>365</v>
      </c>
      <c r="AH705" s="148"/>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outlineLevel="1" x14ac:dyDescent="0.2">
      <c r="A706" s="178">
        <v>131</v>
      </c>
      <c r="B706" s="179" t="s">
        <v>1002</v>
      </c>
      <c r="C706" s="195" t="s">
        <v>1003</v>
      </c>
      <c r="D706" s="180" t="s">
        <v>632</v>
      </c>
      <c r="E706" s="181">
        <v>2</v>
      </c>
      <c r="F706" s="182"/>
      <c r="G706" s="183">
        <f>ROUND(E706*F706,2)</f>
        <v>0</v>
      </c>
      <c r="H706" s="182"/>
      <c r="I706" s="183">
        <f>ROUND(E706*H706,2)</f>
        <v>0</v>
      </c>
      <c r="J706" s="182"/>
      <c r="K706" s="183">
        <f>ROUND(E706*J706,2)</f>
        <v>0</v>
      </c>
      <c r="L706" s="183">
        <v>12</v>
      </c>
      <c r="M706" s="183">
        <f>G706*(1+L706/100)</f>
        <v>0</v>
      </c>
      <c r="N706" s="181">
        <v>0</v>
      </c>
      <c r="O706" s="181">
        <f>ROUND(E706*N706,2)</f>
        <v>0</v>
      </c>
      <c r="P706" s="181">
        <v>0</v>
      </c>
      <c r="Q706" s="181">
        <f>ROUND(E706*P706,2)</f>
        <v>0</v>
      </c>
      <c r="R706" s="183"/>
      <c r="S706" s="183" t="s">
        <v>633</v>
      </c>
      <c r="T706" s="184" t="s">
        <v>634</v>
      </c>
      <c r="U706" s="159">
        <v>0</v>
      </c>
      <c r="V706" s="159">
        <f>ROUND(E706*U706,2)</f>
        <v>0</v>
      </c>
      <c r="W706" s="159"/>
      <c r="X706" s="159" t="s">
        <v>314</v>
      </c>
      <c r="Y706" s="159" t="s">
        <v>315</v>
      </c>
      <c r="Z706" s="148"/>
      <c r="AA706" s="148"/>
      <c r="AB706" s="148"/>
      <c r="AC706" s="148"/>
      <c r="AD706" s="148"/>
      <c r="AE706" s="148"/>
      <c r="AF706" s="148"/>
      <c r="AG706" s="148" t="s">
        <v>316</v>
      </c>
      <c r="AH706" s="148"/>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2" x14ac:dyDescent="0.2">
      <c r="A707" s="155"/>
      <c r="B707" s="156"/>
      <c r="C707" s="265" t="s">
        <v>985</v>
      </c>
      <c r="D707" s="266"/>
      <c r="E707" s="266"/>
      <c r="F707" s="266"/>
      <c r="G707" s="266"/>
      <c r="H707" s="159"/>
      <c r="I707" s="159"/>
      <c r="J707" s="159"/>
      <c r="K707" s="159"/>
      <c r="L707" s="159"/>
      <c r="M707" s="159"/>
      <c r="N707" s="158"/>
      <c r="O707" s="158"/>
      <c r="P707" s="158"/>
      <c r="Q707" s="158"/>
      <c r="R707" s="159"/>
      <c r="S707" s="159"/>
      <c r="T707" s="159"/>
      <c r="U707" s="159"/>
      <c r="V707" s="159"/>
      <c r="W707" s="159"/>
      <c r="X707" s="159"/>
      <c r="Y707" s="159"/>
      <c r="Z707" s="148"/>
      <c r="AA707" s="148"/>
      <c r="AB707" s="148"/>
      <c r="AC707" s="148"/>
      <c r="AD707" s="148"/>
      <c r="AE707" s="148"/>
      <c r="AF707" s="148"/>
      <c r="AG707" s="148" t="s">
        <v>365</v>
      </c>
      <c r="AH707" s="148"/>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3" x14ac:dyDescent="0.2">
      <c r="A708" s="155"/>
      <c r="B708" s="156"/>
      <c r="C708" s="263" t="s">
        <v>972</v>
      </c>
      <c r="D708" s="264"/>
      <c r="E708" s="264"/>
      <c r="F708" s="264"/>
      <c r="G708" s="264"/>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365</v>
      </c>
      <c r="AH708" s="148"/>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outlineLevel="3" x14ac:dyDescent="0.2">
      <c r="A709" s="155"/>
      <c r="B709" s="156"/>
      <c r="C709" s="263" t="s">
        <v>986</v>
      </c>
      <c r="D709" s="264"/>
      <c r="E709" s="264"/>
      <c r="F709" s="264"/>
      <c r="G709" s="264"/>
      <c r="H709" s="159"/>
      <c r="I709" s="159"/>
      <c r="J709" s="159"/>
      <c r="K709" s="159"/>
      <c r="L709" s="159"/>
      <c r="M709" s="159"/>
      <c r="N709" s="158"/>
      <c r="O709" s="158"/>
      <c r="P709" s="158"/>
      <c r="Q709" s="158"/>
      <c r="R709" s="159"/>
      <c r="S709" s="159"/>
      <c r="T709" s="159"/>
      <c r="U709" s="159"/>
      <c r="V709" s="159"/>
      <c r="W709" s="159"/>
      <c r="X709" s="159"/>
      <c r="Y709" s="159"/>
      <c r="Z709" s="148"/>
      <c r="AA709" s="148"/>
      <c r="AB709" s="148"/>
      <c r="AC709" s="148"/>
      <c r="AD709" s="148"/>
      <c r="AE709" s="148"/>
      <c r="AF709" s="148"/>
      <c r="AG709" s="148" t="s">
        <v>365</v>
      </c>
      <c r="AH709" s="148"/>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row>
    <row r="710" spans="1:60" outlineLevel="3" x14ac:dyDescent="0.2">
      <c r="A710" s="155"/>
      <c r="B710" s="156"/>
      <c r="C710" s="263" t="s">
        <v>976</v>
      </c>
      <c r="D710" s="264"/>
      <c r="E710" s="264"/>
      <c r="F710" s="264"/>
      <c r="G710" s="264"/>
      <c r="H710" s="159"/>
      <c r="I710" s="159"/>
      <c r="J710" s="159"/>
      <c r="K710" s="159"/>
      <c r="L710" s="159"/>
      <c r="M710" s="159"/>
      <c r="N710" s="158"/>
      <c r="O710" s="158"/>
      <c r="P710" s="158"/>
      <c r="Q710" s="158"/>
      <c r="R710" s="159"/>
      <c r="S710" s="159"/>
      <c r="T710" s="159"/>
      <c r="U710" s="159"/>
      <c r="V710" s="159"/>
      <c r="W710" s="159"/>
      <c r="X710" s="159"/>
      <c r="Y710" s="159"/>
      <c r="Z710" s="148"/>
      <c r="AA710" s="148"/>
      <c r="AB710" s="148"/>
      <c r="AC710" s="148"/>
      <c r="AD710" s="148"/>
      <c r="AE710" s="148"/>
      <c r="AF710" s="148"/>
      <c r="AG710" s="148" t="s">
        <v>365</v>
      </c>
      <c r="AH710" s="148"/>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3" x14ac:dyDescent="0.2">
      <c r="A711" s="155"/>
      <c r="B711" s="156"/>
      <c r="C711" s="263" t="s">
        <v>977</v>
      </c>
      <c r="D711" s="264"/>
      <c r="E711" s="264"/>
      <c r="F711" s="264"/>
      <c r="G711" s="264"/>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365</v>
      </c>
      <c r="AH711" s="148"/>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3" x14ac:dyDescent="0.2">
      <c r="A712" s="155"/>
      <c r="B712" s="156"/>
      <c r="C712" s="263" t="s">
        <v>978</v>
      </c>
      <c r="D712" s="264"/>
      <c r="E712" s="264"/>
      <c r="F712" s="264"/>
      <c r="G712" s="264"/>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365</v>
      </c>
      <c r="AH712" s="148"/>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3" x14ac:dyDescent="0.2">
      <c r="A713" s="155"/>
      <c r="B713" s="156"/>
      <c r="C713" s="263" t="s">
        <v>979</v>
      </c>
      <c r="D713" s="264"/>
      <c r="E713" s="264"/>
      <c r="F713" s="264"/>
      <c r="G713" s="264"/>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365</v>
      </c>
      <c r="AH713" s="148"/>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
      <c r="A714" s="155"/>
      <c r="B714" s="156"/>
      <c r="C714" s="263" t="s">
        <v>998</v>
      </c>
      <c r="D714" s="264"/>
      <c r="E714" s="264"/>
      <c r="F714" s="264"/>
      <c r="G714" s="264"/>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365</v>
      </c>
      <c r="AH714" s="148"/>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3" x14ac:dyDescent="0.2">
      <c r="A715" s="155"/>
      <c r="B715" s="156"/>
      <c r="C715" s="263" t="s">
        <v>999</v>
      </c>
      <c r="D715" s="264"/>
      <c r="E715" s="264"/>
      <c r="F715" s="264"/>
      <c r="G715" s="264"/>
      <c r="H715" s="159"/>
      <c r="I715" s="159"/>
      <c r="J715" s="159"/>
      <c r="K715" s="159"/>
      <c r="L715" s="159"/>
      <c r="M715" s="159"/>
      <c r="N715" s="158"/>
      <c r="O715" s="158"/>
      <c r="P715" s="158"/>
      <c r="Q715" s="158"/>
      <c r="R715" s="159"/>
      <c r="S715" s="159"/>
      <c r="T715" s="159"/>
      <c r="U715" s="159"/>
      <c r="V715" s="159"/>
      <c r="W715" s="159"/>
      <c r="X715" s="159"/>
      <c r="Y715" s="159"/>
      <c r="Z715" s="148"/>
      <c r="AA715" s="148"/>
      <c r="AB715" s="148"/>
      <c r="AC715" s="148"/>
      <c r="AD715" s="148"/>
      <c r="AE715" s="148"/>
      <c r="AF715" s="148"/>
      <c r="AG715" s="148" t="s">
        <v>365</v>
      </c>
      <c r="AH715" s="148"/>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3" x14ac:dyDescent="0.2">
      <c r="A716" s="155"/>
      <c r="B716" s="156"/>
      <c r="C716" s="263" t="s">
        <v>954</v>
      </c>
      <c r="D716" s="264"/>
      <c r="E716" s="264"/>
      <c r="F716" s="264"/>
      <c r="G716" s="264"/>
      <c r="H716" s="159"/>
      <c r="I716" s="159"/>
      <c r="J716" s="159"/>
      <c r="K716" s="159"/>
      <c r="L716" s="159"/>
      <c r="M716" s="159"/>
      <c r="N716" s="158"/>
      <c r="O716" s="158"/>
      <c r="P716" s="158"/>
      <c r="Q716" s="158"/>
      <c r="R716" s="159"/>
      <c r="S716" s="159"/>
      <c r="T716" s="159"/>
      <c r="U716" s="159"/>
      <c r="V716" s="159"/>
      <c r="W716" s="159"/>
      <c r="X716" s="159"/>
      <c r="Y716" s="159"/>
      <c r="Z716" s="148"/>
      <c r="AA716" s="148"/>
      <c r="AB716" s="148"/>
      <c r="AC716" s="148"/>
      <c r="AD716" s="148"/>
      <c r="AE716" s="148"/>
      <c r="AF716" s="148"/>
      <c r="AG716" s="148" t="s">
        <v>365</v>
      </c>
      <c r="AH716" s="148"/>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3" x14ac:dyDescent="0.2">
      <c r="A717" s="155"/>
      <c r="B717" s="156"/>
      <c r="C717" s="263" t="s">
        <v>955</v>
      </c>
      <c r="D717" s="264"/>
      <c r="E717" s="264"/>
      <c r="F717" s="264"/>
      <c r="G717" s="264"/>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365</v>
      </c>
      <c r="AH717" s="148"/>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3" x14ac:dyDescent="0.2">
      <c r="A718" s="155"/>
      <c r="B718" s="156"/>
      <c r="C718" s="199" t="s">
        <v>956</v>
      </c>
      <c r="D718" s="163"/>
      <c r="E718" s="164"/>
      <c r="F718" s="165"/>
      <c r="G718" s="165"/>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365</v>
      </c>
      <c r="AH718" s="148"/>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3" x14ac:dyDescent="0.2">
      <c r="A719" s="155"/>
      <c r="B719" s="156"/>
      <c r="C719" s="263" t="s">
        <v>957</v>
      </c>
      <c r="D719" s="264"/>
      <c r="E719" s="264"/>
      <c r="F719" s="264"/>
      <c r="G719" s="264"/>
      <c r="H719" s="159"/>
      <c r="I719" s="159"/>
      <c r="J719" s="159"/>
      <c r="K719" s="159"/>
      <c r="L719" s="159"/>
      <c r="M719" s="159"/>
      <c r="N719" s="158"/>
      <c r="O719" s="158"/>
      <c r="P719" s="158"/>
      <c r="Q719" s="158"/>
      <c r="R719" s="159"/>
      <c r="S719" s="159"/>
      <c r="T719" s="159"/>
      <c r="U719" s="159"/>
      <c r="V719" s="159"/>
      <c r="W719" s="159"/>
      <c r="X719" s="159"/>
      <c r="Y719" s="159"/>
      <c r="Z719" s="148"/>
      <c r="AA719" s="148"/>
      <c r="AB719" s="148"/>
      <c r="AC719" s="148"/>
      <c r="AD719" s="148"/>
      <c r="AE719" s="148"/>
      <c r="AF719" s="148"/>
      <c r="AG719" s="148" t="s">
        <v>365</v>
      </c>
      <c r="AH719" s="148"/>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1" x14ac:dyDescent="0.2">
      <c r="A720" s="178">
        <v>132</v>
      </c>
      <c r="B720" s="179" t="s">
        <v>1004</v>
      </c>
      <c r="C720" s="195" t="s">
        <v>1005</v>
      </c>
      <c r="D720" s="180" t="s">
        <v>632</v>
      </c>
      <c r="E720" s="181">
        <v>1</v>
      </c>
      <c r="F720" s="182"/>
      <c r="G720" s="183">
        <f>ROUND(E720*F720,2)</f>
        <v>0</v>
      </c>
      <c r="H720" s="182"/>
      <c r="I720" s="183">
        <f>ROUND(E720*H720,2)</f>
        <v>0</v>
      </c>
      <c r="J720" s="182"/>
      <c r="K720" s="183">
        <f>ROUND(E720*J720,2)</f>
        <v>0</v>
      </c>
      <c r="L720" s="183">
        <v>12</v>
      </c>
      <c r="M720" s="183">
        <f>G720*(1+L720/100)</f>
        <v>0</v>
      </c>
      <c r="N720" s="181">
        <v>0</v>
      </c>
      <c r="O720" s="181">
        <f>ROUND(E720*N720,2)</f>
        <v>0</v>
      </c>
      <c r="P720" s="181">
        <v>0</v>
      </c>
      <c r="Q720" s="181">
        <f>ROUND(E720*P720,2)</f>
        <v>0</v>
      </c>
      <c r="R720" s="183"/>
      <c r="S720" s="183" t="s">
        <v>633</v>
      </c>
      <c r="T720" s="184" t="s">
        <v>634</v>
      </c>
      <c r="U720" s="159">
        <v>0</v>
      </c>
      <c r="V720" s="159">
        <f>ROUND(E720*U720,2)</f>
        <v>0</v>
      </c>
      <c r="W720" s="159"/>
      <c r="X720" s="159" t="s">
        <v>314</v>
      </c>
      <c r="Y720" s="159" t="s">
        <v>315</v>
      </c>
      <c r="Z720" s="148"/>
      <c r="AA720" s="148"/>
      <c r="AB720" s="148"/>
      <c r="AC720" s="148"/>
      <c r="AD720" s="148"/>
      <c r="AE720" s="148"/>
      <c r="AF720" s="148"/>
      <c r="AG720" s="148" t="s">
        <v>316</v>
      </c>
      <c r="AH720" s="148"/>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2" x14ac:dyDescent="0.2">
      <c r="A721" s="155"/>
      <c r="B721" s="156"/>
      <c r="C721" s="265" t="s">
        <v>985</v>
      </c>
      <c r="D721" s="266"/>
      <c r="E721" s="266"/>
      <c r="F721" s="266"/>
      <c r="G721" s="266"/>
      <c r="H721" s="159"/>
      <c r="I721" s="159"/>
      <c r="J721" s="159"/>
      <c r="K721" s="159"/>
      <c r="L721" s="159"/>
      <c r="M721" s="159"/>
      <c r="N721" s="158"/>
      <c r="O721" s="158"/>
      <c r="P721" s="158"/>
      <c r="Q721" s="158"/>
      <c r="R721" s="159"/>
      <c r="S721" s="159"/>
      <c r="T721" s="159"/>
      <c r="U721" s="159"/>
      <c r="V721" s="159"/>
      <c r="W721" s="159"/>
      <c r="X721" s="159"/>
      <c r="Y721" s="159"/>
      <c r="Z721" s="148"/>
      <c r="AA721" s="148"/>
      <c r="AB721" s="148"/>
      <c r="AC721" s="148"/>
      <c r="AD721" s="148"/>
      <c r="AE721" s="148"/>
      <c r="AF721" s="148"/>
      <c r="AG721" s="148" t="s">
        <v>365</v>
      </c>
      <c r="AH721" s="148"/>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3" x14ac:dyDescent="0.2">
      <c r="A722" s="155"/>
      <c r="B722" s="156"/>
      <c r="C722" s="263" t="s">
        <v>972</v>
      </c>
      <c r="D722" s="264"/>
      <c r="E722" s="264"/>
      <c r="F722" s="264"/>
      <c r="G722" s="264"/>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365</v>
      </c>
      <c r="AH722" s="148"/>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outlineLevel="3" x14ac:dyDescent="0.2">
      <c r="A723" s="155"/>
      <c r="B723" s="156"/>
      <c r="C723" s="263" t="s">
        <v>986</v>
      </c>
      <c r="D723" s="264"/>
      <c r="E723" s="264"/>
      <c r="F723" s="264"/>
      <c r="G723" s="264"/>
      <c r="H723" s="159"/>
      <c r="I723" s="159"/>
      <c r="J723" s="159"/>
      <c r="K723" s="159"/>
      <c r="L723" s="159"/>
      <c r="M723" s="159"/>
      <c r="N723" s="158"/>
      <c r="O723" s="158"/>
      <c r="P723" s="158"/>
      <c r="Q723" s="158"/>
      <c r="R723" s="159"/>
      <c r="S723" s="159"/>
      <c r="T723" s="159"/>
      <c r="U723" s="159"/>
      <c r="V723" s="159"/>
      <c r="W723" s="159"/>
      <c r="X723" s="159"/>
      <c r="Y723" s="159"/>
      <c r="Z723" s="148"/>
      <c r="AA723" s="148"/>
      <c r="AB723" s="148"/>
      <c r="AC723" s="148"/>
      <c r="AD723" s="148"/>
      <c r="AE723" s="148"/>
      <c r="AF723" s="148"/>
      <c r="AG723" s="148" t="s">
        <v>365</v>
      </c>
      <c r="AH723" s="148"/>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3" x14ac:dyDescent="0.2">
      <c r="A724" s="155"/>
      <c r="B724" s="156"/>
      <c r="C724" s="263" t="s">
        <v>976</v>
      </c>
      <c r="D724" s="264"/>
      <c r="E724" s="264"/>
      <c r="F724" s="264"/>
      <c r="G724" s="264"/>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365</v>
      </c>
      <c r="AH724" s="148"/>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3" x14ac:dyDescent="0.2">
      <c r="A725" s="155"/>
      <c r="B725" s="156"/>
      <c r="C725" s="263" t="s">
        <v>977</v>
      </c>
      <c r="D725" s="264"/>
      <c r="E725" s="264"/>
      <c r="F725" s="264"/>
      <c r="G725" s="264"/>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365</v>
      </c>
      <c r="AH725" s="148"/>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3" x14ac:dyDescent="0.2">
      <c r="A726" s="155"/>
      <c r="B726" s="156"/>
      <c r="C726" s="263" t="s">
        <v>978</v>
      </c>
      <c r="D726" s="264"/>
      <c r="E726" s="264"/>
      <c r="F726" s="264"/>
      <c r="G726" s="264"/>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365</v>
      </c>
      <c r="AH726" s="148"/>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3" x14ac:dyDescent="0.2">
      <c r="A727" s="155"/>
      <c r="B727" s="156"/>
      <c r="C727" s="263" t="s">
        <v>979</v>
      </c>
      <c r="D727" s="264"/>
      <c r="E727" s="264"/>
      <c r="F727" s="264"/>
      <c r="G727" s="264"/>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365</v>
      </c>
      <c r="AH727" s="148"/>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
      <c r="A728" s="155"/>
      <c r="B728" s="156"/>
      <c r="C728" s="263" t="s">
        <v>946</v>
      </c>
      <c r="D728" s="264"/>
      <c r="E728" s="264"/>
      <c r="F728" s="264"/>
      <c r="G728" s="264"/>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365</v>
      </c>
      <c r="AH728" s="148"/>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3" x14ac:dyDescent="0.2">
      <c r="A729" s="155"/>
      <c r="B729" s="156"/>
      <c r="C729" s="263" t="s">
        <v>954</v>
      </c>
      <c r="D729" s="264"/>
      <c r="E729" s="264"/>
      <c r="F729" s="264"/>
      <c r="G729" s="264"/>
      <c r="H729" s="159"/>
      <c r="I729" s="159"/>
      <c r="J729" s="159"/>
      <c r="K729" s="159"/>
      <c r="L729" s="159"/>
      <c r="M729" s="159"/>
      <c r="N729" s="158"/>
      <c r="O729" s="158"/>
      <c r="P729" s="158"/>
      <c r="Q729" s="158"/>
      <c r="R729" s="159"/>
      <c r="S729" s="159"/>
      <c r="T729" s="159"/>
      <c r="U729" s="159"/>
      <c r="V729" s="159"/>
      <c r="W729" s="159"/>
      <c r="X729" s="159"/>
      <c r="Y729" s="159"/>
      <c r="Z729" s="148"/>
      <c r="AA729" s="148"/>
      <c r="AB729" s="148"/>
      <c r="AC729" s="148"/>
      <c r="AD729" s="148"/>
      <c r="AE729" s="148"/>
      <c r="AF729" s="148"/>
      <c r="AG729" s="148" t="s">
        <v>365</v>
      </c>
      <c r="AH729" s="148"/>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3" x14ac:dyDescent="0.2">
      <c r="A730" s="155"/>
      <c r="B730" s="156"/>
      <c r="C730" s="263" t="s">
        <v>955</v>
      </c>
      <c r="D730" s="264"/>
      <c r="E730" s="264"/>
      <c r="F730" s="264"/>
      <c r="G730" s="264"/>
      <c r="H730" s="159"/>
      <c r="I730" s="159"/>
      <c r="J730" s="159"/>
      <c r="K730" s="159"/>
      <c r="L730" s="159"/>
      <c r="M730" s="159"/>
      <c r="N730" s="158"/>
      <c r="O730" s="158"/>
      <c r="P730" s="158"/>
      <c r="Q730" s="158"/>
      <c r="R730" s="159"/>
      <c r="S730" s="159"/>
      <c r="T730" s="159"/>
      <c r="U730" s="159"/>
      <c r="V730" s="159"/>
      <c r="W730" s="159"/>
      <c r="X730" s="159"/>
      <c r="Y730" s="159"/>
      <c r="Z730" s="148"/>
      <c r="AA730" s="148"/>
      <c r="AB730" s="148"/>
      <c r="AC730" s="148"/>
      <c r="AD730" s="148"/>
      <c r="AE730" s="148"/>
      <c r="AF730" s="148"/>
      <c r="AG730" s="148" t="s">
        <v>365</v>
      </c>
      <c r="AH730" s="148"/>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3" x14ac:dyDescent="0.2">
      <c r="A731" s="155"/>
      <c r="B731" s="156"/>
      <c r="C731" s="263" t="s">
        <v>957</v>
      </c>
      <c r="D731" s="264"/>
      <c r="E731" s="264"/>
      <c r="F731" s="264"/>
      <c r="G731" s="264"/>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365</v>
      </c>
      <c r="AH731" s="148"/>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1" x14ac:dyDescent="0.2">
      <c r="A732" s="178">
        <v>133</v>
      </c>
      <c r="B732" s="179" t="s">
        <v>1006</v>
      </c>
      <c r="C732" s="195" t="s">
        <v>1007</v>
      </c>
      <c r="D732" s="180" t="s">
        <v>632</v>
      </c>
      <c r="E732" s="181">
        <v>2</v>
      </c>
      <c r="F732" s="182"/>
      <c r="G732" s="183">
        <f>ROUND(E732*F732,2)</f>
        <v>0</v>
      </c>
      <c r="H732" s="182"/>
      <c r="I732" s="183">
        <f>ROUND(E732*H732,2)</f>
        <v>0</v>
      </c>
      <c r="J732" s="182"/>
      <c r="K732" s="183">
        <f>ROUND(E732*J732,2)</f>
        <v>0</v>
      </c>
      <c r="L732" s="183">
        <v>12</v>
      </c>
      <c r="M732" s="183">
        <f>G732*(1+L732/100)</f>
        <v>0</v>
      </c>
      <c r="N732" s="181">
        <v>0</v>
      </c>
      <c r="O732" s="181">
        <f>ROUND(E732*N732,2)</f>
        <v>0</v>
      </c>
      <c r="P732" s="181">
        <v>0</v>
      </c>
      <c r="Q732" s="181">
        <f>ROUND(E732*P732,2)</f>
        <v>0</v>
      </c>
      <c r="R732" s="183"/>
      <c r="S732" s="183" t="s">
        <v>633</v>
      </c>
      <c r="T732" s="184" t="s">
        <v>634</v>
      </c>
      <c r="U732" s="159">
        <v>0</v>
      </c>
      <c r="V732" s="159">
        <f>ROUND(E732*U732,2)</f>
        <v>0</v>
      </c>
      <c r="W732" s="159"/>
      <c r="X732" s="159" t="s">
        <v>314</v>
      </c>
      <c r="Y732" s="159" t="s">
        <v>315</v>
      </c>
      <c r="Z732" s="148"/>
      <c r="AA732" s="148"/>
      <c r="AB732" s="148"/>
      <c r="AC732" s="148"/>
      <c r="AD732" s="148"/>
      <c r="AE732" s="148"/>
      <c r="AF732" s="148"/>
      <c r="AG732" s="148" t="s">
        <v>316</v>
      </c>
      <c r="AH732" s="148"/>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2" x14ac:dyDescent="0.2">
      <c r="A733" s="155"/>
      <c r="B733" s="156"/>
      <c r="C733" s="265" t="s">
        <v>985</v>
      </c>
      <c r="D733" s="266"/>
      <c r="E733" s="266"/>
      <c r="F733" s="266"/>
      <c r="G733" s="266"/>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t="s">
        <v>365</v>
      </c>
      <c r="AH733" s="148"/>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3" x14ac:dyDescent="0.2">
      <c r="A734" s="155"/>
      <c r="B734" s="156"/>
      <c r="C734" s="263" t="s">
        <v>972</v>
      </c>
      <c r="D734" s="264"/>
      <c r="E734" s="264"/>
      <c r="F734" s="264"/>
      <c r="G734" s="264"/>
      <c r="H734" s="159"/>
      <c r="I734" s="159"/>
      <c r="J734" s="159"/>
      <c r="K734" s="159"/>
      <c r="L734" s="159"/>
      <c r="M734" s="159"/>
      <c r="N734" s="158"/>
      <c r="O734" s="158"/>
      <c r="P734" s="158"/>
      <c r="Q734" s="158"/>
      <c r="R734" s="159"/>
      <c r="S734" s="159"/>
      <c r="T734" s="159"/>
      <c r="U734" s="159"/>
      <c r="V734" s="159"/>
      <c r="W734" s="159"/>
      <c r="X734" s="159"/>
      <c r="Y734" s="159"/>
      <c r="Z734" s="148"/>
      <c r="AA734" s="148"/>
      <c r="AB734" s="148"/>
      <c r="AC734" s="148"/>
      <c r="AD734" s="148"/>
      <c r="AE734" s="148"/>
      <c r="AF734" s="148"/>
      <c r="AG734" s="148" t="s">
        <v>365</v>
      </c>
      <c r="AH734" s="148"/>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3" x14ac:dyDescent="0.2">
      <c r="A735" s="155"/>
      <c r="B735" s="156"/>
      <c r="C735" s="263" t="s">
        <v>986</v>
      </c>
      <c r="D735" s="264"/>
      <c r="E735" s="264"/>
      <c r="F735" s="264"/>
      <c r="G735" s="264"/>
      <c r="H735" s="159"/>
      <c r="I735" s="159"/>
      <c r="J735" s="159"/>
      <c r="K735" s="159"/>
      <c r="L735" s="159"/>
      <c r="M735" s="159"/>
      <c r="N735" s="158"/>
      <c r="O735" s="158"/>
      <c r="P735" s="158"/>
      <c r="Q735" s="158"/>
      <c r="R735" s="159"/>
      <c r="S735" s="159"/>
      <c r="T735" s="159"/>
      <c r="U735" s="159"/>
      <c r="V735" s="159"/>
      <c r="W735" s="159"/>
      <c r="X735" s="159"/>
      <c r="Y735" s="159"/>
      <c r="Z735" s="148"/>
      <c r="AA735" s="148"/>
      <c r="AB735" s="148"/>
      <c r="AC735" s="148"/>
      <c r="AD735" s="148"/>
      <c r="AE735" s="148"/>
      <c r="AF735" s="148"/>
      <c r="AG735" s="148" t="s">
        <v>365</v>
      </c>
      <c r="AH735" s="148"/>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3" x14ac:dyDescent="0.2">
      <c r="A736" s="155"/>
      <c r="B736" s="156"/>
      <c r="C736" s="263" t="s">
        <v>976</v>
      </c>
      <c r="D736" s="264"/>
      <c r="E736" s="264"/>
      <c r="F736" s="264"/>
      <c r="G736" s="264"/>
      <c r="H736" s="159"/>
      <c r="I736" s="159"/>
      <c r="J736" s="159"/>
      <c r="K736" s="159"/>
      <c r="L736" s="159"/>
      <c r="M736" s="159"/>
      <c r="N736" s="158"/>
      <c r="O736" s="158"/>
      <c r="P736" s="158"/>
      <c r="Q736" s="158"/>
      <c r="R736" s="159"/>
      <c r="S736" s="159"/>
      <c r="T736" s="159"/>
      <c r="U736" s="159"/>
      <c r="V736" s="159"/>
      <c r="W736" s="159"/>
      <c r="X736" s="159"/>
      <c r="Y736" s="159"/>
      <c r="Z736" s="148"/>
      <c r="AA736" s="148"/>
      <c r="AB736" s="148"/>
      <c r="AC736" s="148"/>
      <c r="AD736" s="148"/>
      <c r="AE736" s="148"/>
      <c r="AF736" s="148"/>
      <c r="AG736" s="148" t="s">
        <v>365</v>
      </c>
      <c r="AH736" s="148"/>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outlineLevel="3" x14ac:dyDescent="0.2">
      <c r="A737" s="155"/>
      <c r="B737" s="156"/>
      <c r="C737" s="263" t="s">
        <v>977</v>
      </c>
      <c r="D737" s="264"/>
      <c r="E737" s="264"/>
      <c r="F737" s="264"/>
      <c r="G737" s="264"/>
      <c r="H737" s="159"/>
      <c r="I737" s="159"/>
      <c r="J737" s="159"/>
      <c r="K737" s="159"/>
      <c r="L737" s="159"/>
      <c r="M737" s="159"/>
      <c r="N737" s="158"/>
      <c r="O737" s="158"/>
      <c r="P737" s="158"/>
      <c r="Q737" s="158"/>
      <c r="R737" s="159"/>
      <c r="S737" s="159"/>
      <c r="T737" s="159"/>
      <c r="U737" s="159"/>
      <c r="V737" s="159"/>
      <c r="W737" s="159"/>
      <c r="X737" s="159"/>
      <c r="Y737" s="159"/>
      <c r="Z737" s="148"/>
      <c r="AA737" s="148"/>
      <c r="AB737" s="148"/>
      <c r="AC737" s="148"/>
      <c r="AD737" s="148"/>
      <c r="AE737" s="148"/>
      <c r="AF737" s="148"/>
      <c r="AG737" s="148" t="s">
        <v>365</v>
      </c>
      <c r="AH737" s="148"/>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3" x14ac:dyDescent="0.2">
      <c r="A738" s="155"/>
      <c r="B738" s="156"/>
      <c r="C738" s="263" t="s">
        <v>978</v>
      </c>
      <c r="D738" s="264"/>
      <c r="E738" s="264"/>
      <c r="F738" s="264"/>
      <c r="G738" s="264"/>
      <c r="H738" s="159"/>
      <c r="I738" s="159"/>
      <c r="J738" s="159"/>
      <c r="K738" s="159"/>
      <c r="L738" s="159"/>
      <c r="M738" s="159"/>
      <c r="N738" s="158"/>
      <c r="O738" s="158"/>
      <c r="P738" s="158"/>
      <c r="Q738" s="158"/>
      <c r="R738" s="159"/>
      <c r="S738" s="159"/>
      <c r="T738" s="159"/>
      <c r="U738" s="159"/>
      <c r="V738" s="159"/>
      <c r="W738" s="159"/>
      <c r="X738" s="159"/>
      <c r="Y738" s="159"/>
      <c r="Z738" s="148"/>
      <c r="AA738" s="148"/>
      <c r="AB738" s="148"/>
      <c r="AC738" s="148"/>
      <c r="AD738" s="148"/>
      <c r="AE738" s="148"/>
      <c r="AF738" s="148"/>
      <c r="AG738" s="148" t="s">
        <v>365</v>
      </c>
      <c r="AH738" s="148"/>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3" x14ac:dyDescent="0.2">
      <c r="A739" s="155"/>
      <c r="B739" s="156"/>
      <c r="C739" s="263" t="s">
        <v>979</v>
      </c>
      <c r="D739" s="264"/>
      <c r="E739" s="264"/>
      <c r="F739" s="264"/>
      <c r="G739" s="264"/>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365</v>
      </c>
      <c r="AH739" s="148"/>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outlineLevel="3" x14ac:dyDescent="0.2">
      <c r="A740" s="155"/>
      <c r="B740" s="156"/>
      <c r="C740" s="263" t="s">
        <v>998</v>
      </c>
      <c r="D740" s="264"/>
      <c r="E740" s="264"/>
      <c r="F740" s="264"/>
      <c r="G740" s="264"/>
      <c r="H740" s="159"/>
      <c r="I740" s="159"/>
      <c r="J740" s="159"/>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t="s">
        <v>365</v>
      </c>
      <c r="AH740" s="148"/>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3" x14ac:dyDescent="0.2">
      <c r="A741" s="155"/>
      <c r="B741" s="156"/>
      <c r="C741" s="263" t="s">
        <v>999</v>
      </c>
      <c r="D741" s="264"/>
      <c r="E741" s="264"/>
      <c r="F741" s="264"/>
      <c r="G741" s="264"/>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365</v>
      </c>
      <c r="AH741" s="148"/>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3" x14ac:dyDescent="0.2">
      <c r="A742" s="155"/>
      <c r="B742" s="156"/>
      <c r="C742" s="263" t="s">
        <v>954</v>
      </c>
      <c r="D742" s="264"/>
      <c r="E742" s="264"/>
      <c r="F742" s="264"/>
      <c r="G742" s="264"/>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365</v>
      </c>
      <c r="AH742" s="148"/>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3" x14ac:dyDescent="0.2">
      <c r="A743" s="155"/>
      <c r="B743" s="156"/>
      <c r="C743" s="263" t="s">
        <v>955</v>
      </c>
      <c r="D743" s="264"/>
      <c r="E743" s="264"/>
      <c r="F743" s="264"/>
      <c r="G743" s="264"/>
      <c r="H743" s="159"/>
      <c r="I743" s="159"/>
      <c r="J743" s="159"/>
      <c r="K743" s="159"/>
      <c r="L743" s="159"/>
      <c r="M743" s="159"/>
      <c r="N743" s="158"/>
      <c r="O743" s="158"/>
      <c r="P743" s="158"/>
      <c r="Q743" s="158"/>
      <c r="R743" s="159"/>
      <c r="S743" s="159"/>
      <c r="T743" s="159"/>
      <c r="U743" s="159"/>
      <c r="V743" s="159"/>
      <c r="W743" s="159"/>
      <c r="X743" s="159"/>
      <c r="Y743" s="159"/>
      <c r="Z743" s="148"/>
      <c r="AA743" s="148"/>
      <c r="AB743" s="148"/>
      <c r="AC743" s="148"/>
      <c r="AD743" s="148"/>
      <c r="AE743" s="148"/>
      <c r="AF743" s="148"/>
      <c r="AG743" s="148" t="s">
        <v>365</v>
      </c>
      <c r="AH743" s="148"/>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3" x14ac:dyDescent="0.2">
      <c r="A744" s="155"/>
      <c r="B744" s="156"/>
      <c r="C744" s="199" t="s">
        <v>956</v>
      </c>
      <c r="D744" s="163"/>
      <c r="E744" s="164"/>
      <c r="F744" s="165"/>
      <c r="G744" s="165"/>
      <c r="H744" s="159"/>
      <c r="I744" s="159"/>
      <c r="J744" s="159"/>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t="s">
        <v>365</v>
      </c>
      <c r="AH744" s="148"/>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3" x14ac:dyDescent="0.2">
      <c r="A745" s="155"/>
      <c r="B745" s="156"/>
      <c r="C745" s="263" t="s">
        <v>957</v>
      </c>
      <c r="D745" s="264"/>
      <c r="E745" s="264"/>
      <c r="F745" s="264"/>
      <c r="G745" s="264"/>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365</v>
      </c>
      <c r="AH745" s="148"/>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1" x14ac:dyDescent="0.2">
      <c r="A746" s="178">
        <v>134</v>
      </c>
      <c r="B746" s="179" t="s">
        <v>1008</v>
      </c>
      <c r="C746" s="195" t="s">
        <v>1009</v>
      </c>
      <c r="D746" s="180" t="s">
        <v>632</v>
      </c>
      <c r="E746" s="181">
        <v>2</v>
      </c>
      <c r="F746" s="182"/>
      <c r="G746" s="183">
        <f>ROUND(E746*F746,2)</f>
        <v>0</v>
      </c>
      <c r="H746" s="182"/>
      <c r="I746" s="183">
        <f>ROUND(E746*H746,2)</f>
        <v>0</v>
      </c>
      <c r="J746" s="182"/>
      <c r="K746" s="183">
        <f>ROUND(E746*J746,2)</f>
        <v>0</v>
      </c>
      <c r="L746" s="183">
        <v>12</v>
      </c>
      <c r="M746" s="183">
        <f>G746*(1+L746/100)</f>
        <v>0</v>
      </c>
      <c r="N746" s="181">
        <v>0</v>
      </c>
      <c r="O746" s="181">
        <f>ROUND(E746*N746,2)</f>
        <v>0</v>
      </c>
      <c r="P746" s="181">
        <v>0</v>
      </c>
      <c r="Q746" s="181">
        <f>ROUND(E746*P746,2)</f>
        <v>0</v>
      </c>
      <c r="R746" s="183"/>
      <c r="S746" s="183" t="s">
        <v>633</v>
      </c>
      <c r="T746" s="184" t="s">
        <v>634</v>
      </c>
      <c r="U746" s="159">
        <v>0</v>
      </c>
      <c r="V746" s="159">
        <f>ROUND(E746*U746,2)</f>
        <v>0</v>
      </c>
      <c r="W746" s="159"/>
      <c r="X746" s="159" t="s">
        <v>314</v>
      </c>
      <c r="Y746" s="159" t="s">
        <v>315</v>
      </c>
      <c r="Z746" s="148"/>
      <c r="AA746" s="148"/>
      <c r="AB746" s="148"/>
      <c r="AC746" s="148"/>
      <c r="AD746" s="148"/>
      <c r="AE746" s="148"/>
      <c r="AF746" s="148"/>
      <c r="AG746" s="148" t="s">
        <v>316</v>
      </c>
      <c r="AH746" s="148"/>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2" x14ac:dyDescent="0.2">
      <c r="A747" s="155"/>
      <c r="B747" s="156"/>
      <c r="C747" s="265" t="s">
        <v>985</v>
      </c>
      <c r="D747" s="266"/>
      <c r="E747" s="266"/>
      <c r="F747" s="266"/>
      <c r="G747" s="266"/>
      <c r="H747" s="159"/>
      <c r="I747" s="159"/>
      <c r="J747" s="159"/>
      <c r="K747" s="159"/>
      <c r="L747" s="159"/>
      <c r="M747" s="159"/>
      <c r="N747" s="158"/>
      <c r="O747" s="158"/>
      <c r="P747" s="158"/>
      <c r="Q747" s="158"/>
      <c r="R747" s="159"/>
      <c r="S747" s="159"/>
      <c r="T747" s="159"/>
      <c r="U747" s="159"/>
      <c r="V747" s="159"/>
      <c r="W747" s="159"/>
      <c r="X747" s="159"/>
      <c r="Y747" s="159"/>
      <c r="Z747" s="148"/>
      <c r="AA747" s="148"/>
      <c r="AB747" s="148"/>
      <c r="AC747" s="148"/>
      <c r="AD747" s="148"/>
      <c r="AE747" s="148"/>
      <c r="AF747" s="148"/>
      <c r="AG747" s="148" t="s">
        <v>365</v>
      </c>
      <c r="AH747" s="148"/>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3" x14ac:dyDescent="0.2">
      <c r="A748" s="155"/>
      <c r="B748" s="156"/>
      <c r="C748" s="263" t="s">
        <v>972</v>
      </c>
      <c r="D748" s="264"/>
      <c r="E748" s="264"/>
      <c r="F748" s="264"/>
      <c r="G748" s="264"/>
      <c r="H748" s="159"/>
      <c r="I748" s="159"/>
      <c r="J748" s="159"/>
      <c r="K748" s="159"/>
      <c r="L748" s="159"/>
      <c r="M748" s="159"/>
      <c r="N748" s="158"/>
      <c r="O748" s="158"/>
      <c r="P748" s="158"/>
      <c r="Q748" s="158"/>
      <c r="R748" s="159"/>
      <c r="S748" s="159"/>
      <c r="T748" s="159"/>
      <c r="U748" s="159"/>
      <c r="V748" s="159"/>
      <c r="W748" s="159"/>
      <c r="X748" s="159"/>
      <c r="Y748" s="159"/>
      <c r="Z748" s="148"/>
      <c r="AA748" s="148"/>
      <c r="AB748" s="148"/>
      <c r="AC748" s="148"/>
      <c r="AD748" s="148"/>
      <c r="AE748" s="148"/>
      <c r="AF748" s="148"/>
      <c r="AG748" s="148" t="s">
        <v>365</v>
      </c>
      <c r="AH748" s="148"/>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outlineLevel="3" x14ac:dyDescent="0.2">
      <c r="A749" s="155"/>
      <c r="B749" s="156"/>
      <c r="C749" s="263" t="s">
        <v>986</v>
      </c>
      <c r="D749" s="264"/>
      <c r="E749" s="264"/>
      <c r="F749" s="264"/>
      <c r="G749" s="264"/>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365</v>
      </c>
      <c r="AH749" s="148"/>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row>
    <row r="750" spans="1:60" outlineLevel="3" x14ac:dyDescent="0.2">
      <c r="A750" s="155"/>
      <c r="B750" s="156"/>
      <c r="C750" s="263" t="s">
        <v>976</v>
      </c>
      <c r="D750" s="264"/>
      <c r="E750" s="264"/>
      <c r="F750" s="264"/>
      <c r="G750" s="264"/>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365</v>
      </c>
      <c r="AH750" s="148"/>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3" x14ac:dyDescent="0.2">
      <c r="A751" s="155"/>
      <c r="B751" s="156"/>
      <c r="C751" s="263" t="s">
        <v>977</v>
      </c>
      <c r="D751" s="264"/>
      <c r="E751" s="264"/>
      <c r="F751" s="264"/>
      <c r="G751" s="264"/>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365</v>
      </c>
      <c r="AH751" s="148"/>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
      <c r="A752" s="155"/>
      <c r="B752" s="156"/>
      <c r="C752" s="263" t="s">
        <v>978</v>
      </c>
      <c r="D752" s="264"/>
      <c r="E752" s="264"/>
      <c r="F752" s="264"/>
      <c r="G752" s="264"/>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365</v>
      </c>
      <c r="AH752" s="148"/>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3" x14ac:dyDescent="0.2">
      <c r="A753" s="155"/>
      <c r="B753" s="156"/>
      <c r="C753" s="263" t="s">
        <v>979</v>
      </c>
      <c r="D753" s="264"/>
      <c r="E753" s="264"/>
      <c r="F753" s="264"/>
      <c r="G753" s="264"/>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365</v>
      </c>
      <c r="AH753" s="148"/>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3" x14ac:dyDescent="0.2">
      <c r="A754" s="155"/>
      <c r="B754" s="156"/>
      <c r="C754" s="263" t="s">
        <v>998</v>
      </c>
      <c r="D754" s="264"/>
      <c r="E754" s="264"/>
      <c r="F754" s="264"/>
      <c r="G754" s="264"/>
      <c r="H754" s="159"/>
      <c r="I754" s="159"/>
      <c r="J754" s="159"/>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t="s">
        <v>365</v>
      </c>
      <c r="AH754" s="148"/>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3" x14ac:dyDescent="0.2">
      <c r="A755" s="155"/>
      <c r="B755" s="156"/>
      <c r="C755" s="263" t="s">
        <v>999</v>
      </c>
      <c r="D755" s="264"/>
      <c r="E755" s="264"/>
      <c r="F755" s="264"/>
      <c r="G755" s="264"/>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365</v>
      </c>
      <c r="AH755" s="148"/>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3" x14ac:dyDescent="0.2">
      <c r="A756" s="155"/>
      <c r="B756" s="156"/>
      <c r="C756" s="263" t="s">
        <v>954</v>
      </c>
      <c r="D756" s="264"/>
      <c r="E756" s="264"/>
      <c r="F756" s="264"/>
      <c r="G756" s="264"/>
      <c r="H756" s="159"/>
      <c r="I756" s="159"/>
      <c r="J756" s="159"/>
      <c r="K756" s="159"/>
      <c r="L756" s="159"/>
      <c r="M756" s="159"/>
      <c r="N756" s="158"/>
      <c r="O756" s="158"/>
      <c r="P756" s="158"/>
      <c r="Q756" s="158"/>
      <c r="R756" s="159"/>
      <c r="S756" s="159"/>
      <c r="T756" s="159"/>
      <c r="U756" s="159"/>
      <c r="V756" s="159"/>
      <c r="W756" s="159"/>
      <c r="X756" s="159"/>
      <c r="Y756" s="159"/>
      <c r="Z756" s="148"/>
      <c r="AA756" s="148"/>
      <c r="AB756" s="148"/>
      <c r="AC756" s="148"/>
      <c r="AD756" s="148"/>
      <c r="AE756" s="148"/>
      <c r="AF756" s="148"/>
      <c r="AG756" s="148" t="s">
        <v>365</v>
      </c>
      <c r="AH756" s="148"/>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3" x14ac:dyDescent="0.2">
      <c r="A757" s="155"/>
      <c r="B757" s="156"/>
      <c r="C757" s="263" t="s">
        <v>955</v>
      </c>
      <c r="D757" s="264"/>
      <c r="E757" s="264"/>
      <c r="F757" s="264"/>
      <c r="G757" s="264"/>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365</v>
      </c>
      <c r="AH757" s="148"/>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outlineLevel="3" x14ac:dyDescent="0.2">
      <c r="A758" s="155"/>
      <c r="B758" s="156"/>
      <c r="C758" s="199" t="s">
        <v>956</v>
      </c>
      <c r="D758" s="163"/>
      <c r="E758" s="164"/>
      <c r="F758" s="165"/>
      <c r="G758" s="165"/>
      <c r="H758" s="159"/>
      <c r="I758" s="159"/>
      <c r="J758" s="159"/>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t="s">
        <v>365</v>
      </c>
      <c r="AH758" s="148"/>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outlineLevel="3" x14ac:dyDescent="0.2">
      <c r="A759" s="155"/>
      <c r="B759" s="156"/>
      <c r="C759" s="263" t="s">
        <v>957</v>
      </c>
      <c r="D759" s="264"/>
      <c r="E759" s="264"/>
      <c r="F759" s="264"/>
      <c r="G759" s="264"/>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365</v>
      </c>
      <c r="AH759" s="148"/>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row>
    <row r="760" spans="1:60" outlineLevel="1" x14ac:dyDescent="0.2">
      <c r="A760" s="178">
        <v>135</v>
      </c>
      <c r="B760" s="179" t="s">
        <v>1010</v>
      </c>
      <c r="C760" s="195" t="s">
        <v>1011</v>
      </c>
      <c r="D760" s="180" t="s">
        <v>632</v>
      </c>
      <c r="E760" s="181">
        <v>15</v>
      </c>
      <c r="F760" s="182"/>
      <c r="G760" s="183">
        <f>ROUND(E760*F760,2)</f>
        <v>0</v>
      </c>
      <c r="H760" s="182"/>
      <c r="I760" s="183">
        <f>ROUND(E760*H760,2)</f>
        <v>0</v>
      </c>
      <c r="J760" s="182"/>
      <c r="K760" s="183">
        <f>ROUND(E760*J760,2)</f>
        <v>0</v>
      </c>
      <c r="L760" s="183">
        <v>12</v>
      </c>
      <c r="M760" s="183">
        <f>G760*(1+L760/100)</f>
        <v>0</v>
      </c>
      <c r="N760" s="181">
        <v>0</v>
      </c>
      <c r="O760" s="181">
        <f>ROUND(E760*N760,2)</f>
        <v>0</v>
      </c>
      <c r="P760" s="181">
        <v>0</v>
      </c>
      <c r="Q760" s="181">
        <f>ROUND(E760*P760,2)</f>
        <v>0</v>
      </c>
      <c r="R760" s="183"/>
      <c r="S760" s="183" t="s">
        <v>633</v>
      </c>
      <c r="T760" s="184" t="s">
        <v>634</v>
      </c>
      <c r="U760" s="159">
        <v>0</v>
      </c>
      <c r="V760" s="159">
        <f>ROUND(E760*U760,2)</f>
        <v>0</v>
      </c>
      <c r="W760" s="159"/>
      <c r="X760" s="159" t="s">
        <v>314</v>
      </c>
      <c r="Y760" s="159" t="s">
        <v>315</v>
      </c>
      <c r="Z760" s="148"/>
      <c r="AA760" s="148"/>
      <c r="AB760" s="148"/>
      <c r="AC760" s="148"/>
      <c r="AD760" s="148"/>
      <c r="AE760" s="148"/>
      <c r="AF760" s="148"/>
      <c r="AG760" s="148" t="s">
        <v>316</v>
      </c>
      <c r="AH760" s="148"/>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outlineLevel="2" x14ac:dyDescent="0.2">
      <c r="A761" s="155"/>
      <c r="B761" s="156"/>
      <c r="C761" s="265" t="s">
        <v>1012</v>
      </c>
      <c r="D761" s="266"/>
      <c r="E761" s="266"/>
      <c r="F761" s="266"/>
      <c r="G761" s="266"/>
      <c r="H761" s="159"/>
      <c r="I761" s="159"/>
      <c r="J761" s="159"/>
      <c r="K761" s="159"/>
      <c r="L761" s="159"/>
      <c r="M761" s="159"/>
      <c r="N761" s="158"/>
      <c r="O761" s="158"/>
      <c r="P761" s="158"/>
      <c r="Q761" s="158"/>
      <c r="R761" s="159"/>
      <c r="S761" s="159"/>
      <c r="T761" s="159"/>
      <c r="U761" s="159"/>
      <c r="V761" s="159"/>
      <c r="W761" s="159"/>
      <c r="X761" s="159"/>
      <c r="Y761" s="159"/>
      <c r="Z761" s="148"/>
      <c r="AA761" s="148"/>
      <c r="AB761" s="148"/>
      <c r="AC761" s="148"/>
      <c r="AD761" s="148"/>
      <c r="AE761" s="148"/>
      <c r="AF761" s="148"/>
      <c r="AG761" s="148" t="s">
        <v>365</v>
      </c>
      <c r="AH761" s="148"/>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3" x14ac:dyDescent="0.2">
      <c r="A762" s="155"/>
      <c r="B762" s="156"/>
      <c r="C762" s="263" t="s">
        <v>1013</v>
      </c>
      <c r="D762" s="264"/>
      <c r="E762" s="264"/>
      <c r="F762" s="264"/>
      <c r="G762" s="264"/>
      <c r="H762" s="159"/>
      <c r="I762" s="159"/>
      <c r="J762" s="159"/>
      <c r="K762" s="159"/>
      <c r="L762" s="159"/>
      <c r="M762" s="159"/>
      <c r="N762" s="158"/>
      <c r="O762" s="158"/>
      <c r="P762" s="158"/>
      <c r="Q762" s="158"/>
      <c r="R762" s="159"/>
      <c r="S762" s="159"/>
      <c r="T762" s="159"/>
      <c r="U762" s="159"/>
      <c r="V762" s="159"/>
      <c r="W762" s="159"/>
      <c r="X762" s="159"/>
      <c r="Y762" s="159"/>
      <c r="Z762" s="148"/>
      <c r="AA762" s="148"/>
      <c r="AB762" s="148"/>
      <c r="AC762" s="148"/>
      <c r="AD762" s="148"/>
      <c r="AE762" s="148"/>
      <c r="AF762" s="148"/>
      <c r="AG762" s="148" t="s">
        <v>365</v>
      </c>
      <c r="AH762" s="148"/>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3" x14ac:dyDescent="0.2">
      <c r="A763" s="155"/>
      <c r="B763" s="156"/>
      <c r="C763" s="263" t="s">
        <v>1014</v>
      </c>
      <c r="D763" s="264"/>
      <c r="E763" s="264"/>
      <c r="F763" s="264"/>
      <c r="G763" s="264"/>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365</v>
      </c>
      <c r="AH763" s="148"/>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3" x14ac:dyDescent="0.2">
      <c r="A764" s="155"/>
      <c r="B764" s="156"/>
      <c r="C764" s="263" t="s">
        <v>1015</v>
      </c>
      <c r="D764" s="264"/>
      <c r="E764" s="264"/>
      <c r="F764" s="264"/>
      <c r="G764" s="264"/>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365</v>
      </c>
      <c r="AH764" s="148"/>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3" x14ac:dyDescent="0.2">
      <c r="A765" s="155"/>
      <c r="B765" s="156"/>
      <c r="C765" s="263" t="s">
        <v>1016</v>
      </c>
      <c r="D765" s="264"/>
      <c r="E765" s="264"/>
      <c r="F765" s="264"/>
      <c r="G765" s="264"/>
      <c r="H765" s="159"/>
      <c r="I765" s="159"/>
      <c r="J765" s="159"/>
      <c r="K765" s="159"/>
      <c r="L765" s="159"/>
      <c r="M765" s="159"/>
      <c r="N765" s="158"/>
      <c r="O765" s="158"/>
      <c r="P765" s="158"/>
      <c r="Q765" s="158"/>
      <c r="R765" s="159"/>
      <c r="S765" s="159"/>
      <c r="T765" s="159"/>
      <c r="U765" s="159"/>
      <c r="V765" s="159"/>
      <c r="W765" s="159"/>
      <c r="X765" s="159"/>
      <c r="Y765" s="159"/>
      <c r="Z765" s="148"/>
      <c r="AA765" s="148"/>
      <c r="AB765" s="148"/>
      <c r="AC765" s="148"/>
      <c r="AD765" s="148"/>
      <c r="AE765" s="148"/>
      <c r="AF765" s="148"/>
      <c r="AG765" s="148" t="s">
        <v>365</v>
      </c>
      <c r="AH765" s="148"/>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3" x14ac:dyDescent="0.2">
      <c r="A766" s="155"/>
      <c r="B766" s="156"/>
      <c r="C766" s="263" t="s">
        <v>947</v>
      </c>
      <c r="D766" s="264"/>
      <c r="E766" s="264"/>
      <c r="F766" s="264"/>
      <c r="G766" s="264"/>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365</v>
      </c>
      <c r="AH766" s="148"/>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3" x14ac:dyDescent="0.2">
      <c r="A767" s="155"/>
      <c r="B767" s="156"/>
      <c r="C767" s="263" t="s">
        <v>948</v>
      </c>
      <c r="D767" s="264"/>
      <c r="E767" s="264"/>
      <c r="F767" s="264"/>
      <c r="G767" s="264"/>
      <c r="H767" s="159"/>
      <c r="I767" s="159"/>
      <c r="J767" s="159"/>
      <c r="K767" s="159"/>
      <c r="L767" s="159"/>
      <c r="M767" s="159"/>
      <c r="N767" s="158"/>
      <c r="O767" s="158"/>
      <c r="P767" s="158"/>
      <c r="Q767" s="158"/>
      <c r="R767" s="159"/>
      <c r="S767" s="159"/>
      <c r="T767" s="159"/>
      <c r="U767" s="159"/>
      <c r="V767" s="159"/>
      <c r="W767" s="159"/>
      <c r="X767" s="159"/>
      <c r="Y767" s="159"/>
      <c r="Z767" s="148"/>
      <c r="AA767" s="148"/>
      <c r="AB767" s="148"/>
      <c r="AC767" s="148"/>
      <c r="AD767" s="148"/>
      <c r="AE767" s="148"/>
      <c r="AF767" s="148"/>
      <c r="AG767" s="148" t="s">
        <v>365</v>
      </c>
      <c r="AH767" s="148"/>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3" x14ac:dyDescent="0.2">
      <c r="A768" s="155"/>
      <c r="B768" s="156"/>
      <c r="C768" s="263" t="s">
        <v>949</v>
      </c>
      <c r="D768" s="264"/>
      <c r="E768" s="264"/>
      <c r="F768" s="264"/>
      <c r="G768" s="264"/>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365</v>
      </c>
      <c r="AH768" s="148"/>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3" x14ac:dyDescent="0.2">
      <c r="A769" s="155"/>
      <c r="B769" s="156"/>
      <c r="C769" s="263" t="s">
        <v>1017</v>
      </c>
      <c r="D769" s="264"/>
      <c r="E769" s="264"/>
      <c r="F769" s="264"/>
      <c r="G769" s="264"/>
      <c r="H769" s="159"/>
      <c r="I769" s="159"/>
      <c r="J769" s="159"/>
      <c r="K769" s="159"/>
      <c r="L769" s="159"/>
      <c r="M769" s="159"/>
      <c r="N769" s="158"/>
      <c r="O769" s="158"/>
      <c r="P769" s="158"/>
      <c r="Q769" s="158"/>
      <c r="R769" s="159"/>
      <c r="S769" s="159"/>
      <c r="T769" s="159"/>
      <c r="U769" s="159"/>
      <c r="V769" s="159"/>
      <c r="W769" s="159"/>
      <c r="X769" s="159"/>
      <c r="Y769" s="159"/>
      <c r="Z769" s="148"/>
      <c r="AA769" s="148"/>
      <c r="AB769" s="148"/>
      <c r="AC769" s="148"/>
      <c r="AD769" s="148"/>
      <c r="AE769" s="148"/>
      <c r="AF769" s="148"/>
      <c r="AG769" s="148" t="s">
        <v>365</v>
      </c>
      <c r="AH769" s="148"/>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3" x14ac:dyDescent="0.2">
      <c r="A770" s="155"/>
      <c r="B770" s="156"/>
      <c r="C770" s="263" t="s">
        <v>1018</v>
      </c>
      <c r="D770" s="264"/>
      <c r="E770" s="264"/>
      <c r="F770" s="264"/>
      <c r="G770" s="264"/>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365</v>
      </c>
      <c r="AH770" s="148"/>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3" x14ac:dyDescent="0.2">
      <c r="A771" s="155"/>
      <c r="B771" s="156"/>
      <c r="C771" s="263" t="s">
        <v>1019</v>
      </c>
      <c r="D771" s="264"/>
      <c r="E771" s="264"/>
      <c r="F771" s="264"/>
      <c r="G771" s="264"/>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365</v>
      </c>
      <c r="AH771" s="148"/>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
      <c r="A772" s="155"/>
      <c r="B772" s="156"/>
      <c r="C772" s="263" t="s">
        <v>1020</v>
      </c>
      <c r="D772" s="264"/>
      <c r="E772" s="264"/>
      <c r="F772" s="264"/>
      <c r="G772" s="264"/>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365</v>
      </c>
      <c r="AH772" s="148"/>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3" x14ac:dyDescent="0.2">
      <c r="A773" s="155"/>
      <c r="B773" s="156"/>
      <c r="C773" s="263" t="s">
        <v>1021</v>
      </c>
      <c r="D773" s="264"/>
      <c r="E773" s="264"/>
      <c r="F773" s="264"/>
      <c r="G773" s="264"/>
      <c r="H773" s="159"/>
      <c r="I773" s="159"/>
      <c r="J773" s="159"/>
      <c r="K773" s="159"/>
      <c r="L773" s="159"/>
      <c r="M773" s="159"/>
      <c r="N773" s="158"/>
      <c r="O773" s="158"/>
      <c r="P773" s="158"/>
      <c r="Q773" s="158"/>
      <c r="R773" s="159"/>
      <c r="S773" s="159"/>
      <c r="T773" s="159"/>
      <c r="U773" s="159"/>
      <c r="V773" s="159"/>
      <c r="W773" s="159"/>
      <c r="X773" s="159"/>
      <c r="Y773" s="159"/>
      <c r="Z773" s="148"/>
      <c r="AA773" s="148"/>
      <c r="AB773" s="148"/>
      <c r="AC773" s="148"/>
      <c r="AD773" s="148"/>
      <c r="AE773" s="148"/>
      <c r="AF773" s="148"/>
      <c r="AG773" s="148" t="s">
        <v>365</v>
      </c>
      <c r="AH773" s="148"/>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3" x14ac:dyDescent="0.2">
      <c r="A774" s="155"/>
      <c r="B774" s="156"/>
      <c r="C774" s="263" t="s">
        <v>1022</v>
      </c>
      <c r="D774" s="264"/>
      <c r="E774" s="264"/>
      <c r="F774" s="264"/>
      <c r="G774" s="264"/>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365</v>
      </c>
      <c r="AH774" s="148"/>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outlineLevel="3" x14ac:dyDescent="0.2">
      <c r="A775" s="155"/>
      <c r="B775" s="156"/>
      <c r="C775" s="263" t="s">
        <v>1023</v>
      </c>
      <c r="D775" s="264"/>
      <c r="E775" s="264"/>
      <c r="F775" s="264"/>
      <c r="G775" s="264"/>
      <c r="H775" s="159"/>
      <c r="I775" s="159"/>
      <c r="J775" s="159"/>
      <c r="K775" s="159"/>
      <c r="L775" s="159"/>
      <c r="M775" s="159"/>
      <c r="N775" s="158"/>
      <c r="O775" s="158"/>
      <c r="P775" s="158"/>
      <c r="Q775" s="158"/>
      <c r="R775" s="159"/>
      <c r="S775" s="159"/>
      <c r="T775" s="159"/>
      <c r="U775" s="159"/>
      <c r="V775" s="159"/>
      <c r="W775" s="159"/>
      <c r="X775" s="159"/>
      <c r="Y775" s="159"/>
      <c r="Z775" s="148"/>
      <c r="AA775" s="148"/>
      <c r="AB775" s="148"/>
      <c r="AC775" s="148"/>
      <c r="AD775" s="148"/>
      <c r="AE775" s="148"/>
      <c r="AF775" s="148"/>
      <c r="AG775" s="148" t="s">
        <v>365</v>
      </c>
      <c r="AH775" s="148"/>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3" x14ac:dyDescent="0.2">
      <c r="A776" s="155"/>
      <c r="B776" s="156"/>
      <c r="C776" s="263" t="s">
        <v>1024</v>
      </c>
      <c r="D776" s="264"/>
      <c r="E776" s="264"/>
      <c r="F776" s="264"/>
      <c r="G776" s="264"/>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365</v>
      </c>
      <c r="AH776" s="148"/>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3" x14ac:dyDescent="0.2">
      <c r="A777" s="155"/>
      <c r="B777" s="156"/>
      <c r="C777" s="263" t="s">
        <v>954</v>
      </c>
      <c r="D777" s="264"/>
      <c r="E777" s="264"/>
      <c r="F777" s="264"/>
      <c r="G777" s="264"/>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365</v>
      </c>
      <c r="AH777" s="148"/>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3" x14ac:dyDescent="0.2">
      <c r="A778" s="155"/>
      <c r="B778" s="156"/>
      <c r="C778" s="263" t="s">
        <v>955</v>
      </c>
      <c r="D778" s="264"/>
      <c r="E778" s="264"/>
      <c r="F778" s="264"/>
      <c r="G778" s="264"/>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365</v>
      </c>
      <c r="AH778" s="148"/>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1" x14ac:dyDescent="0.2">
      <c r="A779" s="178">
        <v>136</v>
      </c>
      <c r="B779" s="179" t="s">
        <v>1025</v>
      </c>
      <c r="C779" s="195" t="s">
        <v>1026</v>
      </c>
      <c r="D779" s="180" t="s">
        <v>632</v>
      </c>
      <c r="E779" s="181">
        <v>1</v>
      </c>
      <c r="F779" s="182"/>
      <c r="G779" s="183">
        <f>ROUND(E779*F779,2)</f>
        <v>0</v>
      </c>
      <c r="H779" s="182"/>
      <c r="I779" s="183">
        <f>ROUND(E779*H779,2)</f>
        <v>0</v>
      </c>
      <c r="J779" s="182"/>
      <c r="K779" s="183">
        <f>ROUND(E779*J779,2)</f>
        <v>0</v>
      </c>
      <c r="L779" s="183">
        <v>12</v>
      </c>
      <c r="M779" s="183">
        <f>G779*(1+L779/100)</f>
        <v>0</v>
      </c>
      <c r="N779" s="181">
        <v>0</v>
      </c>
      <c r="O779" s="181">
        <f>ROUND(E779*N779,2)</f>
        <v>0</v>
      </c>
      <c r="P779" s="181">
        <v>0</v>
      </c>
      <c r="Q779" s="181">
        <f>ROUND(E779*P779,2)</f>
        <v>0</v>
      </c>
      <c r="R779" s="183"/>
      <c r="S779" s="183" t="s">
        <v>633</v>
      </c>
      <c r="T779" s="184" t="s">
        <v>634</v>
      </c>
      <c r="U779" s="159">
        <v>0</v>
      </c>
      <c r="V779" s="159">
        <f>ROUND(E779*U779,2)</f>
        <v>0</v>
      </c>
      <c r="W779" s="159"/>
      <c r="X779" s="159" t="s">
        <v>314</v>
      </c>
      <c r="Y779" s="159" t="s">
        <v>315</v>
      </c>
      <c r="Z779" s="148"/>
      <c r="AA779" s="148"/>
      <c r="AB779" s="148"/>
      <c r="AC779" s="148"/>
      <c r="AD779" s="148"/>
      <c r="AE779" s="148"/>
      <c r="AF779" s="148"/>
      <c r="AG779" s="148" t="s">
        <v>316</v>
      </c>
      <c r="AH779" s="148"/>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2" x14ac:dyDescent="0.2">
      <c r="A780" s="155"/>
      <c r="B780" s="156"/>
      <c r="C780" s="265" t="s">
        <v>1027</v>
      </c>
      <c r="D780" s="266"/>
      <c r="E780" s="266"/>
      <c r="F780" s="266"/>
      <c r="G780" s="266"/>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365</v>
      </c>
      <c r="AH780" s="148"/>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
      <c r="A781" s="155"/>
      <c r="B781" s="156"/>
      <c r="C781" s="263" t="s">
        <v>1013</v>
      </c>
      <c r="D781" s="264"/>
      <c r="E781" s="264"/>
      <c r="F781" s="264"/>
      <c r="G781" s="264"/>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365</v>
      </c>
      <c r="AH781" s="148"/>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3" x14ac:dyDescent="0.2">
      <c r="A782" s="155"/>
      <c r="B782" s="156"/>
      <c r="C782" s="263" t="s">
        <v>1014</v>
      </c>
      <c r="D782" s="264"/>
      <c r="E782" s="264"/>
      <c r="F782" s="264"/>
      <c r="G782" s="264"/>
      <c r="H782" s="159"/>
      <c r="I782" s="159"/>
      <c r="J782" s="159"/>
      <c r="K782" s="159"/>
      <c r="L782" s="159"/>
      <c r="M782" s="159"/>
      <c r="N782" s="158"/>
      <c r="O782" s="158"/>
      <c r="P782" s="158"/>
      <c r="Q782" s="158"/>
      <c r="R782" s="159"/>
      <c r="S782" s="159"/>
      <c r="T782" s="159"/>
      <c r="U782" s="159"/>
      <c r="V782" s="159"/>
      <c r="W782" s="159"/>
      <c r="X782" s="159"/>
      <c r="Y782" s="159"/>
      <c r="Z782" s="148"/>
      <c r="AA782" s="148"/>
      <c r="AB782" s="148"/>
      <c r="AC782" s="148"/>
      <c r="AD782" s="148"/>
      <c r="AE782" s="148"/>
      <c r="AF782" s="148"/>
      <c r="AG782" s="148" t="s">
        <v>365</v>
      </c>
      <c r="AH782" s="148"/>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3" x14ac:dyDescent="0.2">
      <c r="A783" s="155"/>
      <c r="B783" s="156"/>
      <c r="C783" s="263" t="s">
        <v>1028</v>
      </c>
      <c r="D783" s="264"/>
      <c r="E783" s="264"/>
      <c r="F783" s="264"/>
      <c r="G783" s="264"/>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365</v>
      </c>
      <c r="AH783" s="148"/>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outlineLevel="3" x14ac:dyDescent="0.2">
      <c r="A784" s="155"/>
      <c r="B784" s="156"/>
      <c r="C784" s="263" t="s">
        <v>1016</v>
      </c>
      <c r="D784" s="264"/>
      <c r="E784" s="264"/>
      <c r="F784" s="264"/>
      <c r="G784" s="264"/>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365</v>
      </c>
      <c r="AH784" s="148"/>
      <c r="AI784" s="148"/>
      <c r="AJ784" s="148"/>
      <c r="AK784" s="148"/>
      <c r="AL784" s="148"/>
      <c r="AM784" s="148"/>
      <c r="AN784" s="148"/>
      <c r="AO784" s="148"/>
      <c r="AP784" s="148"/>
      <c r="AQ784" s="148"/>
      <c r="AR784" s="148"/>
      <c r="AS784" s="148"/>
      <c r="AT784" s="148"/>
      <c r="AU784" s="148"/>
      <c r="AV784" s="148"/>
      <c r="AW784" s="148"/>
      <c r="AX784" s="148"/>
      <c r="AY784" s="148"/>
      <c r="AZ784" s="148"/>
      <c r="BA784" s="148"/>
      <c r="BB784" s="148"/>
      <c r="BC784" s="148"/>
      <c r="BD784" s="148"/>
      <c r="BE784" s="148"/>
      <c r="BF784" s="148"/>
      <c r="BG784" s="148"/>
      <c r="BH784" s="148"/>
    </row>
    <row r="785" spans="1:60" outlineLevel="3" x14ac:dyDescent="0.2">
      <c r="A785" s="155"/>
      <c r="B785" s="156"/>
      <c r="C785" s="263" t="s">
        <v>947</v>
      </c>
      <c r="D785" s="264"/>
      <c r="E785" s="264"/>
      <c r="F785" s="264"/>
      <c r="G785" s="264"/>
      <c r="H785" s="159"/>
      <c r="I785" s="159"/>
      <c r="J785" s="159"/>
      <c r="K785" s="159"/>
      <c r="L785" s="159"/>
      <c r="M785" s="159"/>
      <c r="N785" s="158"/>
      <c r="O785" s="158"/>
      <c r="P785" s="158"/>
      <c r="Q785" s="158"/>
      <c r="R785" s="159"/>
      <c r="S785" s="159"/>
      <c r="T785" s="159"/>
      <c r="U785" s="159"/>
      <c r="V785" s="159"/>
      <c r="W785" s="159"/>
      <c r="X785" s="159"/>
      <c r="Y785" s="159"/>
      <c r="Z785" s="148"/>
      <c r="AA785" s="148"/>
      <c r="AB785" s="148"/>
      <c r="AC785" s="148"/>
      <c r="AD785" s="148"/>
      <c r="AE785" s="148"/>
      <c r="AF785" s="148"/>
      <c r="AG785" s="148" t="s">
        <v>365</v>
      </c>
      <c r="AH785" s="148"/>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3" x14ac:dyDescent="0.2">
      <c r="A786" s="155"/>
      <c r="B786" s="156"/>
      <c r="C786" s="263" t="s">
        <v>948</v>
      </c>
      <c r="D786" s="264"/>
      <c r="E786" s="264"/>
      <c r="F786" s="264"/>
      <c r="G786" s="264"/>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365</v>
      </c>
      <c r="AH786" s="148"/>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3" x14ac:dyDescent="0.2">
      <c r="A787" s="155"/>
      <c r="B787" s="156"/>
      <c r="C787" s="263" t="s">
        <v>949</v>
      </c>
      <c r="D787" s="264"/>
      <c r="E787" s="264"/>
      <c r="F787" s="264"/>
      <c r="G787" s="264"/>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365</v>
      </c>
      <c r="AH787" s="148"/>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3" x14ac:dyDescent="0.2">
      <c r="A788" s="155"/>
      <c r="B788" s="156"/>
      <c r="C788" s="263" t="s">
        <v>1017</v>
      </c>
      <c r="D788" s="264"/>
      <c r="E788" s="264"/>
      <c r="F788" s="264"/>
      <c r="G788" s="264"/>
      <c r="H788" s="159"/>
      <c r="I788" s="159"/>
      <c r="J788" s="159"/>
      <c r="K788" s="159"/>
      <c r="L788" s="159"/>
      <c r="M788" s="159"/>
      <c r="N788" s="158"/>
      <c r="O788" s="158"/>
      <c r="P788" s="158"/>
      <c r="Q788" s="158"/>
      <c r="R788" s="159"/>
      <c r="S788" s="159"/>
      <c r="T788" s="159"/>
      <c r="U788" s="159"/>
      <c r="V788" s="159"/>
      <c r="W788" s="159"/>
      <c r="X788" s="159"/>
      <c r="Y788" s="159"/>
      <c r="Z788" s="148"/>
      <c r="AA788" s="148"/>
      <c r="AB788" s="148"/>
      <c r="AC788" s="148"/>
      <c r="AD788" s="148"/>
      <c r="AE788" s="148"/>
      <c r="AF788" s="148"/>
      <c r="AG788" s="148" t="s">
        <v>365</v>
      </c>
      <c r="AH788" s="148"/>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outlineLevel="3" x14ac:dyDescent="0.2">
      <c r="A789" s="155"/>
      <c r="B789" s="156"/>
      <c r="C789" s="263" t="s">
        <v>1018</v>
      </c>
      <c r="D789" s="264"/>
      <c r="E789" s="264"/>
      <c r="F789" s="264"/>
      <c r="G789" s="264"/>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365</v>
      </c>
      <c r="AH789" s="148"/>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row>
    <row r="790" spans="1:60" outlineLevel="3" x14ac:dyDescent="0.2">
      <c r="A790" s="155"/>
      <c r="B790" s="156"/>
      <c r="C790" s="263" t="s">
        <v>1019</v>
      </c>
      <c r="D790" s="264"/>
      <c r="E790" s="264"/>
      <c r="F790" s="264"/>
      <c r="G790" s="264"/>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365</v>
      </c>
      <c r="AH790" s="148"/>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3" x14ac:dyDescent="0.2">
      <c r="A791" s="155"/>
      <c r="B791" s="156"/>
      <c r="C791" s="263" t="s">
        <v>1020</v>
      </c>
      <c r="D791" s="264"/>
      <c r="E791" s="264"/>
      <c r="F791" s="264"/>
      <c r="G791" s="264"/>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365</v>
      </c>
      <c r="AH791" s="148"/>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
      <c r="A792" s="155"/>
      <c r="B792" s="156"/>
      <c r="C792" s="263" t="s">
        <v>1021</v>
      </c>
      <c r="D792" s="264"/>
      <c r="E792" s="264"/>
      <c r="F792" s="264"/>
      <c r="G792" s="264"/>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365</v>
      </c>
      <c r="AH792" s="148"/>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outlineLevel="3" x14ac:dyDescent="0.2">
      <c r="A793" s="155"/>
      <c r="B793" s="156"/>
      <c r="C793" s="263" t="s">
        <v>1022</v>
      </c>
      <c r="D793" s="264"/>
      <c r="E793" s="264"/>
      <c r="F793" s="264"/>
      <c r="G793" s="264"/>
      <c r="H793" s="159"/>
      <c r="I793" s="159"/>
      <c r="J793" s="159"/>
      <c r="K793" s="159"/>
      <c r="L793" s="159"/>
      <c r="M793" s="159"/>
      <c r="N793" s="158"/>
      <c r="O793" s="158"/>
      <c r="P793" s="158"/>
      <c r="Q793" s="158"/>
      <c r="R793" s="159"/>
      <c r="S793" s="159"/>
      <c r="T793" s="159"/>
      <c r="U793" s="159"/>
      <c r="V793" s="159"/>
      <c r="W793" s="159"/>
      <c r="X793" s="159"/>
      <c r="Y793" s="159"/>
      <c r="Z793" s="148"/>
      <c r="AA793" s="148"/>
      <c r="AB793" s="148"/>
      <c r="AC793" s="148"/>
      <c r="AD793" s="148"/>
      <c r="AE793" s="148"/>
      <c r="AF793" s="148"/>
      <c r="AG793" s="148" t="s">
        <v>365</v>
      </c>
      <c r="AH793" s="148"/>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outlineLevel="3" x14ac:dyDescent="0.2">
      <c r="A794" s="155"/>
      <c r="B794" s="156"/>
      <c r="C794" s="263" t="s">
        <v>1023</v>
      </c>
      <c r="D794" s="264"/>
      <c r="E794" s="264"/>
      <c r="F794" s="264"/>
      <c r="G794" s="264"/>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365</v>
      </c>
      <c r="AH794" s="148"/>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3" x14ac:dyDescent="0.2">
      <c r="A795" s="155"/>
      <c r="B795" s="156"/>
      <c r="C795" s="263" t="s">
        <v>1024</v>
      </c>
      <c r="D795" s="264"/>
      <c r="E795" s="264"/>
      <c r="F795" s="264"/>
      <c r="G795" s="264"/>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365</v>
      </c>
      <c r="AH795" s="148"/>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3" x14ac:dyDescent="0.2">
      <c r="A796" s="155"/>
      <c r="B796" s="156"/>
      <c r="C796" s="263" t="s">
        <v>954</v>
      </c>
      <c r="D796" s="264"/>
      <c r="E796" s="264"/>
      <c r="F796" s="264"/>
      <c r="G796" s="264"/>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365</v>
      </c>
      <c r="AH796" s="148"/>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outlineLevel="3" x14ac:dyDescent="0.2">
      <c r="A797" s="155"/>
      <c r="B797" s="156"/>
      <c r="C797" s="263" t="s">
        <v>955</v>
      </c>
      <c r="D797" s="264"/>
      <c r="E797" s="264"/>
      <c r="F797" s="264"/>
      <c r="G797" s="264"/>
      <c r="H797" s="159"/>
      <c r="I797" s="159"/>
      <c r="J797" s="159"/>
      <c r="K797" s="159"/>
      <c r="L797" s="159"/>
      <c r="M797" s="159"/>
      <c r="N797" s="158"/>
      <c r="O797" s="158"/>
      <c r="P797" s="158"/>
      <c r="Q797" s="158"/>
      <c r="R797" s="159"/>
      <c r="S797" s="159"/>
      <c r="T797" s="159"/>
      <c r="U797" s="159"/>
      <c r="V797" s="159"/>
      <c r="W797" s="159"/>
      <c r="X797" s="159"/>
      <c r="Y797" s="159"/>
      <c r="Z797" s="148"/>
      <c r="AA797" s="148"/>
      <c r="AB797" s="148"/>
      <c r="AC797" s="148"/>
      <c r="AD797" s="148"/>
      <c r="AE797" s="148"/>
      <c r="AF797" s="148"/>
      <c r="AG797" s="148" t="s">
        <v>365</v>
      </c>
      <c r="AH797" s="148"/>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row>
    <row r="798" spans="1:60" outlineLevel="1" x14ac:dyDescent="0.2">
      <c r="A798" s="178">
        <v>137</v>
      </c>
      <c r="B798" s="179" t="s">
        <v>1029</v>
      </c>
      <c r="C798" s="195" t="s">
        <v>1030</v>
      </c>
      <c r="D798" s="180" t="s">
        <v>632</v>
      </c>
      <c r="E798" s="181">
        <v>2</v>
      </c>
      <c r="F798" s="182"/>
      <c r="G798" s="183">
        <f>ROUND(E798*F798,2)</f>
        <v>0</v>
      </c>
      <c r="H798" s="182"/>
      <c r="I798" s="183">
        <f>ROUND(E798*H798,2)</f>
        <v>0</v>
      </c>
      <c r="J798" s="182"/>
      <c r="K798" s="183">
        <f>ROUND(E798*J798,2)</f>
        <v>0</v>
      </c>
      <c r="L798" s="183">
        <v>12</v>
      </c>
      <c r="M798" s="183">
        <f>G798*(1+L798/100)</f>
        <v>0</v>
      </c>
      <c r="N798" s="181">
        <v>0</v>
      </c>
      <c r="O798" s="181">
        <f>ROUND(E798*N798,2)</f>
        <v>0</v>
      </c>
      <c r="P798" s="181">
        <v>0</v>
      </c>
      <c r="Q798" s="181">
        <f>ROUND(E798*P798,2)</f>
        <v>0</v>
      </c>
      <c r="R798" s="183"/>
      <c r="S798" s="183" t="s">
        <v>633</v>
      </c>
      <c r="T798" s="184" t="s">
        <v>634</v>
      </c>
      <c r="U798" s="159">
        <v>0</v>
      </c>
      <c r="V798" s="159">
        <f>ROUND(E798*U798,2)</f>
        <v>0</v>
      </c>
      <c r="W798" s="159"/>
      <c r="X798" s="159" t="s">
        <v>314</v>
      </c>
      <c r="Y798" s="159" t="s">
        <v>315</v>
      </c>
      <c r="Z798" s="148"/>
      <c r="AA798" s="148"/>
      <c r="AB798" s="148"/>
      <c r="AC798" s="148"/>
      <c r="AD798" s="148"/>
      <c r="AE798" s="148"/>
      <c r="AF798" s="148"/>
      <c r="AG798" s="148" t="s">
        <v>316</v>
      </c>
      <c r="AH798" s="148"/>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2" x14ac:dyDescent="0.2">
      <c r="A799" s="155"/>
      <c r="B799" s="156"/>
      <c r="C799" s="265" t="s">
        <v>942</v>
      </c>
      <c r="D799" s="266"/>
      <c r="E799" s="266"/>
      <c r="F799" s="266"/>
      <c r="G799" s="266"/>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365</v>
      </c>
      <c r="AH799" s="148"/>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3" x14ac:dyDescent="0.2">
      <c r="A800" s="155"/>
      <c r="B800" s="156"/>
      <c r="C800" s="263" t="s">
        <v>1031</v>
      </c>
      <c r="D800" s="264"/>
      <c r="E800" s="264"/>
      <c r="F800" s="264"/>
      <c r="G800" s="264"/>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365</v>
      </c>
      <c r="AH800" s="148"/>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3" x14ac:dyDescent="0.2">
      <c r="A801" s="155"/>
      <c r="B801" s="156"/>
      <c r="C801" s="263" t="s">
        <v>1014</v>
      </c>
      <c r="D801" s="264"/>
      <c r="E801" s="264"/>
      <c r="F801" s="264"/>
      <c r="G801" s="264"/>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365</v>
      </c>
      <c r="AH801" s="148"/>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
      <c r="A802" s="155"/>
      <c r="B802" s="156"/>
      <c r="C802" s="263" t="s">
        <v>1028</v>
      </c>
      <c r="D802" s="264"/>
      <c r="E802" s="264"/>
      <c r="F802" s="264"/>
      <c r="G802" s="264"/>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365</v>
      </c>
      <c r="AH802" s="148"/>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3" x14ac:dyDescent="0.2">
      <c r="A803" s="155"/>
      <c r="B803" s="156"/>
      <c r="C803" s="263" t="s">
        <v>1016</v>
      </c>
      <c r="D803" s="264"/>
      <c r="E803" s="264"/>
      <c r="F803" s="264"/>
      <c r="G803" s="264"/>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365</v>
      </c>
      <c r="AH803" s="148"/>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3" x14ac:dyDescent="0.2">
      <c r="A804" s="155"/>
      <c r="B804" s="156"/>
      <c r="C804" s="263" t="s">
        <v>947</v>
      </c>
      <c r="D804" s="264"/>
      <c r="E804" s="264"/>
      <c r="F804" s="264"/>
      <c r="G804" s="264"/>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365</v>
      </c>
      <c r="AH804" s="148"/>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3" x14ac:dyDescent="0.2">
      <c r="A805" s="155"/>
      <c r="B805" s="156"/>
      <c r="C805" s="263" t="s">
        <v>948</v>
      </c>
      <c r="D805" s="264"/>
      <c r="E805" s="264"/>
      <c r="F805" s="264"/>
      <c r="G805" s="264"/>
      <c r="H805" s="159"/>
      <c r="I805" s="159"/>
      <c r="J805" s="159"/>
      <c r="K805" s="159"/>
      <c r="L805" s="159"/>
      <c r="M805" s="159"/>
      <c r="N805" s="158"/>
      <c r="O805" s="158"/>
      <c r="P805" s="158"/>
      <c r="Q805" s="158"/>
      <c r="R805" s="159"/>
      <c r="S805" s="159"/>
      <c r="T805" s="159"/>
      <c r="U805" s="159"/>
      <c r="V805" s="159"/>
      <c r="W805" s="159"/>
      <c r="X805" s="159"/>
      <c r="Y805" s="159"/>
      <c r="Z805" s="148"/>
      <c r="AA805" s="148"/>
      <c r="AB805" s="148"/>
      <c r="AC805" s="148"/>
      <c r="AD805" s="148"/>
      <c r="AE805" s="148"/>
      <c r="AF805" s="148"/>
      <c r="AG805" s="148" t="s">
        <v>365</v>
      </c>
      <c r="AH805" s="148"/>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outlineLevel="3" x14ac:dyDescent="0.2">
      <c r="A806" s="155"/>
      <c r="B806" s="156"/>
      <c r="C806" s="263" t="s">
        <v>949</v>
      </c>
      <c r="D806" s="264"/>
      <c r="E806" s="264"/>
      <c r="F806" s="264"/>
      <c r="G806" s="264"/>
      <c r="H806" s="159"/>
      <c r="I806" s="159"/>
      <c r="J806" s="159"/>
      <c r="K806" s="159"/>
      <c r="L806" s="159"/>
      <c r="M806" s="159"/>
      <c r="N806" s="158"/>
      <c r="O806" s="158"/>
      <c r="P806" s="158"/>
      <c r="Q806" s="158"/>
      <c r="R806" s="159"/>
      <c r="S806" s="159"/>
      <c r="T806" s="159"/>
      <c r="U806" s="159"/>
      <c r="V806" s="159"/>
      <c r="W806" s="159"/>
      <c r="X806" s="159"/>
      <c r="Y806" s="159"/>
      <c r="Z806" s="148"/>
      <c r="AA806" s="148"/>
      <c r="AB806" s="148"/>
      <c r="AC806" s="148"/>
      <c r="AD806" s="148"/>
      <c r="AE806" s="148"/>
      <c r="AF806" s="148"/>
      <c r="AG806" s="148" t="s">
        <v>365</v>
      </c>
      <c r="AH806" s="148"/>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row>
    <row r="807" spans="1:60" outlineLevel="3" x14ac:dyDescent="0.2">
      <c r="A807" s="155"/>
      <c r="B807" s="156"/>
      <c r="C807" s="263" t="s">
        <v>1017</v>
      </c>
      <c r="D807" s="264"/>
      <c r="E807" s="264"/>
      <c r="F807" s="264"/>
      <c r="G807" s="264"/>
      <c r="H807" s="159"/>
      <c r="I807" s="159"/>
      <c r="J807" s="159"/>
      <c r="K807" s="159"/>
      <c r="L807" s="159"/>
      <c r="M807" s="159"/>
      <c r="N807" s="158"/>
      <c r="O807" s="158"/>
      <c r="P807" s="158"/>
      <c r="Q807" s="158"/>
      <c r="R807" s="159"/>
      <c r="S807" s="159"/>
      <c r="T807" s="159"/>
      <c r="U807" s="159"/>
      <c r="V807" s="159"/>
      <c r="W807" s="159"/>
      <c r="X807" s="159"/>
      <c r="Y807" s="159"/>
      <c r="Z807" s="148"/>
      <c r="AA807" s="148"/>
      <c r="AB807" s="148"/>
      <c r="AC807" s="148"/>
      <c r="AD807" s="148"/>
      <c r="AE807" s="148"/>
      <c r="AF807" s="148"/>
      <c r="AG807" s="148" t="s">
        <v>365</v>
      </c>
      <c r="AH807" s="148"/>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outlineLevel="3" x14ac:dyDescent="0.2">
      <c r="A808" s="155"/>
      <c r="B808" s="156"/>
      <c r="C808" s="263" t="s">
        <v>1018</v>
      </c>
      <c r="D808" s="264"/>
      <c r="E808" s="264"/>
      <c r="F808" s="264"/>
      <c r="G808" s="264"/>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365</v>
      </c>
      <c r="AH808" s="148"/>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outlineLevel="3" x14ac:dyDescent="0.2">
      <c r="A809" s="155"/>
      <c r="B809" s="156"/>
      <c r="C809" s="263" t="s">
        <v>1019</v>
      </c>
      <c r="D809" s="264"/>
      <c r="E809" s="264"/>
      <c r="F809" s="264"/>
      <c r="G809" s="264"/>
      <c r="H809" s="159"/>
      <c r="I809" s="159"/>
      <c r="J809" s="159"/>
      <c r="K809" s="159"/>
      <c r="L809" s="159"/>
      <c r="M809" s="159"/>
      <c r="N809" s="158"/>
      <c r="O809" s="158"/>
      <c r="P809" s="158"/>
      <c r="Q809" s="158"/>
      <c r="R809" s="159"/>
      <c r="S809" s="159"/>
      <c r="T809" s="159"/>
      <c r="U809" s="159"/>
      <c r="V809" s="159"/>
      <c r="W809" s="159"/>
      <c r="X809" s="159"/>
      <c r="Y809" s="159"/>
      <c r="Z809" s="148"/>
      <c r="AA809" s="148"/>
      <c r="AB809" s="148"/>
      <c r="AC809" s="148"/>
      <c r="AD809" s="148"/>
      <c r="AE809" s="148"/>
      <c r="AF809" s="148"/>
      <c r="AG809" s="148" t="s">
        <v>365</v>
      </c>
      <c r="AH809" s="148"/>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outlineLevel="3" x14ac:dyDescent="0.2">
      <c r="A810" s="155"/>
      <c r="B810" s="156"/>
      <c r="C810" s="263" t="s">
        <v>1020</v>
      </c>
      <c r="D810" s="264"/>
      <c r="E810" s="264"/>
      <c r="F810" s="264"/>
      <c r="G810" s="264"/>
      <c r="H810" s="159"/>
      <c r="I810" s="159"/>
      <c r="J810" s="159"/>
      <c r="K810" s="159"/>
      <c r="L810" s="159"/>
      <c r="M810" s="159"/>
      <c r="N810" s="158"/>
      <c r="O810" s="158"/>
      <c r="P810" s="158"/>
      <c r="Q810" s="158"/>
      <c r="R810" s="159"/>
      <c r="S810" s="159"/>
      <c r="T810" s="159"/>
      <c r="U810" s="159"/>
      <c r="V810" s="159"/>
      <c r="W810" s="159"/>
      <c r="X810" s="159"/>
      <c r="Y810" s="159"/>
      <c r="Z810" s="148"/>
      <c r="AA810" s="148"/>
      <c r="AB810" s="148"/>
      <c r="AC810" s="148"/>
      <c r="AD810" s="148"/>
      <c r="AE810" s="148"/>
      <c r="AF810" s="148"/>
      <c r="AG810" s="148" t="s">
        <v>365</v>
      </c>
      <c r="AH810" s="148"/>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outlineLevel="3" x14ac:dyDescent="0.2">
      <c r="A811" s="155"/>
      <c r="B811" s="156"/>
      <c r="C811" s="263" t="s">
        <v>1021</v>
      </c>
      <c r="D811" s="264"/>
      <c r="E811" s="264"/>
      <c r="F811" s="264"/>
      <c r="G811" s="264"/>
      <c r="H811" s="159"/>
      <c r="I811" s="159"/>
      <c r="J811" s="159"/>
      <c r="K811" s="159"/>
      <c r="L811" s="159"/>
      <c r="M811" s="159"/>
      <c r="N811" s="158"/>
      <c r="O811" s="158"/>
      <c r="P811" s="158"/>
      <c r="Q811" s="158"/>
      <c r="R811" s="159"/>
      <c r="S811" s="159"/>
      <c r="T811" s="159"/>
      <c r="U811" s="159"/>
      <c r="V811" s="159"/>
      <c r="W811" s="159"/>
      <c r="X811" s="159"/>
      <c r="Y811" s="159"/>
      <c r="Z811" s="148"/>
      <c r="AA811" s="148"/>
      <c r="AB811" s="148"/>
      <c r="AC811" s="148"/>
      <c r="AD811" s="148"/>
      <c r="AE811" s="148"/>
      <c r="AF811" s="148"/>
      <c r="AG811" s="148" t="s">
        <v>365</v>
      </c>
      <c r="AH811" s="148"/>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3" x14ac:dyDescent="0.2">
      <c r="A812" s="155"/>
      <c r="B812" s="156"/>
      <c r="C812" s="263" t="s">
        <v>1032</v>
      </c>
      <c r="D812" s="264"/>
      <c r="E812" s="264"/>
      <c r="F812" s="264"/>
      <c r="G812" s="264"/>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365</v>
      </c>
      <c r="AH812" s="148"/>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1" x14ac:dyDescent="0.2">
      <c r="A813" s="178">
        <v>138</v>
      </c>
      <c r="B813" s="179" t="s">
        <v>1033</v>
      </c>
      <c r="C813" s="195" t="s">
        <v>1034</v>
      </c>
      <c r="D813" s="180" t="s">
        <v>632</v>
      </c>
      <c r="E813" s="181">
        <v>2</v>
      </c>
      <c r="F813" s="182"/>
      <c r="G813" s="183">
        <f>ROUND(E813*F813,2)</f>
        <v>0</v>
      </c>
      <c r="H813" s="182"/>
      <c r="I813" s="183">
        <f>ROUND(E813*H813,2)</f>
        <v>0</v>
      </c>
      <c r="J813" s="182"/>
      <c r="K813" s="183">
        <f>ROUND(E813*J813,2)</f>
        <v>0</v>
      </c>
      <c r="L813" s="183">
        <v>12</v>
      </c>
      <c r="M813" s="183">
        <f>G813*(1+L813/100)</f>
        <v>0</v>
      </c>
      <c r="N813" s="181">
        <v>0</v>
      </c>
      <c r="O813" s="181">
        <f>ROUND(E813*N813,2)</f>
        <v>0</v>
      </c>
      <c r="P813" s="181">
        <v>0</v>
      </c>
      <c r="Q813" s="181">
        <f>ROUND(E813*P813,2)</f>
        <v>0</v>
      </c>
      <c r="R813" s="183"/>
      <c r="S813" s="183" t="s">
        <v>633</v>
      </c>
      <c r="T813" s="184" t="s">
        <v>634</v>
      </c>
      <c r="U813" s="159">
        <v>0</v>
      </c>
      <c r="V813" s="159">
        <f>ROUND(E813*U813,2)</f>
        <v>0</v>
      </c>
      <c r="W813" s="159"/>
      <c r="X813" s="159" t="s">
        <v>314</v>
      </c>
      <c r="Y813" s="159" t="s">
        <v>315</v>
      </c>
      <c r="Z813" s="148"/>
      <c r="AA813" s="148"/>
      <c r="AB813" s="148"/>
      <c r="AC813" s="148"/>
      <c r="AD813" s="148"/>
      <c r="AE813" s="148"/>
      <c r="AF813" s="148"/>
      <c r="AG813" s="148" t="s">
        <v>316</v>
      </c>
      <c r="AH813" s="148"/>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outlineLevel="2" x14ac:dyDescent="0.2">
      <c r="A814" s="155"/>
      <c r="B814" s="156"/>
      <c r="C814" s="265" t="s">
        <v>942</v>
      </c>
      <c r="D814" s="266"/>
      <c r="E814" s="266"/>
      <c r="F814" s="266"/>
      <c r="G814" s="266"/>
      <c r="H814" s="159"/>
      <c r="I814" s="159"/>
      <c r="J814" s="159"/>
      <c r="K814" s="159"/>
      <c r="L814" s="159"/>
      <c r="M814" s="159"/>
      <c r="N814" s="158"/>
      <c r="O814" s="158"/>
      <c r="P814" s="158"/>
      <c r="Q814" s="158"/>
      <c r="R814" s="159"/>
      <c r="S814" s="159"/>
      <c r="T814" s="159"/>
      <c r="U814" s="159"/>
      <c r="V814" s="159"/>
      <c r="W814" s="159"/>
      <c r="X814" s="159"/>
      <c r="Y814" s="159"/>
      <c r="Z814" s="148"/>
      <c r="AA814" s="148"/>
      <c r="AB814" s="148"/>
      <c r="AC814" s="148"/>
      <c r="AD814" s="148"/>
      <c r="AE814" s="148"/>
      <c r="AF814" s="148"/>
      <c r="AG814" s="148" t="s">
        <v>365</v>
      </c>
      <c r="AH814" s="148"/>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3" x14ac:dyDescent="0.2">
      <c r="A815" s="155"/>
      <c r="B815" s="156"/>
      <c r="C815" s="263" t="s">
        <v>1031</v>
      </c>
      <c r="D815" s="264"/>
      <c r="E815" s="264"/>
      <c r="F815" s="264"/>
      <c r="G815" s="264"/>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365</v>
      </c>
      <c r="AH815" s="148"/>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outlineLevel="3" x14ac:dyDescent="0.2">
      <c r="A816" s="155"/>
      <c r="B816" s="156"/>
      <c r="C816" s="263" t="s">
        <v>1014</v>
      </c>
      <c r="D816" s="264"/>
      <c r="E816" s="264"/>
      <c r="F816" s="264"/>
      <c r="G816" s="264"/>
      <c r="H816" s="159"/>
      <c r="I816" s="159"/>
      <c r="J816" s="159"/>
      <c r="K816" s="159"/>
      <c r="L816" s="159"/>
      <c r="M816" s="159"/>
      <c r="N816" s="158"/>
      <c r="O816" s="158"/>
      <c r="P816" s="158"/>
      <c r="Q816" s="158"/>
      <c r="R816" s="159"/>
      <c r="S816" s="159"/>
      <c r="T816" s="159"/>
      <c r="U816" s="159"/>
      <c r="V816" s="159"/>
      <c r="W816" s="159"/>
      <c r="X816" s="159"/>
      <c r="Y816" s="159"/>
      <c r="Z816" s="148"/>
      <c r="AA816" s="148"/>
      <c r="AB816" s="148"/>
      <c r="AC816" s="148"/>
      <c r="AD816" s="148"/>
      <c r="AE816" s="148"/>
      <c r="AF816" s="148"/>
      <c r="AG816" s="148" t="s">
        <v>365</v>
      </c>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outlineLevel="3" x14ac:dyDescent="0.2">
      <c r="A817" s="155"/>
      <c r="B817" s="156"/>
      <c r="C817" s="263" t="s">
        <v>1028</v>
      </c>
      <c r="D817" s="264"/>
      <c r="E817" s="264"/>
      <c r="F817" s="264"/>
      <c r="G817" s="264"/>
      <c r="H817" s="159"/>
      <c r="I817" s="159"/>
      <c r="J817" s="159"/>
      <c r="K817" s="159"/>
      <c r="L817" s="159"/>
      <c r="M817" s="159"/>
      <c r="N817" s="158"/>
      <c r="O817" s="158"/>
      <c r="P817" s="158"/>
      <c r="Q817" s="158"/>
      <c r="R817" s="159"/>
      <c r="S817" s="159"/>
      <c r="T817" s="159"/>
      <c r="U817" s="159"/>
      <c r="V817" s="159"/>
      <c r="W817" s="159"/>
      <c r="X817" s="159"/>
      <c r="Y817" s="159"/>
      <c r="Z817" s="148"/>
      <c r="AA817" s="148"/>
      <c r="AB817" s="148"/>
      <c r="AC817" s="148"/>
      <c r="AD817" s="148"/>
      <c r="AE817" s="148"/>
      <c r="AF817" s="148"/>
      <c r="AG817" s="148" t="s">
        <v>365</v>
      </c>
      <c r="AH817" s="148"/>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outlineLevel="3" x14ac:dyDescent="0.2">
      <c r="A818" s="155"/>
      <c r="B818" s="156"/>
      <c r="C818" s="263" t="s">
        <v>1016</v>
      </c>
      <c r="D818" s="264"/>
      <c r="E818" s="264"/>
      <c r="F818" s="264"/>
      <c r="G818" s="264"/>
      <c r="H818" s="159"/>
      <c r="I818" s="159"/>
      <c r="J818" s="159"/>
      <c r="K818" s="159"/>
      <c r="L818" s="159"/>
      <c r="M818" s="159"/>
      <c r="N818" s="158"/>
      <c r="O818" s="158"/>
      <c r="P818" s="158"/>
      <c r="Q818" s="158"/>
      <c r="R818" s="159"/>
      <c r="S818" s="159"/>
      <c r="T818" s="159"/>
      <c r="U818" s="159"/>
      <c r="V818" s="159"/>
      <c r="W818" s="159"/>
      <c r="X818" s="159"/>
      <c r="Y818" s="159"/>
      <c r="Z818" s="148"/>
      <c r="AA818" s="148"/>
      <c r="AB818" s="148"/>
      <c r="AC818" s="148"/>
      <c r="AD818" s="148"/>
      <c r="AE818" s="148"/>
      <c r="AF818" s="148"/>
      <c r="AG818" s="148" t="s">
        <v>365</v>
      </c>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outlineLevel="3" x14ac:dyDescent="0.2">
      <c r="A819" s="155"/>
      <c r="B819" s="156"/>
      <c r="C819" s="263" t="s">
        <v>947</v>
      </c>
      <c r="D819" s="264"/>
      <c r="E819" s="264"/>
      <c r="F819" s="264"/>
      <c r="G819" s="264"/>
      <c r="H819" s="159"/>
      <c r="I819" s="159"/>
      <c r="J819" s="159"/>
      <c r="K819" s="159"/>
      <c r="L819" s="159"/>
      <c r="M819" s="159"/>
      <c r="N819" s="158"/>
      <c r="O819" s="158"/>
      <c r="P819" s="158"/>
      <c r="Q819" s="158"/>
      <c r="R819" s="159"/>
      <c r="S819" s="159"/>
      <c r="T819" s="159"/>
      <c r="U819" s="159"/>
      <c r="V819" s="159"/>
      <c r="W819" s="159"/>
      <c r="X819" s="159"/>
      <c r="Y819" s="159"/>
      <c r="Z819" s="148"/>
      <c r="AA819" s="148"/>
      <c r="AB819" s="148"/>
      <c r="AC819" s="148"/>
      <c r="AD819" s="148"/>
      <c r="AE819" s="148"/>
      <c r="AF819" s="148"/>
      <c r="AG819" s="148" t="s">
        <v>365</v>
      </c>
      <c r="AH819" s="148"/>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outlineLevel="3" x14ac:dyDescent="0.2">
      <c r="A820" s="155"/>
      <c r="B820" s="156"/>
      <c r="C820" s="263" t="s">
        <v>948</v>
      </c>
      <c r="D820" s="264"/>
      <c r="E820" s="264"/>
      <c r="F820" s="264"/>
      <c r="G820" s="264"/>
      <c r="H820" s="159"/>
      <c r="I820" s="159"/>
      <c r="J820" s="159"/>
      <c r="K820" s="159"/>
      <c r="L820" s="159"/>
      <c r="M820" s="159"/>
      <c r="N820" s="158"/>
      <c r="O820" s="158"/>
      <c r="P820" s="158"/>
      <c r="Q820" s="158"/>
      <c r="R820" s="159"/>
      <c r="S820" s="159"/>
      <c r="T820" s="159"/>
      <c r="U820" s="159"/>
      <c r="V820" s="159"/>
      <c r="W820" s="159"/>
      <c r="X820" s="159"/>
      <c r="Y820" s="159"/>
      <c r="Z820" s="148"/>
      <c r="AA820" s="148"/>
      <c r="AB820" s="148"/>
      <c r="AC820" s="148"/>
      <c r="AD820" s="148"/>
      <c r="AE820" s="148"/>
      <c r="AF820" s="148"/>
      <c r="AG820" s="148" t="s">
        <v>365</v>
      </c>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outlineLevel="3" x14ac:dyDescent="0.2">
      <c r="A821" s="155"/>
      <c r="B821" s="156"/>
      <c r="C821" s="263" t="s">
        <v>949</v>
      </c>
      <c r="D821" s="264"/>
      <c r="E821" s="264"/>
      <c r="F821" s="264"/>
      <c r="G821" s="264"/>
      <c r="H821" s="159"/>
      <c r="I821" s="159"/>
      <c r="J821" s="159"/>
      <c r="K821" s="159"/>
      <c r="L821" s="159"/>
      <c r="M821" s="159"/>
      <c r="N821" s="158"/>
      <c r="O821" s="158"/>
      <c r="P821" s="158"/>
      <c r="Q821" s="158"/>
      <c r="R821" s="159"/>
      <c r="S821" s="159"/>
      <c r="T821" s="159"/>
      <c r="U821" s="159"/>
      <c r="V821" s="159"/>
      <c r="W821" s="159"/>
      <c r="X821" s="159"/>
      <c r="Y821" s="159"/>
      <c r="Z821" s="148"/>
      <c r="AA821" s="148"/>
      <c r="AB821" s="148"/>
      <c r="AC821" s="148"/>
      <c r="AD821" s="148"/>
      <c r="AE821" s="148"/>
      <c r="AF821" s="148"/>
      <c r="AG821" s="148" t="s">
        <v>365</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3" x14ac:dyDescent="0.2">
      <c r="A822" s="155"/>
      <c r="B822" s="156"/>
      <c r="C822" s="263" t="s">
        <v>1017</v>
      </c>
      <c r="D822" s="264"/>
      <c r="E822" s="264"/>
      <c r="F822" s="264"/>
      <c r="G822" s="264"/>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365</v>
      </c>
      <c r="AH822" s="148"/>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3" x14ac:dyDescent="0.2">
      <c r="A823" s="155"/>
      <c r="B823" s="156"/>
      <c r="C823" s="263" t="s">
        <v>1018</v>
      </c>
      <c r="D823" s="264"/>
      <c r="E823" s="264"/>
      <c r="F823" s="264"/>
      <c r="G823" s="264"/>
      <c r="H823" s="159"/>
      <c r="I823" s="159"/>
      <c r="J823" s="159"/>
      <c r="K823" s="159"/>
      <c r="L823" s="159"/>
      <c r="M823" s="159"/>
      <c r="N823" s="158"/>
      <c r="O823" s="158"/>
      <c r="P823" s="158"/>
      <c r="Q823" s="158"/>
      <c r="R823" s="159"/>
      <c r="S823" s="159"/>
      <c r="T823" s="159"/>
      <c r="U823" s="159"/>
      <c r="V823" s="159"/>
      <c r="W823" s="159"/>
      <c r="X823" s="159"/>
      <c r="Y823" s="159"/>
      <c r="Z823" s="148"/>
      <c r="AA823" s="148"/>
      <c r="AB823" s="148"/>
      <c r="AC823" s="148"/>
      <c r="AD823" s="148"/>
      <c r="AE823" s="148"/>
      <c r="AF823" s="148"/>
      <c r="AG823" s="148" t="s">
        <v>365</v>
      </c>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3" x14ac:dyDescent="0.2">
      <c r="A824" s="155"/>
      <c r="B824" s="156"/>
      <c r="C824" s="263" t="s">
        <v>1019</v>
      </c>
      <c r="D824" s="264"/>
      <c r="E824" s="264"/>
      <c r="F824" s="264"/>
      <c r="G824" s="264"/>
      <c r="H824" s="159"/>
      <c r="I824" s="159"/>
      <c r="J824" s="159"/>
      <c r="K824" s="159"/>
      <c r="L824" s="159"/>
      <c r="M824" s="159"/>
      <c r="N824" s="158"/>
      <c r="O824" s="158"/>
      <c r="P824" s="158"/>
      <c r="Q824" s="158"/>
      <c r="R824" s="159"/>
      <c r="S824" s="159"/>
      <c r="T824" s="159"/>
      <c r="U824" s="159"/>
      <c r="V824" s="159"/>
      <c r="W824" s="159"/>
      <c r="X824" s="159"/>
      <c r="Y824" s="159"/>
      <c r="Z824" s="148"/>
      <c r="AA824" s="148"/>
      <c r="AB824" s="148"/>
      <c r="AC824" s="148"/>
      <c r="AD824" s="148"/>
      <c r="AE824" s="148"/>
      <c r="AF824" s="148"/>
      <c r="AG824" s="148" t="s">
        <v>365</v>
      </c>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outlineLevel="3" x14ac:dyDescent="0.2">
      <c r="A825" s="155"/>
      <c r="B825" s="156"/>
      <c r="C825" s="263" t="s">
        <v>1020</v>
      </c>
      <c r="D825" s="264"/>
      <c r="E825" s="264"/>
      <c r="F825" s="264"/>
      <c r="G825" s="264"/>
      <c r="H825" s="159"/>
      <c r="I825" s="159"/>
      <c r="J825" s="159"/>
      <c r="K825" s="159"/>
      <c r="L825" s="159"/>
      <c r="M825" s="159"/>
      <c r="N825" s="158"/>
      <c r="O825" s="158"/>
      <c r="P825" s="158"/>
      <c r="Q825" s="158"/>
      <c r="R825" s="159"/>
      <c r="S825" s="159"/>
      <c r="T825" s="159"/>
      <c r="U825" s="159"/>
      <c r="V825" s="159"/>
      <c r="W825" s="159"/>
      <c r="X825" s="159"/>
      <c r="Y825" s="159"/>
      <c r="Z825" s="148"/>
      <c r="AA825" s="148"/>
      <c r="AB825" s="148"/>
      <c r="AC825" s="148"/>
      <c r="AD825" s="148"/>
      <c r="AE825" s="148"/>
      <c r="AF825" s="148"/>
      <c r="AG825" s="148" t="s">
        <v>365</v>
      </c>
      <c r="AH825" s="148"/>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3" x14ac:dyDescent="0.2">
      <c r="A826" s="155"/>
      <c r="B826" s="156"/>
      <c r="C826" s="263" t="s">
        <v>1021</v>
      </c>
      <c r="D826" s="264"/>
      <c r="E826" s="264"/>
      <c r="F826" s="264"/>
      <c r="G826" s="264"/>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365</v>
      </c>
      <c r="AH826" s="148"/>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3" x14ac:dyDescent="0.2">
      <c r="A827" s="155"/>
      <c r="B827" s="156"/>
      <c r="C827" s="263" t="s">
        <v>1032</v>
      </c>
      <c r="D827" s="264"/>
      <c r="E827" s="264"/>
      <c r="F827" s="264"/>
      <c r="G827" s="264"/>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365</v>
      </c>
      <c r="AH827" s="148"/>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1" x14ac:dyDescent="0.2">
      <c r="A828" s="178">
        <v>139</v>
      </c>
      <c r="B828" s="179" t="s">
        <v>1035</v>
      </c>
      <c r="C828" s="195" t="s">
        <v>1036</v>
      </c>
      <c r="D828" s="180" t="s">
        <v>632</v>
      </c>
      <c r="E828" s="181">
        <v>2</v>
      </c>
      <c r="F828" s="182"/>
      <c r="G828" s="183">
        <f>ROUND(E828*F828,2)</f>
        <v>0</v>
      </c>
      <c r="H828" s="182"/>
      <c r="I828" s="183">
        <f>ROUND(E828*H828,2)</f>
        <v>0</v>
      </c>
      <c r="J828" s="182"/>
      <c r="K828" s="183">
        <f>ROUND(E828*J828,2)</f>
        <v>0</v>
      </c>
      <c r="L828" s="183">
        <v>12</v>
      </c>
      <c r="M828" s="183">
        <f>G828*(1+L828/100)</f>
        <v>0</v>
      </c>
      <c r="N828" s="181">
        <v>0</v>
      </c>
      <c r="O828" s="181">
        <f>ROUND(E828*N828,2)</f>
        <v>0</v>
      </c>
      <c r="P828" s="181">
        <v>0</v>
      </c>
      <c r="Q828" s="181">
        <f>ROUND(E828*P828,2)</f>
        <v>0</v>
      </c>
      <c r="R828" s="183"/>
      <c r="S828" s="183" t="s">
        <v>633</v>
      </c>
      <c r="T828" s="184" t="s">
        <v>634</v>
      </c>
      <c r="U828" s="159">
        <v>0</v>
      </c>
      <c r="V828" s="159">
        <f>ROUND(E828*U828,2)</f>
        <v>0</v>
      </c>
      <c r="W828" s="159"/>
      <c r="X828" s="159" t="s">
        <v>314</v>
      </c>
      <c r="Y828" s="159" t="s">
        <v>315</v>
      </c>
      <c r="Z828" s="148"/>
      <c r="AA828" s="148"/>
      <c r="AB828" s="148"/>
      <c r="AC828" s="148"/>
      <c r="AD828" s="148"/>
      <c r="AE828" s="148"/>
      <c r="AF828" s="148"/>
      <c r="AG828" s="148" t="s">
        <v>316</v>
      </c>
      <c r="AH828" s="148"/>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2" x14ac:dyDescent="0.2">
      <c r="A829" s="155"/>
      <c r="B829" s="156"/>
      <c r="C829" s="265" t="s">
        <v>942</v>
      </c>
      <c r="D829" s="266"/>
      <c r="E829" s="266"/>
      <c r="F829" s="266"/>
      <c r="G829" s="266"/>
      <c r="H829" s="159"/>
      <c r="I829" s="159"/>
      <c r="J829" s="159"/>
      <c r="K829" s="159"/>
      <c r="L829" s="159"/>
      <c r="M829" s="159"/>
      <c r="N829" s="158"/>
      <c r="O829" s="158"/>
      <c r="P829" s="158"/>
      <c r="Q829" s="158"/>
      <c r="R829" s="159"/>
      <c r="S829" s="159"/>
      <c r="T829" s="159"/>
      <c r="U829" s="159"/>
      <c r="V829" s="159"/>
      <c r="W829" s="159"/>
      <c r="X829" s="159"/>
      <c r="Y829" s="159"/>
      <c r="Z829" s="148"/>
      <c r="AA829" s="148"/>
      <c r="AB829" s="148"/>
      <c r="AC829" s="148"/>
      <c r="AD829" s="148"/>
      <c r="AE829" s="148"/>
      <c r="AF829" s="148"/>
      <c r="AG829" s="148" t="s">
        <v>365</v>
      </c>
      <c r="AH829" s="148"/>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3" x14ac:dyDescent="0.2">
      <c r="A830" s="155"/>
      <c r="B830" s="156"/>
      <c r="C830" s="263" t="s">
        <v>1031</v>
      </c>
      <c r="D830" s="264"/>
      <c r="E830" s="264"/>
      <c r="F830" s="264"/>
      <c r="G830" s="264"/>
      <c r="H830" s="159"/>
      <c r="I830" s="159"/>
      <c r="J830" s="159"/>
      <c r="K830" s="159"/>
      <c r="L830" s="159"/>
      <c r="M830" s="159"/>
      <c r="N830" s="158"/>
      <c r="O830" s="158"/>
      <c r="P830" s="158"/>
      <c r="Q830" s="158"/>
      <c r="R830" s="159"/>
      <c r="S830" s="159"/>
      <c r="T830" s="159"/>
      <c r="U830" s="159"/>
      <c r="V830" s="159"/>
      <c r="W830" s="159"/>
      <c r="X830" s="159"/>
      <c r="Y830" s="159"/>
      <c r="Z830" s="148"/>
      <c r="AA830" s="148"/>
      <c r="AB830" s="148"/>
      <c r="AC830" s="148"/>
      <c r="AD830" s="148"/>
      <c r="AE830" s="148"/>
      <c r="AF830" s="148"/>
      <c r="AG830" s="148" t="s">
        <v>365</v>
      </c>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3" x14ac:dyDescent="0.2">
      <c r="A831" s="155"/>
      <c r="B831" s="156"/>
      <c r="C831" s="263" t="s">
        <v>1014</v>
      </c>
      <c r="D831" s="264"/>
      <c r="E831" s="264"/>
      <c r="F831" s="264"/>
      <c r="G831" s="264"/>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365</v>
      </c>
      <c r="AH831" s="148"/>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3" x14ac:dyDescent="0.2">
      <c r="A832" s="155"/>
      <c r="B832" s="156"/>
      <c r="C832" s="263" t="s">
        <v>1028</v>
      </c>
      <c r="D832" s="264"/>
      <c r="E832" s="264"/>
      <c r="F832" s="264"/>
      <c r="G832" s="264"/>
      <c r="H832" s="159"/>
      <c r="I832" s="159"/>
      <c r="J832" s="159"/>
      <c r="K832" s="159"/>
      <c r="L832" s="159"/>
      <c r="M832" s="159"/>
      <c r="N832" s="158"/>
      <c r="O832" s="158"/>
      <c r="P832" s="158"/>
      <c r="Q832" s="158"/>
      <c r="R832" s="159"/>
      <c r="S832" s="159"/>
      <c r="T832" s="159"/>
      <c r="U832" s="159"/>
      <c r="V832" s="159"/>
      <c r="W832" s="159"/>
      <c r="X832" s="159"/>
      <c r="Y832" s="159"/>
      <c r="Z832" s="148"/>
      <c r="AA832" s="148"/>
      <c r="AB832" s="148"/>
      <c r="AC832" s="148"/>
      <c r="AD832" s="148"/>
      <c r="AE832" s="148"/>
      <c r="AF832" s="148"/>
      <c r="AG832" s="148" t="s">
        <v>365</v>
      </c>
      <c r="AH832" s="148"/>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3" x14ac:dyDescent="0.2">
      <c r="A833" s="155"/>
      <c r="B833" s="156"/>
      <c r="C833" s="263" t="s">
        <v>1016</v>
      </c>
      <c r="D833" s="264"/>
      <c r="E833" s="264"/>
      <c r="F833" s="264"/>
      <c r="G833" s="264"/>
      <c r="H833" s="159"/>
      <c r="I833" s="159"/>
      <c r="J833" s="159"/>
      <c r="K833" s="159"/>
      <c r="L833" s="159"/>
      <c r="M833" s="159"/>
      <c r="N833" s="158"/>
      <c r="O833" s="158"/>
      <c r="P833" s="158"/>
      <c r="Q833" s="158"/>
      <c r="R833" s="159"/>
      <c r="S833" s="159"/>
      <c r="T833" s="159"/>
      <c r="U833" s="159"/>
      <c r="V833" s="159"/>
      <c r="W833" s="159"/>
      <c r="X833" s="159"/>
      <c r="Y833" s="159"/>
      <c r="Z833" s="148"/>
      <c r="AA833" s="148"/>
      <c r="AB833" s="148"/>
      <c r="AC833" s="148"/>
      <c r="AD833" s="148"/>
      <c r="AE833" s="148"/>
      <c r="AF833" s="148"/>
      <c r="AG833" s="148" t="s">
        <v>365</v>
      </c>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3" x14ac:dyDescent="0.2">
      <c r="A834" s="155"/>
      <c r="B834" s="156"/>
      <c r="C834" s="263" t="s">
        <v>947</v>
      </c>
      <c r="D834" s="264"/>
      <c r="E834" s="264"/>
      <c r="F834" s="264"/>
      <c r="G834" s="264"/>
      <c r="H834" s="159"/>
      <c r="I834" s="159"/>
      <c r="J834" s="159"/>
      <c r="K834" s="159"/>
      <c r="L834" s="159"/>
      <c r="M834" s="159"/>
      <c r="N834" s="158"/>
      <c r="O834" s="158"/>
      <c r="P834" s="158"/>
      <c r="Q834" s="158"/>
      <c r="R834" s="159"/>
      <c r="S834" s="159"/>
      <c r="T834" s="159"/>
      <c r="U834" s="159"/>
      <c r="V834" s="159"/>
      <c r="W834" s="159"/>
      <c r="X834" s="159"/>
      <c r="Y834" s="159"/>
      <c r="Z834" s="148"/>
      <c r="AA834" s="148"/>
      <c r="AB834" s="148"/>
      <c r="AC834" s="148"/>
      <c r="AD834" s="148"/>
      <c r="AE834" s="148"/>
      <c r="AF834" s="148"/>
      <c r="AG834" s="148" t="s">
        <v>365</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3" x14ac:dyDescent="0.2">
      <c r="A835" s="155"/>
      <c r="B835" s="156"/>
      <c r="C835" s="263" t="s">
        <v>948</v>
      </c>
      <c r="D835" s="264"/>
      <c r="E835" s="264"/>
      <c r="F835" s="264"/>
      <c r="G835" s="264"/>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365</v>
      </c>
      <c r="AH835" s="148"/>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3" x14ac:dyDescent="0.2">
      <c r="A836" s="155"/>
      <c r="B836" s="156"/>
      <c r="C836" s="263" t="s">
        <v>949</v>
      </c>
      <c r="D836" s="264"/>
      <c r="E836" s="264"/>
      <c r="F836" s="264"/>
      <c r="G836" s="264"/>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365</v>
      </c>
      <c r="AH836" s="148"/>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3" x14ac:dyDescent="0.2">
      <c r="A837" s="155"/>
      <c r="B837" s="156"/>
      <c r="C837" s="263" t="s">
        <v>1017</v>
      </c>
      <c r="D837" s="264"/>
      <c r="E837" s="264"/>
      <c r="F837" s="264"/>
      <c r="G837" s="264"/>
      <c r="H837" s="159"/>
      <c r="I837" s="159"/>
      <c r="J837" s="159"/>
      <c r="K837" s="159"/>
      <c r="L837" s="159"/>
      <c r="M837" s="159"/>
      <c r="N837" s="158"/>
      <c r="O837" s="158"/>
      <c r="P837" s="158"/>
      <c r="Q837" s="158"/>
      <c r="R837" s="159"/>
      <c r="S837" s="159"/>
      <c r="T837" s="159"/>
      <c r="U837" s="159"/>
      <c r="V837" s="159"/>
      <c r="W837" s="159"/>
      <c r="X837" s="159"/>
      <c r="Y837" s="159"/>
      <c r="Z837" s="148"/>
      <c r="AA837" s="148"/>
      <c r="AB837" s="148"/>
      <c r="AC837" s="148"/>
      <c r="AD837" s="148"/>
      <c r="AE837" s="148"/>
      <c r="AF837" s="148"/>
      <c r="AG837" s="148" t="s">
        <v>365</v>
      </c>
      <c r="AH837" s="148"/>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3" x14ac:dyDescent="0.2">
      <c r="A838" s="155"/>
      <c r="B838" s="156"/>
      <c r="C838" s="263" t="s">
        <v>1018</v>
      </c>
      <c r="D838" s="264"/>
      <c r="E838" s="264"/>
      <c r="F838" s="264"/>
      <c r="G838" s="264"/>
      <c r="H838" s="159"/>
      <c r="I838" s="159"/>
      <c r="J838" s="159"/>
      <c r="K838" s="159"/>
      <c r="L838" s="159"/>
      <c r="M838" s="159"/>
      <c r="N838" s="158"/>
      <c r="O838" s="158"/>
      <c r="P838" s="158"/>
      <c r="Q838" s="158"/>
      <c r="R838" s="159"/>
      <c r="S838" s="159"/>
      <c r="T838" s="159"/>
      <c r="U838" s="159"/>
      <c r="V838" s="159"/>
      <c r="W838" s="159"/>
      <c r="X838" s="159"/>
      <c r="Y838" s="159"/>
      <c r="Z838" s="148"/>
      <c r="AA838" s="148"/>
      <c r="AB838" s="148"/>
      <c r="AC838" s="148"/>
      <c r="AD838" s="148"/>
      <c r="AE838" s="148"/>
      <c r="AF838" s="148"/>
      <c r="AG838" s="148" t="s">
        <v>365</v>
      </c>
      <c r="AH838" s="148"/>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3" x14ac:dyDescent="0.2">
      <c r="A839" s="155"/>
      <c r="B839" s="156"/>
      <c r="C839" s="263" t="s">
        <v>1019</v>
      </c>
      <c r="D839" s="264"/>
      <c r="E839" s="264"/>
      <c r="F839" s="264"/>
      <c r="G839" s="264"/>
      <c r="H839" s="159"/>
      <c r="I839" s="159"/>
      <c r="J839" s="159"/>
      <c r="K839" s="159"/>
      <c r="L839" s="159"/>
      <c r="M839" s="159"/>
      <c r="N839" s="158"/>
      <c r="O839" s="158"/>
      <c r="P839" s="158"/>
      <c r="Q839" s="158"/>
      <c r="R839" s="159"/>
      <c r="S839" s="159"/>
      <c r="T839" s="159"/>
      <c r="U839" s="159"/>
      <c r="V839" s="159"/>
      <c r="W839" s="159"/>
      <c r="X839" s="159"/>
      <c r="Y839" s="159"/>
      <c r="Z839" s="148"/>
      <c r="AA839" s="148"/>
      <c r="AB839" s="148"/>
      <c r="AC839" s="148"/>
      <c r="AD839" s="148"/>
      <c r="AE839" s="148"/>
      <c r="AF839" s="148"/>
      <c r="AG839" s="148" t="s">
        <v>365</v>
      </c>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3" x14ac:dyDescent="0.2">
      <c r="A840" s="155"/>
      <c r="B840" s="156"/>
      <c r="C840" s="263" t="s">
        <v>1020</v>
      </c>
      <c r="D840" s="264"/>
      <c r="E840" s="264"/>
      <c r="F840" s="264"/>
      <c r="G840" s="264"/>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365</v>
      </c>
      <c r="AH840" s="148"/>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3" x14ac:dyDescent="0.2">
      <c r="A841" s="155"/>
      <c r="B841" s="156"/>
      <c r="C841" s="263" t="s">
        <v>1021</v>
      </c>
      <c r="D841" s="264"/>
      <c r="E841" s="264"/>
      <c r="F841" s="264"/>
      <c r="G841" s="264"/>
      <c r="H841" s="159"/>
      <c r="I841" s="159"/>
      <c r="J841" s="159"/>
      <c r="K841" s="159"/>
      <c r="L841" s="159"/>
      <c r="M841" s="159"/>
      <c r="N841" s="158"/>
      <c r="O841" s="158"/>
      <c r="P841" s="158"/>
      <c r="Q841" s="158"/>
      <c r="R841" s="159"/>
      <c r="S841" s="159"/>
      <c r="T841" s="159"/>
      <c r="U841" s="159"/>
      <c r="V841" s="159"/>
      <c r="W841" s="159"/>
      <c r="X841" s="159"/>
      <c r="Y841" s="159"/>
      <c r="Z841" s="148"/>
      <c r="AA841" s="148"/>
      <c r="AB841" s="148"/>
      <c r="AC841" s="148"/>
      <c r="AD841" s="148"/>
      <c r="AE841" s="148"/>
      <c r="AF841" s="148"/>
      <c r="AG841" s="148" t="s">
        <v>365</v>
      </c>
      <c r="AH841" s="148"/>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3" x14ac:dyDescent="0.2">
      <c r="A842" s="155"/>
      <c r="B842" s="156"/>
      <c r="C842" s="263" t="s">
        <v>1032</v>
      </c>
      <c r="D842" s="264"/>
      <c r="E842" s="264"/>
      <c r="F842" s="264"/>
      <c r="G842" s="264"/>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365</v>
      </c>
      <c r="AH842" s="148"/>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x14ac:dyDescent="0.2">
      <c r="A843" s="171" t="s">
        <v>308</v>
      </c>
      <c r="B843" s="172" t="s">
        <v>204</v>
      </c>
      <c r="C843" s="194" t="s">
        <v>205</v>
      </c>
      <c r="D843" s="173"/>
      <c r="E843" s="174"/>
      <c r="F843" s="175"/>
      <c r="G843" s="175">
        <f>SUMIF(AG844:AG848,"&lt;&gt;NOR",G844:G848)</f>
        <v>0</v>
      </c>
      <c r="H843" s="175"/>
      <c r="I843" s="175">
        <f>SUM(I844:I848)</f>
        <v>0</v>
      </c>
      <c r="J843" s="175"/>
      <c r="K843" s="175">
        <f>SUM(K844:K848)</f>
        <v>0</v>
      </c>
      <c r="L843" s="175"/>
      <c r="M843" s="175">
        <f>SUM(M844:M848)</f>
        <v>0</v>
      </c>
      <c r="N843" s="174"/>
      <c r="O843" s="174">
        <f>SUM(O844:O848)</f>
        <v>2.9299999999999997</v>
      </c>
      <c r="P843" s="174"/>
      <c r="Q843" s="174">
        <f>SUM(Q844:Q848)</f>
        <v>0</v>
      </c>
      <c r="R843" s="175"/>
      <c r="S843" s="175"/>
      <c r="T843" s="176"/>
      <c r="U843" s="170"/>
      <c r="V843" s="170">
        <f>SUM(V844:V848)</f>
        <v>1.78</v>
      </c>
      <c r="W843" s="170"/>
      <c r="X843" s="170"/>
      <c r="Y843" s="170"/>
      <c r="AG843" t="s">
        <v>309</v>
      </c>
    </row>
    <row r="844" spans="1:60" outlineLevel="1" x14ac:dyDescent="0.2">
      <c r="A844" s="178">
        <v>140</v>
      </c>
      <c r="B844" s="179" t="s">
        <v>1037</v>
      </c>
      <c r="C844" s="195" t="s">
        <v>1038</v>
      </c>
      <c r="D844" s="180" t="s">
        <v>389</v>
      </c>
      <c r="E844" s="181">
        <v>9.57</v>
      </c>
      <c r="F844" s="182"/>
      <c r="G844" s="183">
        <f>ROUND(E844*F844,2)</f>
        <v>0</v>
      </c>
      <c r="H844" s="182"/>
      <c r="I844" s="183">
        <f>ROUND(E844*H844,2)</f>
        <v>0</v>
      </c>
      <c r="J844" s="182"/>
      <c r="K844" s="183">
        <f>ROUND(E844*J844,2)</f>
        <v>0</v>
      </c>
      <c r="L844" s="183">
        <v>12</v>
      </c>
      <c r="M844" s="183">
        <f>G844*(1+L844/100)</f>
        <v>0</v>
      </c>
      <c r="N844" s="181">
        <v>0.14565</v>
      </c>
      <c r="O844" s="181">
        <f>ROUND(E844*N844,2)</f>
        <v>1.39</v>
      </c>
      <c r="P844" s="181">
        <v>0</v>
      </c>
      <c r="Q844" s="181">
        <f>ROUND(E844*P844,2)</f>
        <v>0</v>
      </c>
      <c r="R844" s="183"/>
      <c r="S844" s="183" t="s">
        <v>313</v>
      </c>
      <c r="T844" s="184" t="s">
        <v>313</v>
      </c>
      <c r="U844" s="159">
        <v>0.186</v>
      </c>
      <c r="V844" s="159">
        <f>ROUND(E844*U844,2)</f>
        <v>1.78</v>
      </c>
      <c r="W844" s="159"/>
      <c r="X844" s="159" t="s">
        <v>314</v>
      </c>
      <c r="Y844" s="159" t="s">
        <v>315</v>
      </c>
      <c r="Z844" s="148"/>
      <c r="AA844" s="148"/>
      <c r="AB844" s="148"/>
      <c r="AC844" s="148"/>
      <c r="AD844" s="148"/>
      <c r="AE844" s="148"/>
      <c r="AF844" s="148"/>
      <c r="AG844" s="148" t="s">
        <v>316</v>
      </c>
      <c r="AH844" s="148"/>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2" x14ac:dyDescent="0.2">
      <c r="A845" s="155"/>
      <c r="B845" s="156"/>
      <c r="C845" s="265" t="s">
        <v>1039</v>
      </c>
      <c r="D845" s="266"/>
      <c r="E845" s="266"/>
      <c r="F845" s="266"/>
      <c r="G845" s="266"/>
      <c r="H845" s="159"/>
      <c r="I845" s="159"/>
      <c r="J845" s="159"/>
      <c r="K845" s="159"/>
      <c r="L845" s="159"/>
      <c r="M845" s="159"/>
      <c r="N845" s="158"/>
      <c r="O845" s="158"/>
      <c r="P845" s="158"/>
      <c r="Q845" s="158"/>
      <c r="R845" s="159"/>
      <c r="S845" s="159"/>
      <c r="T845" s="159"/>
      <c r="U845" s="159"/>
      <c r="V845" s="159"/>
      <c r="W845" s="159"/>
      <c r="X845" s="159"/>
      <c r="Y845" s="159"/>
      <c r="Z845" s="148"/>
      <c r="AA845" s="148"/>
      <c r="AB845" s="148"/>
      <c r="AC845" s="148"/>
      <c r="AD845" s="148"/>
      <c r="AE845" s="148"/>
      <c r="AF845" s="148"/>
      <c r="AG845" s="148" t="s">
        <v>365</v>
      </c>
      <c r="AH845" s="148"/>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outlineLevel="2" x14ac:dyDescent="0.2">
      <c r="A846" s="155"/>
      <c r="B846" s="156"/>
      <c r="C846" s="196" t="s">
        <v>1040</v>
      </c>
      <c r="D846" s="161"/>
      <c r="E846" s="162">
        <v>9.57</v>
      </c>
      <c r="F846" s="159"/>
      <c r="G846" s="159"/>
      <c r="H846" s="159"/>
      <c r="I846" s="159"/>
      <c r="J846" s="159"/>
      <c r="K846" s="159"/>
      <c r="L846" s="159"/>
      <c r="M846" s="159"/>
      <c r="N846" s="158"/>
      <c r="O846" s="158"/>
      <c r="P846" s="158"/>
      <c r="Q846" s="158"/>
      <c r="R846" s="159"/>
      <c r="S846" s="159"/>
      <c r="T846" s="159"/>
      <c r="U846" s="159"/>
      <c r="V846" s="159"/>
      <c r="W846" s="159"/>
      <c r="X846" s="159"/>
      <c r="Y846" s="159"/>
      <c r="Z846" s="148"/>
      <c r="AA846" s="148"/>
      <c r="AB846" s="148"/>
      <c r="AC846" s="148"/>
      <c r="AD846" s="148"/>
      <c r="AE846" s="148"/>
      <c r="AF846" s="148"/>
      <c r="AG846" s="148" t="s">
        <v>318</v>
      </c>
      <c r="AH846" s="148">
        <v>0</v>
      </c>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outlineLevel="1" x14ac:dyDescent="0.2">
      <c r="A847" s="178">
        <v>141</v>
      </c>
      <c r="B847" s="179" t="s">
        <v>1041</v>
      </c>
      <c r="C847" s="195" t="s">
        <v>1042</v>
      </c>
      <c r="D847" s="180" t="s">
        <v>443</v>
      </c>
      <c r="E847" s="181">
        <v>35</v>
      </c>
      <c r="F847" s="182"/>
      <c r="G847" s="183">
        <f>ROUND(E847*F847,2)</f>
        <v>0</v>
      </c>
      <c r="H847" s="182"/>
      <c r="I847" s="183">
        <f>ROUND(E847*H847,2)</f>
        <v>0</v>
      </c>
      <c r="J847" s="182"/>
      <c r="K847" s="183">
        <f>ROUND(E847*J847,2)</f>
        <v>0</v>
      </c>
      <c r="L847" s="183">
        <v>12</v>
      </c>
      <c r="M847" s="183">
        <f>G847*(1+L847/100)</f>
        <v>0</v>
      </c>
      <c r="N847" s="181">
        <v>4.3999999999999997E-2</v>
      </c>
      <c r="O847" s="181">
        <f>ROUND(E847*N847,2)</f>
        <v>1.54</v>
      </c>
      <c r="P847" s="181">
        <v>0</v>
      </c>
      <c r="Q847" s="181">
        <f>ROUND(E847*P847,2)</f>
        <v>0</v>
      </c>
      <c r="R847" s="183" t="s">
        <v>382</v>
      </c>
      <c r="S847" s="183" t="s">
        <v>313</v>
      </c>
      <c r="T847" s="184" t="s">
        <v>313</v>
      </c>
      <c r="U847" s="159">
        <v>0</v>
      </c>
      <c r="V847" s="159">
        <f>ROUND(E847*U847,2)</f>
        <v>0</v>
      </c>
      <c r="W847" s="159"/>
      <c r="X847" s="159" t="s">
        <v>384</v>
      </c>
      <c r="Y847" s="159" t="s">
        <v>315</v>
      </c>
      <c r="Z847" s="148"/>
      <c r="AA847" s="148"/>
      <c r="AB847" s="148"/>
      <c r="AC847" s="148"/>
      <c r="AD847" s="148"/>
      <c r="AE847" s="148"/>
      <c r="AF847" s="148"/>
      <c r="AG847" s="148" t="s">
        <v>385</v>
      </c>
      <c r="AH847" s="148"/>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row>
    <row r="848" spans="1:60" outlineLevel="2" x14ac:dyDescent="0.2">
      <c r="A848" s="155"/>
      <c r="B848" s="156"/>
      <c r="C848" s="196" t="s">
        <v>1043</v>
      </c>
      <c r="D848" s="161"/>
      <c r="E848" s="162">
        <v>35</v>
      </c>
      <c r="F848" s="159"/>
      <c r="G848" s="159"/>
      <c r="H848" s="159"/>
      <c r="I848" s="159"/>
      <c r="J848" s="159"/>
      <c r="K848" s="159"/>
      <c r="L848" s="159"/>
      <c r="M848" s="159"/>
      <c r="N848" s="158"/>
      <c r="O848" s="158"/>
      <c r="P848" s="158"/>
      <c r="Q848" s="158"/>
      <c r="R848" s="159"/>
      <c r="S848" s="159"/>
      <c r="T848" s="159"/>
      <c r="U848" s="159"/>
      <c r="V848" s="159"/>
      <c r="W848" s="159"/>
      <c r="X848" s="159"/>
      <c r="Y848" s="159"/>
      <c r="Z848" s="148"/>
      <c r="AA848" s="148"/>
      <c r="AB848" s="148"/>
      <c r="AC848" s="148"/>
      <c r="AD848" s="148"/>
      <c r="AE848" s="148"/>
      <c r="AF848" s="148"/>
      <c r="AG848" s="148" t="s">
        <v>318</v>
      </c>
      <c r="AH848" s="148">
        <v>0</v>
      </c>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x14ac:dyDescent="0.2">
      <c r="A849" s="171" t="s">
        <v>308</v>
      </c>
      <c r="B849" s="172" t="s">
        <v>206</v>
      </c>
      <c r="C849" s="194" t="s">
        <v>207</v>
      </c>
      <c r="D849" s="173"/>
      <c r="E849" s="174"/>
      <c r="F849" s="175"/>
      <c r="G849" s="175">
        <f>SUMIF(AG850:AG883,"&lt;&gt;NOR",G850:G883)</f>
        <v>0</v>
      </c>
      <c r="H849" s="175"/>
      <c r="I849" s="175">
        <f>SUM(I850:I883)</f>
        <v>0</v>
      </c>
      <c r="J849" s="175"/>
      <c r="K849" s="175">
        <f>SUM(K850:K883)</f>
        <v>0</v>
      </c>
      <c r="L849" s="175"/>
      <c r="M849" s="175">
        <f>SUM(M850:M883)</f>
        <v>0</v>
      </c>
      <c r="N849" s="174"/>
      <c r="O849" s="174">
        <f>SUM(O850:O883)</f>
        <v>11.51</v>
      </c>
      <c r="P849" s="174"/>
      <c r="Q849" s="174">
        <f>SUM(Q850:Q883)</f>
        <v>0</v>
      </c>
      <c r="R849" s="175"/>
      <c r="S849" s="175"/>
      <c r="T849" s="176"/>
      <c r="U849" s="170"/>
      <c r="V849" s="170">
        <f>SUM(V850:V883)</f>
        <v>209.10999999999999</v>
      </c>
      <c r="W849" s="170"/>
      <c r="X849" s="170"/>
      <c r="Y849" s="170"/>
      <c r="AG849" t="s">
        <v>309</v>
      </c>
    </row>
    <row r="850" spans="1:60" ht="22.5" outlineLevel="1" x14ac:dyDescent="0.2">
      <c r="A850" s="178">
        <v>142</v>
      </c>
      <c r="B850" s="179" t="s">
        <v>1044</v>
      </c>
      <c r="C850" s="195" t="s">
        <v>1045</v>
      </c>
      <c r="D850" s="180" t="s">
        <v>374</v>
      </c>
      <c r="E850" s="181">
        <v>410.31700000000001</v>
      </c>
      <c r="F850" s="182"/>
      <c r="G850" s="183">
        <f>ROUND(E850*F850,2)</f>
        <v>0</v>
      </c>
      <c r="H850" s="182"/>
      <c r="I850" s="183">
        <f>ROUND(E850*H850,2)</f>
        <v>0</v>
      </c>
      <c r="J850" s="182"/>
      <c r="K850" s="183">
        <f>ROUND(E850*J850,2)</f>
        <v>0</v>
      </c>
      <c r="L850" s="183">
        <v>12</v>
      </c>
      <c r="M850" s="183">
        <f>G850*(1+L850/100)</f>
        <v>0</v>
      </c>
      <c r="N850" s="181">
        <v>1.8380000000000001E-2</v>
      </c>
      <c r="O850" s="181">
        <f>ROUND(E850*N850,2)</f>
        <v>7.54</v>
      </c>
      <c r="P850" s="181">
        <v>0</v>
      </c>
      <c r="Q850" s="181">
        <f>ROUND(E850*P850,2)</f>
        <v>0</v>
      </c>
      <c r="R850" s="183"/>
      <c r="S850" s="183" t="s">
        <v>313</v>
      </c>
      <c r="T850" s="184" t="s">
        <v>313</v>
      </c>
      <c r="U850" s="159">
        <v>0.11</v>
      </c>
      <c r="V850" s="159">
        <f>ROUND(E850*U850,2)</f>
        <v>45.13</v>
      </c>
      <c r="W850" s="159"/>
      <c r="X850" s="159" t="s">
        <v>314</v>
      </c>
      <c r="Y850" s="159" t="s">
        <v>315</v>
      </c>
      <c r="Z850" s="148"/>
      <c r="AA850" s="148"/>
      <c r="AB850" s="148"/>
      <c r="AC850" s="148"/>
      <c r="AD850" s="148"/>
      <c r="AE850" s="148"/>
      <c r="AF850" s="148"/>
      <c r="AG850" s="148" t="s">
        <v>316</v>
      </c>
      <c r="AH850" s="148"/>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2" x14ac:dyDescent="0.2">
      <c r="A851" s="155"/>
      <c r="B851" s="156"/>
      <c r="C851" s="265" t="s">
        <v>1046</v>
      </c>
      <c r="D851" s="266"/>
      <c r="E851" s="266"/>
      <c r="F851" s="266"/>
      <c r="G851" s="266"/>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365</v>
      </c>
      <c r="AH851" s="148"/>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2" x14ac:dyDescent="0.2">
      <c r="A852" s="155"/>
      <c r="B852" s="156"/>
      <c r="C852" s="196" t="s">
        <v>1047</v>
      </c>
      <c r="D852" s="161"/>
      <c r="E852" s="162">
        <v>146.7116</v>
      </c>
      <c r="F852" s="159"/>
      <c r="G852" s="159"/>
      <c r="H852" s="159"/>
      <c r="I852" s="159"/>
      <c r="J852" s="159"/>
      <c r="K852" s="159"/>
      <c r="L852" s="159"/>
      <c r="M852" s="159"/>
      <c r="N852" s="158"/>
      <c r="O852" s="158"/>
      <c r="P852" s="158"/>
      <c r="Q852" s="158"/>
      <c r="R852" s="159"/>
      <c r="S852" s="159"/>
      <c r="T852" s="159"/>
      <c r="U852" s="159"/>
      <c r="V852" s="159"/>
      <c r="W852" s="159"/>
      <c r="X852" s="159"/>
      <c r="Y852" s="159"/>
      <c r="Z852" s="148"/>
      <c r="AA852" s="148"/>
      <c r="AB852" s="148"/>
      <c r="AC852" s="148"/>
      <c r="AD852" s="148"/>
      <c r="AE852" s="148"/>
      <c r="AF852" s="148"/>
      <c r="AG852" s="148" t="s">
        <v>318</v>
      </c>
      <c r="AH852" s="148">
        <v>0</v>
      </c>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3" x14ac:dyDescent="0.2">
      <c r="A853" s="155"/>
      <c r="B853" s="156"/>
      <c r="C853" s="196" t="s">
        <v>1048</v>
      </c>
      <c r="D853" s="161"/>
      <c r="E853" s="162">
        <v>16.125</v>
      </c>
      <c r="F853" s="159"/>
      <c r="G853" s="159"/>
      <c r="H853" s="159"/>
      <c r="I853" s="159"/>
      <c r="J853" s="159"/>
      <c r="K853" s="159"/>
      <c r="L853" s="159"/>
      <c r="M853" s="159"/>
      <c r="N853" s="158"/>
      <c r="O853" s="158"/>
      <c r="P853" s="158"/>
      <c r="Q853" s="158"/>
      <c r="R853" s="159"/>
      <c r="S853" s="159"/>
      <c r="T853" s="159"/>
      <c r="U853" s="159"/>
      <c r="V853" s="159"/>
      <c r="W853" s="159"/>
      <c r="X853" s="159"/>
      <c r="Y853" s="159"/>
      <c r="Z853" s="148"/>
      <c r="AA853" s="148"/>
      <c r="AB853" s="148"/>
      <c r="AC853" s="148"/>
      <c r="AD853" s="148"/>
      <c r="AE853" s="148"/>
      <c r="AF853" s="148"/>
      <c r="AG853" s="148" t="s">
        <v>318</v>
      </c>
      <c r="AH853" s="148">
        <v>0</v>
      </c>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3" x14ac:dyDescent="0.2">
      <c r="A854" s="155"/>
      <c r="B854" s="156"/>
      <c r="C854" s="196" t="s">
        <v>1049</v>
      </c>
      <c r="D854" s="161"/>
      <c r="E854" s="162">
        <v>247.4804</v>
      </c>
      <c r="F854" s="159"/>
      <c r="G854" s="159"/>
      <c r="H854" s="159"/>
      <c r="I854" s="159"/>
      <c r="J854" s="159"/>
      <c r="K854" s="159"/>
      <c r="L854" s="159"/>
      <c r="M854" s="159"/>
      <c r="N854" s="158"/>
      <c r="O854" s="158"/>
      <c r="P854" s="158"/>
      <c r="Q854" s="158"/>
      <c r="R854" s="159"/>
      <c r="S854" s="159"/>
      <c r="T854" s="159"/>
      <c r="U854" s="159"/>
      <c r="V854" s="159"/>
      <c r="W854" s="159"/>
      <c r="X854" s="159"/>
      <c r="Y854" s="159"/>
      <c r="Z854" s="148"/>
      <c r="AA854" s="148"/>
      <c r="AB854" s="148"/>
      <c r="AC854" s="148"/>
      <c r="AD854" s="148"/>
      <c r="AE854" s="148"/>
      <c r="AF854" s="148"/>
      <c r="AG854" s="148" t="s">
        <v>318</v>
      </c>
      <c r="AH854" s="148">
        <v>0</v>
      </c>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1" x14ac:dyDescent="0.2">
      <c r="A855" s="178">
        <v>143</v>
      </c>
      <c r="B855" s="179" t="s">
        <v>1050</v>
      </c>
      <c r="C855" s="195" t="s">
        <v>1051</v>
      </c>
      <c r="D855" s="180" t="s">
        <v>374</v>
      </c>
      <c r="E855" s="181">
        <v>30773.775000000001</v>
      </c>
      <c r="F855" s="182"/>
      <c r="G855" s="183">
        <f>ROUND(E855*F855,2)</f>
        <v>0</v>
      </c>
      <c r="H855" s="182"/>
      <c r="I855" s="183">
        <f>ROUND(E855*H855,2)</f>
        <v>0</v>
      </c>
      <c r="J855" s="182"/>
      <c r="K855" s="183">
        <f>ROUND(E855*J855,2)</f>
        <v>0</v>
      </c>
      <c r="L855" s="183">
        <v>12</v>
      </c>
      <c r="M855" s="183">
        <f>G855*(1+L855/100)</f>
        <v>0</v>
      </c>
      <c r="N855" s="181">
        <v>0</v>
      </c>
      <c r="O855" s="181">
        <f>ROUND(E855*N855,2)</f>
        <v>0</v>
      </c>
      <c r="P855" s="181">
        <v>0</v>
      </c>
      <c r="Q855" s="181">
        <f>ROUND(E855*P855,2)</f>
        <v>0</v>
      </c>
      <c r="R855" s="183"/>
      <c r="S855" s="183" t="s">
        <v>313</v>
      </c>
      <c r="T855" s="184" t="s">
        <v>313</v>
      </c>
      <c r="U855" s="159">
        <v>0</v>
      </c>
      <c r="V855" s="159">
        <f>ROUND(E855*U855,2)</f>
        <v>0</v>
      </c>
      <c r="W855" s="159"/>
      <c r="X855" s="159" t="s">
        <v>314</v>
      </c>
      <c r="Y855" s="159" t="s">
        <v>315</v>
      </c>
      <c r="Z855" s="148"/>
      <c r="AA855" s="148"/>
      <c r="AB855" s="148"/>
      <c r="AC855" s="148"/>
      <c r="AD855" s="148"/>
      <c r="AE855" s="148"/>
      <c r="AF855" s="148"/>
      <c r="AG855" s="148" t="s">
        <v>316</v>
      </c>
      <c r="AH855" s="148"/>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2" x14ac:dyDescent="0.2">
      <c r="A856" s="155"/>
      <c r="B856" s="156"/>
      <c r="C856" s="265" t="s">
        <v>1052</v>
      </c>
      <c r="D856" s="266"/>
      <c r="E856" s="266"/>
      <c r="F856" s="266"/>
      <c r="G856" s="266"/>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365</v>
      </c>
      <c r="AH856" s="148"/>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2" x14ac:dyDescent="0.2">
      <c r="A857" s="155"/>
      <c r="B857" s="156"/>
      <c r="C857" s="196" t="s">
        <v>1053</v>
      </c>
      <c r="D857" s="161"/>
      <c r="E857" s="162"/>
      <c r="F857" s="159"/>
      <c r="G857" s="159"/>
      <c r="H857" s="159"/>
      <c r="I857" s="159"/>
      <c r="J857" s="159"/>
      <c r="K857" s="159"/>
      <c r="L857" s="159"/>
      <c r="M857" s="159"/>
      <c r="N857" s="158"/>
      <c r="O857" s="158"/>
      <c r="P857" s="158"/>
      <c r="Q857" s="158"/>
      <c r="R857" s="159"/>
      <c r="S857" s="159"/>
      <c r="T857" s="159"/>
      <c r="U857" s="159"/>
      <c r="V857" s="159"/>
      <c r="W857" s="159"/>
      <c r="X857" s="159"/>
      <c r="Y857" s="159"/>
      <c r="Z857" s="148"/>
      <c r="AA857" s="148"/>
      <c r="AB857" s="148"/>
      <c r="AC857" s="148"/>
      <c r="AD857" s="148"/>
      <c r="AE857" s="148"/>
      <c r="AF857" s="148"/>
      <c r="AG857" s="148" t="s">
        <v>318</v>
      </c>
      <c r="AH857" s="148">
        <v>0</v>
      </c>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outlineLevel="3" x14ac:dyDescent="0.2">
      <c r="A858" s="155"/>
      <c r="B858" s="156"/>
      <c r="C858" s="196" t="s">
        <v>1054</v>
      </c>
      <c r="D858" s="161"/>
      <c r="E858" s="162">
        <v>30773.775000000001</v>
      </c>
      <c r="F858" s="159"/>
      <c r="G858" s="159"/>
      <c r="H858" s="159"/>
      <c r="I858" s="159"/>
      <c r="J858" s="159"/>
      <c r="K858" s="159"/>
      <c r="L858" s="159"/>
      <c r="M858" s="159"/>
      <c r="N858" s="158"/>
      <c r="O858" s="158"/>
      <c r="P858" s="158"/>
      <c r="Q858" s="158"/>
      <c r="R858" s="159"/>
      <c r="S858" s="159"/>
      <c r="T858" s="159"/>
      <c r="U858" s="159"/>
      <c r="V858" s="159"/>
      <c r="W858" s="159"/>
      <c r="X858" s="159"/>
      <c r="Y858" s="159"/>
      <c r="Z858" s="148"/>
      <c r="AA858" s="148"/>
      <c r="AB858" s="148"/>
      <c r="AC858" s="148"/>
      <c r="AD858" s="148"/>
      <c r="AE858" s="148"/>
      <c r="AF858" s="148"/>
      <c r="AG858" s="148" t="s">
        <v>318</v>
      </c>
      <c r="AH858" s="148">
        <v>5</v>
      </c>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ht="22.5" outlineLevel="1" x14ac:dyDescent="0.2">
      <c r="A859" s="178">
        <v>144</v>
      </c>
      <c r="B859" s="179" t="s">
        <v>1055</v>
      </c>
      <c r="C859" s="195" t="s">
        <v>1056</v>
      </c>
      <c r="D859" s="180" t="s">
        <v>374</v>
      </c>
      <c r="E859" s="181">
        <v>410.31700000000001</v>
      </c>
      <c r="F859" s="182"/>
      <c r="G859" s="183">
        <f>ROUND(E859*F859,2)</f>
        <v>0</v>
      </c>
      <c r="H859" s="182"/>
      <c r="I859" s="183">
        <f>ROUND(E859*H859,2)</f>
        <v>0</v>
      </c>
      <c r="J859" s="182"/>
      <c r="K859" s="183">
        <f>ROUND(E859*J859,2)</f>
        <v>0</v>
      </c>
      <c r="L859" s="183">
        <v>12</v>
      </c>
      <c r="M859" s="183">
        <f>G859*(1+L859/100)</f>
        <v>0</v>
      </c>
      <c r="N859" s="181">
        <v>0</v>
      </c>
      <c r="O859" s="181">
        <f>ROUND(E859*N859,2)</f>
        <v>0</v>
      </c>
      <c r="P859" s="181">
        <v>0</v>
      </c>
      <c r="Q859" s="181">
        <f>ROUND(E859*P859,2)</f>
        <v>0</v>
      </c>
      <c r="R859" s="183"/>
      <c r="S859" s="183" t="s">
        <v>313</v>
      </c>
      <c r="T859" s="184" t="s">
        <v>313</v>
      </c>
      <c r="U859" s="159">
        <v>7.0000000000000007E-2</v>
      </c>
      <c r="V859" s="159">
        <f>ROUND(E859*U859,2)</f>
        <v>28.72</v>
      </c>
      <c r="W859" s="159"/>
      <c r="X859" s="159" t="s">
        <v>314</v>
      </c>
      <c r="Y859" s="159" t="s">
        <v>315</v>
      </c>
      <c r="Z859" s="148"/>
      <c r="AA859" s="148"/>
      <c r="AB859" s="148"/>
      <c r="AC859" s="148"/>
      <c r="AD859" s="148"/>
      <c r="AE859" s="148"/>
      <c r="AF859" s="148"/>
      <c r="AG859" s="148" t="s">
        <v>316</v>
      </c>
      <c r="AH859" s="148"/>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row>
    <row r="860" spans="1:60" outlineLevel="2" x14ac:dyDescent="0.2">
      <c r="A860" s="155"/>
      <c r="B860" s="156"/>
      <c r="C860" s="196" t="s">
        <v>1057</v>
      </c>
      <c r="D860" s="161"/>
      <c r="E860" s="162">
        <v>410.31700000000001</v>
      </c>
      <c r="F860" s="159"/>
      <c r="G860" s="159"/>
      <c r="H860" s="159"/>
      <c r="I860" s="159"/>
      <c r="J860" s="159"/>
      <c r="K860" s="159"/>
      <c r="L860" s="159"/>
      <c r="M860" s="159"/>
      <c r="N860" s="158"/>
      <c r="O860" s="158"/>
      <c r="P860" s="158"/>
      <c r="Q860" s="158"/>
      <c r="R860" s="159"/>
      <c r="S860" s="159"/>
      <c r="T860" s="159"/>
      <c r="U860" s="159"/>
      <c r="V860" s="159"/>
      <c r="W860" s="159"/>
      <c r="X860" s="159"/>
      <c r="Y860" s="159"/>
      <c r="Z860" s="148"/>
      <c r="AA860" s="148"/>
      <c r="AB860" s="148"/>
      <c r="AC860" s="148"/>
      <c r="AD860" s="148"/>
      <c r="AE860" s="148"/>
      <c r="AF860" s="148"/>
      <c r="AG860" s="148" t="s">
        <v>318</v>
      </c>
      <c r="AH860" s="148">
        <v>5</v>
      </c>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row>
    <row r="861" spans="1:60" outlineLevel="1" x14ac:dyDescent="0.2">
      <c r="A861" s="178">
        <v>145</v>
      </c>
      <c r="B861" s="179" t="s">
        <v>1058</v>
      </c>
      <c r="C861" s="195" t="s">
        <v>1059</v>
      </c>
      <c r="D861" s="180" t="s">
        <v>374</v>
      </c>
      <c r="E861" s="181">
        <v>366.3</v>
      </c>
      <c r="F861" s="182"/>
      <c r="G861" s="183">
        <f>ROUND(E861*F861,2)</f>
        <v>0</v>
      </c>
      <c r="H861" s="182"/>
      <c r="I861" s="183">
        <f>ROUND(E861*H861,2)</f>
        <v>0</v>
      </c>
      <c r="J861" s="182"/>
      <c r="K861" s="183">
        <f>ROUND(E861*J861,2)</f>
        <v>0</v>
      </c>
      <c r="L861" s="183">
        <v>12</v>
      </c>
      <c r="M861" s="183">
        <f>G861*(1+L861/100)</f>
        <v>0</v>
      </c>
      <c r="N861" s="181">
        <v>6.3400000000000001E-3</v>
      </c>
      <c r="O861" s="181">
        <f>ROUND(E861*N861,2)</f>
        <v>2.3199999999999998</v>
      </c>
      <c r="P861" s="181">
        <v>0</v>
      </c>
      <c r="Q861" s="181">
        <f>ROUND(E861*P861,2)</f>
        <v>0</v>
      </c>
      <c r="R861" s="183"/>
      <c r="S861" s="183" t="s">
        <v>313</v>
      </c>
      <c r="T861" s="184" t="s">
        <v>313</v>
      </c>
      <c r="U861" s="159">
        <v>0.26</v>
      </c>
      <c r="V861" s="159">
        <f>ROUND(E861*U861,2)</f>
        <v>95.24</v>
      </c>
      <c r="W861" s="159"/>
      <c r="X861" s="159" t="s">
        <v>314</v>
      </c>
      <c r="Y861" s="159" t="s">
        <v>315</v>
      </c>
      <c r="Z861" s="148"/>
      <c r="AA861" s="148"/>
      <c r="AB861" s="148"/>
      <c r="AC861" s="148"/>
      <c r="AD861" s="148"/>
      <c r="AE861" s="148"/>
      <c r="AF861" s="148"/>
      <c r="AG861" s="148" t="s">
        <v>316</v>
      </c>
      <c r="AH861" s="148"/>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row>
    <row r="862" spans="1:60" outlineLevel="2" x14ac:dyDescent="0.2">
      <c r="A862" s="155"/>
      <c r="B862" s="156"/>
      <c r="C862" s="196" t="s">
        <v>1060</v>
      </c>
      <c r="D862" s="161"/>
      <c r="E862" s="162">
        <v>366.3</v>
      </c>
      <c r="F862" s="159"/>
      <c r="G862" s="159"/>
      <c r="H862" s="159"/>
      <c r="I862" s="159"/>
      <c r="J862" s="159"/>
      <c r="K862" s="159"/>
      <c r="L862" s="159"/>
      <c r="M862" s="159"/>
      <c r="N862" s="158"/>
      <c r="O862" s="158"/>
      <c r="P862" s="158"/>
      <c r="Q862" s="158"/>
      <c r="R862" s="159"/>
      <c r="S862" s="159"/>
      <c r="T862" s="159"/>
      <c r="U862" s="159"/>
      <c r="V862" s="159"/>
      <c r="W862" s="159"/>
      <c r="X862" s="159"/>
      <c r="Y862" s="159"/>
      <c r="Z862" s="148"/>
      <c r="AA862" s="148"/>
      <c r="AB862" s="148"/>
      <c r="AC862" s="148"/>
      <c r="AD862" s="148"/>
      <c r="AE862" s="148"/>
      <c r="AF862" s="148"/>
      <c r="AG862" s="148" t="s">
        <v>318</v>
      </c>
      <c r="AH862" s="148">
        <v>0</v>
      </c>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row>
    <row r="863" spans="1:60" outlineLevel="1" x14ac:dyDescent="0.2">
      <c r="A863" s="178">
        <v>146</v>
      </c>
      <c r="B863" s="179" t="s">
        <v>1061</v>
      </c>
      <c r="C863" s="195" t="s">
        <v>1062</v>
      </c>
      <c r="D863" s="180" t="s">
        <v>374</v>
      </c>
      <c r="E863" s="181">
        <v>410.31700000000001</v>
      </c>
      <c r="F863" s="182"/>
      <c r="G863" s="183">
        <f>ROUND(E863*F863,2)</f>
        <v>0</v>
      </c>
      <c r="H863" s="182"/>
      <c r="I863" s="183">
        <f>ROUND(E863*H863,2)</f>
        <v>0</v>
      </c>
      <c r="J863" s="182"/>
      <c r="K863" s="183">
        <f>ROUND(E863*J863,2)</f>
        <v>0</v>
      </c>
      <c r="L863" s="183">
        <v>12</v>
      </c>
      <c r="M863" s="183">
        <f>G863*(1+L863/100)</f>
        <v>0</v>
      </c>
      <c r="N863" s="181">
        <v>0</v>
      </c>
      <c r="O863" s="181">
        <f>ROUND(E863*N863,2)</f>
        <v>0</v>
      </c>
      <c r="P863" s="181">
        <v>0</v>
      </c>
      <c r="Q863" s="181">
        <f>ROUND(E863*P863,2)</f>
        <v>0</v>
      </c>
      <c r="R863" s="183"/>
      <c r="S863" s="183" t="s">
        <v>313</v>
      </c>
      <c r="T863" s="184" t="s">
        <v>313</v>
      </c>
      <c r="U863" s="159">
        <v>3.0300000000000001E-2</v>
      </c>
      <c r="V863" s="159">
        <f>ROUND(E863*U863,2)</f>
        <v>12.43</v>
      </c>
      <c r="W863" s="159"/>
      <c r="X863" s="159" t="s">
        <v>314</v>
      </c>
      <c r="Y863" s="159" t="s">
        <v>315</v>
      </c>
      <c r="Z863" s="148"/>
      <c r="AA863" s="148"/>
      <c r="AB863" s="148"/>
      <c r="AC863" s="148"/>
      <c r="AD863" s="148"/>
      <c r="AE863" s="148"/>
      <c r="AF863" s="148"/>
      <c r="AG863" s="148" t="s">
        <v>316</v>
      </c>
      <c r="AH863" s="148"/>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row>
    <row r="864" spans="1:60" outlineLevel="2" x14ac:dyDescent="0.2">
      <c r="A864" s="155"/>
      <c r="B864" s="156"/>
      <c r="C864" s="196" t="s">
        <v>1057</v>
      </c>
      <c r="D864" s="161"/>
      <c r="E864" s="162">
        <v>410.31700000000001</v>
      </c>
      <c r="F864" s="159"/>
      <c r="G864" s="159"/>
      <c r="H864" s="159"/>
      <c r="I864" s="159"/>
      <c r="J864" s="159"/>
      <c r="K864" s="159"/>
      <c r="L864" s="159"/>
      <c r="M864" s="159"/>
      <c r="N864" s="158"/>
      <c r="O864" s="158"/>
      <c r="P864" s="158"/>
      <c r="Q864" s="158"/>
      <c r="R864" s="159"/>
      <c r="S864" s="159"/>
      <c r="T864" s="159"/>
      <c r="U864" s="159"/>
      <c r="V864" s="159"/>
      <c r="W864" s="159"/>
      <c r="X864" s="159"/>
      <c r="Y864" s="159"/>
      <c r="Z864" s="148"/>
      <c r="AA864" s="148"/>
      <c r="AB864" s="148"/>
      <c r="AC864" s="148"/>
      <c r="AD864" s="148"/>
      <c r="AE864" s="148"/>
      <c r="AF864" s="148"/>
      <c r="AG864" s="148" t="s">
        <v>318</v>
      </c>
      <c r="AH864" s="148">
        <v>5</v>
      </c>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row>
    <row r="865" spans="1:60" outlineLevel="1" x14ac:dyDescent="0.2">
      <c r="A865" s="178">
        <v>147</v>
      </c>
      <c r="B865" s="179" t="s">
        <v>1063</v>
      </c>
      <c r="C865" s="195" t="s">
        <v>1064</v>
      </c>
      <c r="D865" s="180" t="s">
        <v>374</v>
      </c>
      <c r="E865" s="181">
        <v>1863.1090999999999</v>
      </c>
      <c r="F865" s="182"/>
      <c r="G865" s="183">
        <f>ROUND(E865*F865,2)</f>
        <v>0</v>
      </c>
      <c r="H865" s="182"/>
      <c r="I865" s="183">
        <f>ROUND(E865*H865,2)</f>
        <v>0</v>
      </c>
      <c r="J865" s="182"/>
      <c r="K865" s="183">
        <f>ROUND(E865*J865,2)</f>
        <v>0</v>
      </c>
      <c r="L865" s="183">
        <v>12</v>
      </c>
      <c r="M865" s="183">
        <f>G865*(1+L865/100)</f>
        <v>0</v>
      </c>
      <c r="N865" s="181">
        <v>5.0000000000000002E-5</v>
      </c>
      <c r="O865" s="181">
        <f>ROUND(E865*N865,2)</f>
        <v>0.09</v>
      </c>
      <c r="P865" s="181">
        <v>0</v>
      </c>
      <c r="Q865" s="181">
        <f>ROUND(E865*P865,2)</f>
        <v>0</v>
      </c>
      <c r="R865" s="183"/>
      <c r="S865" s="183" t="s">
        <v>313</v>
      </c>
      <c r="T865" s="184" t="s">
        <v>313</v>
      </c>
      <c r="U865" s="159">
        <v>0</v>
      </c>
      <c r="V865" s="159">
        <f>ROUND(E865*U865,2)</f>
        <v>0</v>
      </c>
      <c r="W865" s="159"/>
      <c r="X865" s="159" t="s">
        <v>314</v>
      </c>
      <c r="Y865" s="159" t="s">
        <v>315</v>
      </c>
      <c r="Z865" s="148"/>
      <c r="AA865" s="148"/>
      <c r="AB865" s="148"/>
      <c r="AC865" s="148"/>
      <c r="AD865" s="148"/>
      <c r="AE865" s="148"/>
      <c r="AF865" s="148"/>
      <c r="AG865" s="148" t="s">
        <v>316</v>
      </c>
      <c r="AH865" s="148"/>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row>
    <row r="866" spans="1:60" outlineLevel="2" x14ac:dyDescent="0.2">
      <c r="A866" s="155"/>
      <c r="B866" s="156"/>
      <c r="C866" s="196" t="s">
        <v>1065</v>
      </c>
      <c r="D866" s="161"/>
      <c r="E866" s="162">
        <v>410.31700000000001</v>
      </c>
      <c r="F866" s="159"/>
      <c r="G866" s="159"/>
      <c r="H866" s="159"/>
      <c r="I866" s="159"/>
      <c r="J866" s="159"/>
      <c r="K866" s="159"/>
      <c r="L866" s="159"/>
      <c r="M866" s="159"/>
      <c r="N866" s="158"/>
      <c r="O866" s="158"/>
      <c r="P866" s="158"/>
      <c r="Q866" s="158"/>
      <c r="R866" s="159"/>
      <c r="S866" s="159"/>
      <c r="T866" s="159"/>
      <c r="U866" s="159"/>
      <c r="V866" s="159"/>
      <c r="W866" s="159"/>
      <c r="X866" s="159"/>
      <c r="Y866" s="159"/>
      <c r="Z866" s="148"/>
      <c r="AA866" s="148"/>
      <c r="AB866" s="148"/>
      <c r="AC866" s="148"/>
      <c r="AD866" s="148"/>
      <c r="AE866" s="148"/>
      <c r="AF866" s="148"/>
      <c r="AG866" s="148" t="s">
        <v>318</v>
      </c>
      <c r="AH866" s="148">
        <v>5</v>
      </c>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row>
    <row r="867" spans="1:60" outlineLevel="3" x14ac:dyDescent="0.2">
      <c r="A867" s="155"/>
      <c r="B867" s="156"/>
      <c r="C867" s="198" t="s">
        <v>1066</v>
      </c>
      <c r="D867" s="166"/>
      <c r="E867" s="167">
        <v>1025.7925</v>
      </c>
      <c r="F867" s="159"/>
      <c r="G867" s="159"/>
      <c r="H867" s="159"/>
      <c r="I867" s="159"/>
      <c r="J867" s="159"/>
      <c r="K867" s="159"/>
      <c r="L867" s="159"/>
      <c r="M867" s="159"/>
      <c r="N867" s="158"/>
      <c r="O867" s="158"/>
      <c r="P867" s="158"/>
      <c r="Q867" s="158"/>
      <c r="R867" s="159"/>
      <c r="S867" s="159"/>
      <c r="T867" s="159"/>
      <c r="U867" s="159"/>
      <c r="V867" s="159"/>
      <c r="W867" s="159"/>
      <c r="X867" s="159"/>
      <c r="Y867" s="159"/>
      <c r="Z867" s="148"/>
      <c r="AA867" s="148"/>
      <c r="AB867" s="148"/>
      <c r="AC867" s="148"/>
      <c r="AD867" s="148"/>
      <c r="AE867" s="148"/>
      <c r="AF867" s="148"/>
      <c r="AG867" s="148" t="s">
        <v>318</v>
      </c>
      <c r="AH867" s="148">
        <v>4</v>
      </c>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row>
    <row r="868" spans="1:60" outlineLevel="3" x14ac:dyDescent="0.2">
      <c r="A868" s="155"/>
      <c r="B868" s="156"/>
      <c r="C868" s="196" t="s">
        <v>1067</v>
      </c>
      <c r="D868" s="161"/>
      <c r="E868" s="162"/>
      <c r="F868" s="159"/>
      <c r="G868" s="159"/>
      <c r="H868" s="159"/>
      <c r="I868" s="159"/>
      <c r="J868" s="159"/>
      <c r="K868" s="159"/>
      <c r="L868" s="159"/>
      <c r="M868" s="159"/>
      <c r="N868" s="158"/>
      <c r="O868" s="158"/>
      <c r="P868" s="158"/>
      <c r="Q868" s="158"/>
      <c r="R868" s="159"/>
      <c r="S868" s="159"/>
      <c r="T868" s="159"/>
      <c r="U868" s="159"/>
      <c r="V868" s="159"/>
      <c r="W868" s="159"/>
      <c r="X868" s="159"/>
      <c r="Y868" s="159"/>
      <c r="Z868" s="148"/>
      <c r="AA868" s="148"/>
      <c r="AB868" s="148"/>
      <c r="AC868" s="148"/>
      <c r="AD868" s="148"/>
      <c r="AE868" s="148"/>
      <c r="AF868" s="148"/>
      <c r="AG868" s="148" t="s">
        <v>318</v>
      </c>
      <c r="AH868" s="148">
        <v>0</v>
      </c>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row>
    <row r="869" spans="1:60" outlineLevel="3" x14ac:dyDescent="0.2">
      <c r="A869" s="155"/>
      <c r="B869" s="156"/>
      <c r="C869" s="196" t="s">
        <v>1068</v>
      </c>
      <c r="D869" s="161"/>
      <c r="E869" s="162"/>
      <c r="F869" s="159"/>
      <c r="G869" s="159"/>
      <c r="H869" s="159"/>
      <c r="I869" s="159"/>
      <c r="J869" s="159"/>
      <c r="K869" s="159"/>
      <c r="L869" s="159"/>
      <c r="M869" s="159"/>
      <c r="N869" s="158"/>
      <c r="O869" s="158"/>
      <c r="P869" s="158"/>
      <c r="Q869" s="158"/>
      <c r="R869" s="159"/>
      <c r="S869" s="159"/>
      <c r="T869" s="159"/>
      <c r="U869" s="159"/>
      <c r="V869" s="159"/>
      <c r="W869" s="159"/>
      <c r="X869" s="159"/>
      <c r="Y869" s="159"/>
      <c r="Z869" s="148"/>
      <c r="AA869" s="148"/>
      <c r="AB869" s="148"/>
      <c r="AC869" s="148"/>
      <c r="AD869" s="148"/>
      <c r="AE869" s="148"/>
      <c r="AF869" s="148"/>
      <c r="AG869" s="148" t="s">
        <v>318</v>
      </c>
      <c r="AH869" s="148">
        <v>0</v>
      </c>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row>
    <row r="870" spans="1:60" outlineLevel="3" x14ac:dyDescent="0.2">
      <c r="A870" s="155"/>
      <c r="B870" s="156"/>
      <c r="C870" s="196" t="s">
        <v>1069</v>
      </c>
      <c r="D870" s="161"/>
      <c r="E870" s="162">
        <v>227.8287</v>
      </c>
      <c r="F870" s="159"/>
      <c r="G870" s="159"/>
      <c r="H870" s="159"/>
      <c r="I870" s="159"/>
      <c r="J870" s="159"/>
      <c r="K870" s="159"/>
      <c r="L870" s="159"/>
      <c r="M870" s="159"/>
      <c r="N870" s="158"/>
      <c r="O870" s="158"/>
      <c r="P870" s="158"/>
      <c r="Q870" s="158"/>
      <c r="R870" s="159"/>
      <c r="S870" s="159"/>
      <c r="T870" s="159"/>
      <c r="U870" s="159"/>
      <c r="V870" s="159"/>
      <c r="W870" s="159"/>
      <c r="X870" s="159"/>
      <c r="Y870" s="159"/>
      <c r="Z870" s="148"/>
      <c r="AA870" s="148"/>
      <c r="AB870" s="148"/>
      <c r="AC870" s="148"/>
      <c r="AD870" s="148"/>
      <c r="AE870" s="148"/>
      <c r="AF870" s="148"/>
      <c r="AG870" s="148" t="s">
        <v>318</v>
      </c>
      <c r="AH870" s="148">
        <v>0</v>
      </c>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row>
    <row r="871" spans="1:60" ht="22.5" outlineLevel="3" x14ac:dyDescent="0.2">
      <c r="A871" s="155"/>
      <c r="B871" s="156"/>
      <c r="C871" s="196" t="s">
        <v>1070</v>
      </c>
      <c r="D871" s="161"/>
      <c r="E871" s="162">
        <v>199.17089999999999</v>
      </c>
      <c r="F871" s="159"/>
      <c r="G871" s="159"/>
      <c r="H871" s="159"/>
      <c r="I871" s="159"/>
      <c r="J871" s="159"/>
      <c r="K871" s="159"/>
      <c r="L871" s="159"/>
      <c r="M871" s="159"/>
      <c r="N871" s="158"/>
      <c r="O871" s="158"/>
      <c r="P871" s="158"/>
      <c r="Q871" s="158"/>
      <c r="R871" s="159"/>
      <c r="S871" s="159"/>
      <c r="T871" s="159"/>
      <c r="U871" s="159"/>
      <c r="V871" s="159"/>
      <c r="W871" s="159"/>
      <c r="X871" s="159"/>
      <c r="Y871" s="159"/>
      <c r="Z871" s="148"/>
      <c r="AA871" s="148"/>
      <c r="AB871" s="148"/>
      <c r="AC871" s="148"/>
      <c r="AD871" s="148"/>
      <c r="AE871" s="148"/>
      <c r="AF871" s="148"/>
      <c r="AG871" s="148" t="s">
        <v>318</v>
      </c>
      <c r="AH871" s="148">
        <v>0</v>
      </c>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row>
    <row r="872" spans="1:60" outlineLevel="1" x14ac:dyDescent="0.2">
      <c r="A872" s="178">
        <v>148</v>
      </c>
      <c r="B872" s="179" t="s">
        <v>1071</v>
      </c>
      <c r="C872" s="195" t="s">
        <v>1072</v>
      </c>
      <c r="D872" s="180" t="s">
        <v>374</v>
      </c>
      <c r="E872" s="181">
        <v>410.31700000000001</v>
      </c>
      <c r="F872" s="182"/>
      <c r="G872" s="183">
        <f>ROUND(E872*F872,2)</f>
        <v>0</v>
      </c>
      <c r="H872" s="182"/>
      <c r="I872" s="183">
        <f>ROUND(E872*H872,2)</f>
        <v>0</v>
      </c>
      <c r="J872" s="182"/>
      <c r="K872" s="183">
        <f>ROUND(E872*J872,2)</f>
        <v>0</v>
      </c>
      <c r="L872" s="183">
        <v>12</v>
      </c>
      <c r="M872" s="183">
        <f>G872*(1+L872/100)</f>
        <v>0</v>
      </c>
      <c r="N872" s="181">
        <v>0</v>
      </c>
      <c r="O872" s="181">
        <f>ROUND(E872*N872,2)</f>
        <v>0</v>
      </c>
      <c r="P872" s="181">
        <v>0</v>
      </c>
      <c r="Q872" s="181">
        <f>ROUND(E872*P872,2)</f>
        <v>0</v>
      </c>
      <c r="R872" s="183"/>
      <c r="S872" s="183" t="s">
        <v>313</v>
      </c>
      <c r="T872" s="184" t="s">
        <v>313</v>
      </c>
      <c r="U872" s="159">
        <v>1.7999999999999999E-2</v>
      </c>
      <c r="V872" s="159">
        <f>ROUND(E872*U872,2)</f>
        <v>7.39</v>
      </c>
      <c r="W872" s="159"/>
      <c r="X872" s="159" t="s">
        <v>314</v>
      </c>
      <c r="Y872" s="159" t="s">
        <v>315</v>
      </c>
      <c r="Z872" s="148"/>
      <c r="AA872" s="148"/>
      <c r="AB872" s="148"/>
      <c r="AC872" s="148"/>
      <c r="AD872" s="148"/>
      <c r="AE872" s="148"/>
      <c r="AF872" s="148"/>
      <c r="AG872" s="148" t="s">
        <v>316</v>
      </c>
      <c r="AH872" s="148"/>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row>
    <row r="873" spans="1:60" outlineLevel="2" x14ac:dyDescent="0.2">
      <c r="A873" s="155"/>
      <c r="B873" s="156"/>
      <c r="C873" s="196" t="s">
        <v>1065</v>
      </c>
      <c r="D873" s="161"/>
      <c r="E873" s="162">
        <v>410.31700000000001</v>
      </c>
      <c r="F873" s="159"/>
      <c r="G873" s="159"/>
      <c r="H873" s="159"/>
      <c r="I873" s="159"/>
      <c r="J873" s="159"/>
      <c r="K873" s="159"/>
      <c r="L873" s="159"/>
      <c r="M873" s="159"/>
      <c r="N873" s="158"/>
      <c r="O873" s="158"/>
      <c r="P873" s="158"/>
      <c r="Q873" s="158"/>
      <c r="R873" s="159"/>
      <c r="S873" s="159"/>
      <c r="T873" s="159"/>
      <c r="U873" s="159"/>
      <c r="V873" s="159"/>
      <c r="W873" s="159"/>
      <c r="X873" s="159"/>
      <c r="Y873" s="159"/>
      <c r="Z873" s="148"/>
      <c r="AA873" s="148"/>
      <c r="AB873" s="148"/>
      <c r="AC873" s="148"/>
      <c r="AD873" s="148"/>
      <c r="AE873" s="148"/>
      <c r="AF873" s="148"/>
      <c r="AG873" s="148" t="s">
        <v>318</v>
      </c>
      <c r="AH873" s="148">
        <v>5</v>
      </c>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row>
    <row r="874" spans="1:60" outlineLevel="1" x14ac:dyDescent="0.2">
      <c r="A874" s="178">
        <v>149</v>
      </c>
      <c r="B874" s="179" t="s">
        <v>1073</v>
      </c>
      <c r="C874" s="195" t="s">
        <v>1074</v>
      </c>
      <c r="D874" s="180" t="s">
        <v>389</v>
      </c>
      <c r="E874" s="181">
        <v>55.8</v>
      </c>
      <c r="F874" s="182"/>
      <c r="G874" s="183">
        <f>ROUND(E874*F874,2)</f>
        <v>0</v>
      </c>
      <c r="H874" s="182"/>
      <c r="I874" s="183">
        <f>ROUND(E874*H874,2)</f>
        <v>0</v>
      </c>
      <c r="J874" s="182"/>
      <c r="K874" s="183">
        <f>ROUND(E874*J874,2)</f>
        <v>0</v>
      </c>
      <c r="L874" s="183">
        <v>12</v>
      </c>
      <c r="M874" s="183">
        <f>G874*(1+L874/100)</f>
        <v>0</v>
      </c>
      <c r="N874" s="181">
        <v>2.1909999999999999E-2</v>
      </c>
      <c r="O874" s="181">
        <f>ROUND(E874*N874,2)</f>
        <v>1.22</v>
      </c>
      <c r="P874" s="181">
        <v>0</v>
      </c>
      <c r="Q874" s="181">
        <f>ROUND(E874*P874,2)</f>
        <v>0</v>
      </c>
      <c r="R874" s="183"/>
      <c r="S874" s="183" t="s">
        <v>313</v>
      </c>
      <c r="T874" s="184" t="s">
        <v>313</v>
      </c>
      <c r="U874" s="159">
        <v>0.20300000000000001</v>
      </c>
      <c r="V874" s="159">
        <f>ROUND(E874*U874,2)</f>
        <v>11.33</v>
      </c>
      <c r="W874" s="159"/>
      <c r="X874" s="159" t="s">
        <v>314</v>
      </c>
      <c r="Y874" s="159" t="s">
        <v>315</v>
      </c>
      <c r="Z874" s="148"/>
      <c r="AA874" s="148"/>
      <c r="AB874" s="148"/>
      <c r="AC874" s="148"/>
      <c r="AD874" s="148"/>
      <c r="AE874" s="148"/>
      <c r="AF874" s="148"/>
      <c r="AG874" s="148" t="s">
        <v>316</v>
      </c>
      <c r="AH874" s="148"/>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row>
    <row r="875" spans="1:60" outlineLevel="2" x14ac:dyDescent="0.2">
      <c r="A875" s="155"/>
      <c r="B875" s="156"/>
      <c r="C875" s="196" t="s">
        <v>1075</v>
      </c>
      <c r="D875" s="161"/>
      <c r="E875" s="162">
        <v>55.8</v>
      </c>
      <c r="F875" s="159"/>
      <c r="G875" s="159"/>
      <c r="H875" s="159"/>
      <c r="I875" s="159"/>
      <c r="J875" s="159"/>
      <c r="K875" s="159"/>
      <c r="L875" s="159"/>
      <c r="M875" s="159"/>
      <c r="N875" s="158"/>
      <c r="O875" s="158"/>
      <c r="P875" s="158"/>
      <c r="Q875" s="158"/>
      <c r="R875" s="159"/>
      <c r="S875" s="159"/>
      <c r="T875" s="159"/>
      <c r="U875" s="159"/>
      <c r="V875" s="159"/>
      <c r="W875" s="159"/>
      <c r="X875" s="159"/>
      <c r="Y875" s="159"/>
      <c r="Z875" s="148"/>
      <c r="AA875" s="148"/>
      <c r="AB875" s="148"/>
      <c r="AC875" s="148"/>
      <c r="AD875" s="148"/>
      <c r="AE875" s="148"/>
      <c r="AF875" s="148"/>
      <c r="AG875" s="148" t="s">
        <v>318</v>
      </c>
      <c r="AH875" s="148">
        <v>0</v>
      </c>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row>
    <row r="876" spans="1:60" outlineLevel="1" x14ac:dyDescent="0.2">
      <c r="A876" s="178">
        <v>150</v>
      </c>
      <c r="B876" s="179" t="s">
        <v>1076</v>
      </c>
      <c r="C876" s="195" t="s">
        <v>1077</v>
      </c>
      <c r="D876" s="180" t="s">
        <v>389</v>
      </c>
      <c r="E876" s="181">
        <v>195.22</v>
      </c>
      <c r="F876" s="182"/>
      <c r="G876" s="183">
        <f>ROUND(E876*F876,2)</f>
        <v>0</v>
      </c>
      <c r="H876" s="182"/>
      <c r="I876" s="183">
        <f>ROUND(E876*H876,2)</f>
        <v>0</v>
      </c>
      <c r="J876" s="182"/>
      <c r="K876" s="183">
        <f>ROUND(E876*J876,2)</f>
        <v>0</v>
      </c>
      <c r="L876" s="183">
        <v>12</v>
      </c>
      <c r="M876" s="183">
        <f>G876*(1+L876/100)</f>
        <v>0</v>
      </c>
      <c r="N876" s="181">
        <v>1.7600000000000001E-3</v>
      </c>
      <c r="O876" s="181">
        <f>ROUND(E876*N876,2)</f>
        <v>0.34</v>
      </c>
      <c r="P876" s="181">
        <v>0</v>
      </c>
      <c r="Q876" s="181">
        <f>ROUND(E876*P876,2)</f>
        <v>0</v>
      </c>
      <c r="R876" s="183"/>
      <c r="S876" s="183" t="s">
        <v>313</v>
      </c>
      <c r="T876" s="184" t="s">
        <v>313</v>
      </c>
      <c r="U876" s="159">
        <v>8.0000000000000002E-3</v>
      </c>
      <c r="V876" s="159">
        <f>ROUND(E876*U876,2)</f>
        <v>1.56</v>
      </c>
      <c r="W876" s="159"/>
      <c r="X876" s="159" t="s">
        <v>314</v>
      </c>
      <c r="Y876" s="159" t="s">
        <v>315</v>
      </c>
      <c r="Z876" s="148"/>
      <c r="AA876" s="148"/>
      <c r="AB876" s="148"/>
      <c r="AC876" s="148"/>
      <c r="AD876" s="148"/>
      <c r="AE876" s="148"/>
      <c r="AF876" s="148"/>
      <c r="AG876" s="148" t="s">
        <v>316</v>
      </c>
      <c r="AH876" s="148"/>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row>
    <row r="877" spans="1:60" outlineLevel="2" x14ac:dyDescent="0.2">
      <c r="A877" s="155"/>
      <c r="B877" s="156"/>
      <c r="C877" s="196" t="s">
        <v>1078</v>
      </c>
      <c r="D877" s="161"/>
      <c r="E877" s="162">
        <v>139.5</v>
      </c>
      <c r="F877" s="159"/>
      <c r="G877" s="159"/>
      <c r="H877" s="159"/>
      <c r="I877" s="159"/>
      <c r="J877" s="159"/>
      <c r="K877" s="159"/>
      <c r="L877" s="159"/>
      <c r="M877" s="159"/>
      <c r="N877" s="158"/>
      <c r="O877" s="158"/>
      <c r="P877" s="158"/>
      <c r="Q877" s="158"/>
      <c r="R877" s="159"/>
      <c r="S877" s="159"/>
      <c r="T877" s="159"/>
      <c r="U877" s="159"/>
      <c r="V877" s="159"/>
      <c r="W877" s="159"/>
      <c r="X877" s="159"/>
      <c r="Y877" s="159"/>
      <c r="Z877" s="148"/>
      <c r="AA877" s="148"/>
      <c r="AB877" s="148"/>
      <c r="AC877" s="148"/>
      <c r="AD877" s="148"/>
      <c r="AE877" s="148"/>
      <c r="AF877" s="148"/>
      <c r="AG877" s="148" t="s">
        <v>318</v>
      </c>
      <c r="AH877" s="148">
        <v>5</v>
      </c>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row>
    <row r="878" spans="1:60" outlineLevel="3" x14ac:dyDescent="0.2">
      <c r="A878" s="155"/>
      <c r="B878" s="156"/>
      <c r="C878" s="196" t="s">
        <v>1067</v>
      </c>
      <c r="D878" s="161"/>
      <c r="E878" s="162"/>
      <c r="F878" s="159"/>
      <c r="G878" s="159"/>
      <c r="H878" s="159"/>
      <c r="I878" s="159"/>
      <c r="J878" s="159"/>
      <c r="K878" s="159"/>
      <c r="L878" s="159"/>
      <c r="M878" s="159"/>
      <c r="N878" s="158"/>
      <c r="O878" s="158"/>
      <c r="P878" s="158"/>
      <c r="Q878" s="158"/>
      <c r="R878" s="159"/>
      <c r="S878" s="159"/>
      <c r="T878" s="159"/>
      <c r="U878" s="159"/>
      <c r="V878" s="159"/>
      <c r="W878" s="159"/>
      <c r="X878" s="159"/>
      <c r="Y878" s="159"/>
      <c r="Z878" s="148"/>
      <c r="AA878" s="148"/>
      <c r="AB878" s="148"/>
      <c r="AC878" s="148"/>
      <c r="AD878" s="148"/>
      <c r="AE878" s="148"/>
      <c r="AF878" s="148"/>
      <c r="AG878" s="148" t="s">
        <v>318</v>
      </c>
      <c r="AH878" s="148">
        <v>0</v>
      </c>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row>
    <row r="879" spans="1:60" outlineLevel="3" x14ac:dyDescent="0.2">
      <c r="A879" s="155"/>
      <c r="B879" s="156"/>
      <c r="C879" s="196" t="s">
        <v>1068</v>
      </c>
      <c r="D879" s="161"/>
      <c r="E879" s="162"/>
      <c r="F879" s="159"/>
      <c r="G879" s="159"/>
      <c r="H879" s="159"/>
      <c r="I879" s="159"/>
      <c r="J879" s="159"/>
      <c r="K879" s="159"/>
      <c r="L879" s="159"/>
      <c r="M879" s="159"/>
      <c r="N879" s="158"/>
      <c r="O879" s="158"/>
      <c r="P879" s="158"/>
      <c r="Q879" s="158"/>
      <c r="R879" s="159"/>
      <c r="S879" s="159"/>
      <c r="T879" s="159"/>
      <c r="U879" s="159"/>
      <c r="V879" s="159"/>
      <c r="W879" s="159"/>
      <c r="X879" s="159"/>
      <c r="Y879" s="159"/>
      <c r="Z879" s="148"/>
      <c r="AA879" s="148"/>
      <c r="AB879" s="148"/>
      <c r="AC879" s="148"/>
      <c r="AD879" s="148"/>
      <c r="AE879" s="148"/>
      <c r="AF879" s="148"/>
      <c r="AG879" s="148" t="s">
        <v>318</v>
      </c>
      <c r="AH879" s="148">
        <v>0</v>
      </c>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row>
    <row r="880" spans="1:60" outlineLevel="3" x14ac:dyDescent="0.2">
      <c r="A880" s="155"/>
      <c r="B880" s="156"/>
      <c r="C880" s="196" t="s">
        <v>1079</v>
      </c>
      <c r="D880" s="161"/>
      <c r="E880" s="162">
        <v>25.57</v>
      </c>
      <c r="F880" s="159"/>
      <c r="G880" s="159"/>
      <c r="H880" s="159"/>
      <c r="I880" s="159"/>
      <c r="J880" s="159"/>
      <c r="K880" s="159"/>
      <c r="L880" s="159"/>
      <c r="M880" s="159"/>
      <c r="N880" s="158"/>
      <c r="O880" s="158"/>
      <c r="P880" s="158"/>
      <c r="Q880" s="158"/>
      <c r="R880" s="159"/>
      <c r="S880" s="159"/>
      <c r="T880" s="159"/>
      <c r="U880" s="159"/>
      <c r="V880" s="159"/>
      <c r="W880" s="159"/>
      <c r="X880" s="159"/>
      <c r="Y880" s="159"/>
      <c r="Z880" s="148"/>
      <c r="AA880" s="148"/>
      <c r="AB880" s="148"/>
      <c r="AC880" s="148"/>
      <c r="AD880" s="148"/>
      <c r="AE880" s="148"/>
      <c r="AF880" s="148"/>
      <c r="AG880" s="148" t="s">
        <v>318</v>
      </c>
      <c r="AH880" s="148">
        <v>0</v>
      </c>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row>
    <row r="881" spans="1:60" outlineLevel="3" x14ac:dyDescent="0.2">
      <c r="A881" s="155"/>
      <c r="B881" s="156"/>
      <c r="C881" s="196" t="s">
        <v>1080</v>
      </c>
      <c r="D881" s="161"/>
      <c r="E881" s="162">
        <v>30.15</v>
      </c>
      <c r="F881" s="159"/>
      <c r="G881" s="159"/>
      <c r="H881" s="159"/>
      <c r="I881" s="159"/>
      <c r="J881" s="159"/>
      <c r="K881" s="159"/>
      <c r="L881" s="159"/>
      <c r="M881" s="159"/>
      <c r="N881" s="158"/>
      <c r="O881" s="158"/>
      <c r="P881" s="158"/>
      <c r="Q881" s="158"/>
      <c r="R881" s="159"/>
      <c r="S881" s="159"/>
      <c r="T881" s="159"/>
      <c r="U881" s="159"/>
      <c r="V881" s="159"/>
      <c r="W881" s="159"/>
      <c r="X881" s="159"/>
      <c r="Y881" s="159"/>
      <c r="Z881" s="148"/>
      <c r="AA881" s="148"/>
      <c r="AB881" s="148"/>
      <c r="AC881" s="148"/>
      <c r="AD881" s="148"/>
      <c r="AE881" s="148"/>
      <c r="AF881" s="148"/>
      <c r="AG881" s="148" t="s">
        <v>318</v>
      </c>
      <c r="AH881" s="148">
        <v>0</v>
      </c>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row>
    <row r="882" spans="1:60" outlineLevel="1" x14ac:dyDescent="0.2">
      <c r="A882" s="178">
        <v>151</v>
      </c>
      <c r="B882" s="179" t="s">
        <v>1081</v>
      </c>
      <c r="C882" s="195" t="s">
        <v>1082</v>
      </c>
      <c r="D882" s="180" t="s">
        <v>389</v>
      </c>
      <c r="E882" s="181">
        <v>55.8</v>
      </c>
      <c r="F882" s="182"/>
      <c r="G882" s="183">
        <f>ROUND(E882*F882,2)</f>
        <v>0</v>
      </c>
      <c r="H882" s="182"/>
      <c r="I882" s="183">
        <f>ROUND(E882*H882,2)</f>
        <v>0</v>
      </c>
      <c r="J882" s="182"/>
      <c r="K882" s="183">
        <f>ROUND(E882*J882,2)</f>
        <v>0</v>
      </c>
      <c r="L882" s="183">
        <v>12</v>
      </c>
      <c r="M882" s="183">
        <f>G882*(1+L882/100)</f>
        <v>0</v>
      </c>
      <c r="N882" s="181">
        <v>0</v>
      </c>
      <c r="O882" s="181">
        <f>ROUND(E882*N882,2)</f>
        <v>0</v>
      </c>
      <c r="P882" s="181">
        <v>0</v>
      </c>
      <c r="Q882" s="181">
        <f>ROUND(E882*P882,2)</f>
        <v>0</v>
      </c>
      <c r="R882" s="183"/>
      <c r="S882" s="183" t="s">
        <v>313</v>
      </c>
      <c r="T882" s="184" t="s">
        <v>313</v>
      </c>
      <c r="U882" s="159">
        <v>0.13100000000000001</v>
      </c>
      <c r="V882" s="159">
        <f>ROUND(E882*U882,2)</f>
        <v>7.31</v>
      </c>
      <c r="W882" s="159"/>
      <c r="X882" s="159" t="s">
        <v>314</v>
      </c>
      <c r="Y882" s="159" t="s">
        <v>315</v>
      </c>
      <c r="Z882" s="148"/>
      <c r="AA882" s="148"/>
      <c r="AB882" s="148"/>
      <c r="AC882" s="148"/>
      <c r="AD882" s="148"/>
      <c r="AE882" s="148"/>
      <c r="AF882" s="148"/>
      <c r="AG882" s="148" t="s">
        <v>316</v>
      </c>
      <c r="AH882" s="148"/>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row>
    <row r="883" spans="1:60" outlineLevel="2" x14ac:dyDescent="0.2">
      <c r="A883" s="155"/>
      <c r="B883" s="156"/>
      <c r="C883" s="196" t="s">
        <v>1083</v>
      </c>
      <c r="D883" s="161"/>
      <c r="E883" s="162">
        <v>55.8</v>
      </c>
      <c r="F883" s="159"/>
      <c r="G883" s="159"/>
      <c r="H883" s="159"/>
      <c r="I883" s="159"/>
      <c r="J883" s="159"/>
      <c r="K883" s="159"/>
      <c r="L883" s="159"/>
      <c r="M883" s="159"/>
      <c r="N883" s="158"/>
      <c r="O883" s="158"/>
      <c r="P883" s="158"/>
      <c r="Q883" s="158"/>
      <c r="R883" s="159"/>
      <c r="S883" s="159"/>
      <c r="T883" s="159"/>
      <c r="U883" s="159"/>
      <c r="V883" s="159"/>
      <c r="W883" s="159"/>
      <c r="X883" s="159"/>
      <c r="Y883" s="159"/>
      <c r="Z883" s="148"/>
      <c r="AA883" s="148"/>
      <c r="AB883" s="148"/>
      <c r="AC883" s="148"/>
      <c r="AD883" s="148"/>
      <c r="AE883" s="148"/>
      <c r="AF883" s="148"/>
      <c r="AG883" s="148" t="s">
        <v>318</v>
      </c>
      <c r="AH883" s="148">
        <v>5</v>
      </c>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row>
    <row r="884" spans="1:60" ht="25.5" x14ac:dyDescent="0.2">
      <c r="A884" s="171" t="s">
        <v>308</v>
      </c>
      <c r="B884" s="172" t="s">
        <v>208</v>
      </c>
      <c r="C884" s="194" t="s">
        <v>209</v>
      </c>
      <c r="D884" s="173"/>
      <c r="E884" s="174"/>
      <c r="F884" s="175"/>
      <c r="G884" s="175">
        <f>SUMIF(AG885:AG930,"&lt;&gt;NOR",G885:G930)</f>
        <v>0</v>
      </c>
      <c r="H884" s="175"/>
      <c r="I884" s="175">
        <f>SUM(I885:I930)</f>
        <v>0</v>
      </c>
      <c r="J884" s="175"/>
      <c r="K884" s="175">
        <f>SUM(K885:K930)</f>
        <v>0</v>
      </c>
      <c r="L884" s="175"/>
      <c r="M884" s="175">
        <f>SUM(M885:M930)</f>
        <v>0</v>
      </c>
      <c r="N884" s="174"/>
      <c r="O884" s="174">
        <f>SUM(O885:O930)</f>
        <v>0.02</v>
      </c>
      <c r="P884" s="174"/>
      <c r="Q884" s="174">
        <f>SUM(Q885:Q930)</f>
        <v>0</v>
      </c>
      <c r="R884" s="175"/>
      <c r="S884" s="175"/>
      <c r="T884" s="176"/>
      <c r="U884" s="170"/>
      <c r="V884" s="170">
        <f>SUM(V885:V930)</f>
        <v>123.67999999999999</v>
      </c>
      <c r="W884" s="170"/>
      <c r="X884" s="170"/>
      <c r="Y884" s="170"/>
      <c r="AG884" t="s">
        <v>309</v>
      </c>
    </row>
    <row r="885" spans="1:60" outlineLevel="1" x14ac:dyDescent="0.2">
      <c r="A885" s="178">
        <v>152</v>
      </c>
      <c r="B885" s="179" t="s">
        <v>1084</v>
      </c>
      <c r="C885" s="195" t="s">
        <v>1085</v>
      </c>
      <c r="D885" s="180" t="s">
        <v>374</v>
      </c>
      <c r="E885" s="181">
        <v>366.3</v>
      </c>
      <c r="F885" s="182"/>
      <c r="G885" s="183">
        <f>ROUND(E885*F885,2)</f>
        <v>0</v>
      </c>
      <c r="H885" s="182"/>
      <c r="I885" s="183">
        <f>ROUND(E885*H885,2)</f>
        <v>0</v>
      </c>
      <c r="J885" s="182"/>
      <c r="K885" s="183">
        <f>ROUND(E885*J885,2)</f>
        <v>0</v>
      </c>
      <c r="L885" s="183">
        <v>12</v>
      </c>
      <c r="M885" s="183">
        <f>G885*(1+L885/100)</f>
        <v>0</v>
      </c>
      <c r="N885" s="181">
        <v>4.0000000000000003E-5</v>
      </c>
      <c r="O885" s="181">
        <f>ROUND(E885*N885,2)</f>
        <v>0.01</v>
      </c>
      <c r="P885" s="181">
        <v>0</v>
      </c>
      <c r="Q885" s="181">
        <f>ROUND(E885*P885,2)</f>
        <v>0</v>
      </c>
      <c r="R885" s="183"/>
      <c r="S885" s="183" t="s">
        <v>313</v>
      </c>
      <c r="T885" s="184" t="s">
        <v>313</v>
      </c>
      <c r="U885" s="159">
        <v>0.308</v>
      </c>
      <c r="V885" s="159">
        <f>ROUND(E885*U885,2)</f>
        <v>112.82</v>
      </c>
      <c r="W885" s="159"/>
      <c r="X885" s="159" t="s">
        <v>314</v>
      </c>
      <c r="Y885" s="159" t="s">
        <v>315</v>
      </c>
      <c r="Z885" s="148"/>
      <c r="AA885" s="148"/>
      <c r="AB885" s="148"/>
      <c r="AC885" s="148"/>
      <c r="AD885" s="148"/>
      <c r="AE885" s="148"/>
      <c r="AF885" s="148"/>
      <c r="AG885" s="148" t="s">
        <v>316</v>
      </c>
      <c r="AH885" s="148"/>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row>
    <row r="886" spans="1:60" outlineLevel="2" x14ac:dyDescent="0.2">
      <c r="A886" s="155"/>
      <c r="B886" s="156"/>
      <c r="C886" s="196" t="s">
        <v>1086</v>
      </c>
      <c r="D886" s="161"/>
      <c r="E886" s="162">
        <v>366.3</v>
      </c>
      <c r="F886" s="159"/>
      <c r="G886" s="159"/>
      <c r="H886" s="159"/>
      <c r="I886" s="159"/>
      <c r="J886" s="159"/>
      <c r="K886" s="159"/>
      <c r="L886" s="159"/>
      <c r="M886" s="159"/>
      <c r="N886" s="158"/>
      <c r="O886" s="158"/>
      <c r="P886" s="158"/>
      <c r="Q886" s="158"/>
      <c r="R886" s="159"/>
      <c r="S886" s="159"/>
      <c r="T886" s="159"/>
      <c r="U886" s="159"/>
      <c r="V886" s="159"/>
      <c r="W886" s="159"/>
      <c r="X886" s="159"/>
      <c r="Y886" s="159"/>
      <c r="Z886" s="148"/>
      <c r="AA886" s="148"/>
      <c r="AB886" s="148"/>
      <c r="AC886" s="148"/>
      <c r="AD886" s="148"/>
      <c r="AE886" s="148"/>
      <c r="AF886" s="148"/>
      <c r="AG886" s="148" t="s">
        <v>318</v>
      </c>
      <c r="AH886" s="148">
        <v>5</v>
      </c>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row>
    <row r="887" spans="1:60" outlineLevel="1" x14ac:dyDescent="0.2">
      <c r="A887" s="185">
        <v>153</v>
      </c>
      <c r="B887" s="186" t="s">
        <v>1087</v>
      </c>
      <c r="C887" s="197" t="s">
        <v>1088</v>
      </c>
      <c r="D887" s="187" t="s">
        <v>443</v>
      </c>
      <c r="E887" s="188">
        <v>4</v>
      </c>
      <c r="F887" s="189"/>
      <c r="G887" s="190">
        <f>ROUND(E887*F887,2)</f>
        <v>0</v>
      </c>
      <c r="H887" s="189"/>
      <c r="I887" s="190">
        <f>ROUND(E887*H887,2)</f>
        <v>0</v>
      </c>
      <c r="J887" s="189"/>
      <c r="K887" s="190">
        <f>ROUND(E887*J887,2)</f>
        <v>0</v>
      </c>
      <c r="L887" s="190">
        <v>12</v>
      </c>
      <c r="M887" s="190">
        <f>G887*(1+L887/100)</f>
        <v>0</v>
      </c>
      <c r="N887" s="188">
        <v>1.0000000000000001E-5</v>
      </c>
      <c r="O887" s="188">
        <f>ROUND(E887*N887,2)</f>
        <v>0</v>
      </c>
      <c r="P887" s="188">
        <v>0</v>
      </c>
      <c r="Q887" s="188">
        <f>ROUND(E887*P887,2)</f>
        <v>0</v>
      </c>
      <c r="R887" s="190"/>
      <c r="S887" s="190" t="s">
        <v>313</v>
      </c>
      <c r="T887" s="191" t="s">
        <v>313</v>
      </c>
      <c r="U887" s="159">
        <v>0.17</v>
      </c>
      <c r="V887" s="159">
        <f>ROUND(E887*U887,2)</f>
        <v>0.68</v>
      </c>
      <c r="W887" s="159"/>
      <c r="X887" s="159" t="s">
        <v>314</v>
      </c>
      <c r="Y887" s="159" t="s">
        <v>315</v>
      </c>
      <c r="Z887" s="148"/>
      <c r="AA887" s="148"/>
      <c r="AB887" s="148"/>
      <c r="AC887" s="148"/>
      <c r="AD887" s="148"/>
      <c r="AE887" s="148"/>
      <c r="AF887" s="148"/>
      <c r="AG887" s="148" t="s">
        <v>316</v>
      </c>
      <c r="AH887" s="148"/>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row>
    <row r="888" spans="1:60" outlineLevel="1" x14ac:dyDescent="0.2">
      <c r="A888" s="185">
        <v>154</v>
      </c>
      <c r="B888" s="186" t="s">
        <v>1089</v>
      </c>
      <c r="C888" s="197" t="s">
        <v>1090</v>
      </c>
      <c r="D888" s="187" t="s">
        <v>443</v>
      </c>
      <c r="E888" s="188">
        <v>4</v>
      </c>
      <c r="F888" s="189"/>
      <c r="G888" s="190">
        <f>ROUND(E888*F888,2)</f>
        <v>0</v>
      </c>
      <c r="H888" s="189"/>
      <c r="I888" s="190">
        <f>ROUND(E888*H888,2)</f>
        <v>0</v>
      </c>
      <c r="J888" s="189"/>
      <c r="K888" s="190">
        <f>ROUND(E888*J888,2)</f>
        <v>0</v>
      </c>
      <c r="L888" s="190">
        <v>12</v>
      </c>
      <c r="M888" s="190">
        <f>G888*(1+L888/100)</f>
        <v>0</v>
      </c>
      <c r="N888" s="188">
        <v>0</v>
      </c>
      <c r="O888" s="188">
        <f>ROUND(E888*N888,2)</f>
        <v>0</v>
      </c>
      <c r="P888" s="188">
        <v>0</v>
      </c>
      <c r="Q888" s="188">
        <f>ROUND(E888*P888,2)</f>
        <v>0</v>
      </c>
      <c r="R888" s="190"/>
      <c r="S888" s="190" t="s">
        <v>313</v>
      </c>
      <c r="T888" s="191" t="s">
        <v>313</v>
      </c>
      <c r="U888" s="159">
        <v>0.11890000000000001</v>
      </c>
      <c r="V888" s="159">
        <f>ROUND(E888*U888,2)</f>
        <v>0.48</v>
      </c>
      <c r="W888" s="159"/>
      <c r="X888" s="159" t="s">
        <v>314</v>
      </c>
      <c r="Y888" s="159" t="s">
        <v>315</v>
      </c>
      <c r="Z888" s="148"/>
      <c r="AA888" s="148"/>
      <c r="AB888" s="148"/>
      <c r="AC888" s="148"/>
      <c r="AD888" s="148"/>
      <c r="AE888" s="148"/>
      <c r="AF888" s="148"/>
      <c r="AG888" s="148" t="s">
        <v>316</v>
      </c>
      <c r="AH888" s="148"/>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row>
    <row r="889" spans="1:60" outlineLevel="1" x14ac:dyDescent="0.2">
      <c r="A889" s="185">
        <v>155</v>
      </c>
      <c r="B889" s="186" t="s">
        <v>1091</v>
      </c>
      <c r="C889" s="197" t="s">
        <v>1092</v>
      </c>
      <c r="D889" s="187" t="s">
        <v>443</v>
      </c>
      <c r="E889" s="188">
        <v>4</v>
      </c>
      <c r="F889" s="189"/>
      <c r="G889" s="190">
        <f>ROUND(E889*F889,2)</f>
        <v>0</v>
      </c>
      <c r="H889" s="189"/>
      <c r="I889" s="190">
        <f>ROUND(E889*H889,2)</f>
        <v>0</v>
      </c>
      <c r="J889" s="189"/>
      <c r="K889" s="190">
        <f>ROUND(E889*J889,2)</f>
        <v>0</v>
      </c>
      <c r="L889" s="190">
        <v>12</v>
      </c>
      <c r="M889" s="190">
        <f>G889*(1+L889/100)</f>
        <v>0</v>
      </c>
      <c r="N889" s="188">
        <v>0</v>
      </c>
      <c r="O889" s="188">
        <f>ROUND(E889*N889,2)</f>
        <v>0</v>
      </c>
      <c r="P889" s="188">
        <v>0</v>
      </c>
      <c r="Q889" s="188">
        <f>ROUND(E889*P889,2)</f>
        <v>0</v>
      </c>
      <c r="R889" s="190"/>
      <c r="S889" s="190" t="s">
        <v>313</v>
      </c>
      <c r="T889" s="191" t="s">
        <v>313</v>
      </c>
      <c r="U889" s="159">
        <v>0.26419999999999999</v>
      </c>
      <c r="V889" s="159">
        <f>ROUND(E889*U889,2)</f>
        <v>1.06</v>
      </c>
      <c r="W889" s="159"/>
      <c r="X889" s="159" t="s">
        <v>314</v>
      </c>
      <c r="Y889" s="159" t="s">
        <v>315</v>
      </c>
      <c r="Z889" s="148"/>
      <c r="AA889" s="148"/>
      <c r="AB889" s="148"/>
      <c r="AC889" s="148"/>
      <c r="AD889" s="148"/>
      <c r="AE889" s="148"/>
      <c r="AF889" s="148"/>
      <c r="AG889" s="148" t="s">
        <v>316</v>
      </c>
      <c r="AH889" s="148"/>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row>
    <row r="890" spans="1:60" outlineLevel="1" x14ac:dyDescent="0.2">
      <c r="A890" s="178">
        <v>156</v>
      </c>
      <c r="B890" s="179" t="s">
        <v>1093</v>
      </c>
      <c r="C890" s="195" t="s">
        <v>1094</v>
      </c>
      <c r="D890" s="180" t="s">
        <v>443</v>
      </c>
      <c r="E890" s="181">
        <v>12</v>
      </c>
      <c r="F890" s="182"/>
      <c r="G890" s="183">
        <f>ROUND(E890*F890,2)</f>
        <v>0</v>
      </c>
      <c r="H890" s="182"/>
      <c r="I890" s="183">
        <f>ROUND(E890*H890,2)</f>
        <v>0</v>
      </c>
      <c r="J890" s="182"/>
      <c r="K890" s="183">
        <f>ROUND(E890*J890,2)</f>
        <v>0</v>
      </c>
      <c r="L890" s="183">
        <v>12</v>
      </c>
      <c r="M890" s="183">
        <f>G890*(1+L890/100)</f>
        <v>0</v>
      </c>
      <c r="N890" s="181">
        <v>0</v>
      </c>
      <c r="O890" s="181">
        <f>ROUND(E890*N890,2)</f>
        <v>0</v>
      </c>
      <c r="P890" s="181">
        <v>0</v>
      </c>
      <c r="Q890" s="181">
        <f>ROUND(E890*P890,2)</f>
        <v>0</v>
      </c>
      <c r="R890" s="183"/>
      <c r="S890" s="183" t="s">
        <v>313</v>
      </c>
      <c r="T890" s="184" t="s">
        <v>313</v>
      </c>
      <c r="U890" s="159">
        <v>0.25800000000000001</v>
      </c>
      <c r="V890" s="159">
        <f>ROUND(E890*U890,2)</f>
        <v>3.1</v>
      </c>
      <c r="W890" s="159"/>
      <c r="X890" s="159" t="s">
        <v>314</v>
      </c>
      <c r="Y890" s="159" t="s">
        <v>315</v>
      </c>
      <c r="Z890" s="148"/>
      <c r="AA890" s="148"/>
      <c r="AB890" s="148"/>
      <c r="AC890" s="148"/>
      <c r="AD890" s="148"/>
      <c r="AE890" s="148"/>
      <c r="AF890" s="148"/>
      <c r="AG890" s="148" t="s">
        <v>316</v>
      </c>
      <c r="AH890" s="148"/>
      <c r="AI890" s="148"/>
      <c r="AJ890" s="148"/>
      <c r="AK890" s="148"/>
      <c r="AL890" s="148"/>
      <c r="AM890" s="148"/>
      <c r="AN890" s="148"/>
      <c r="AO890" s="148"/>
      <c r="AP890" s="148"/>
      <c r="AQ890" s="148"/>
      <c r="AR890" s="148"/>
      <c r="AS890" s="148"/>
      <c r="AT890" s="148"/>
      <c r="AU890" s="148"/>
      <c r="AV890" s="148"/>
      <c r="AW890" s="148"/>
      <c r="AX890" s="148"/>
      <c r="AY890" s="148"/>
      <c r="AZ890" s="148"/>
      <c r="BA890" s="148"/>
      <c r="BB890" s="148"/>
      <c r="BC890" s="148"/>
      <c r="BD890" s="148"/>
      <c r="BE890" s="148"/>
      <c r="BF890" s="148"/>
      <c r="BG890" s="148"/>
      <c r="BH890" s="148"/>
    </row>
    <row r="891" spans="1:60" outlineLevel="2" x14ac:dyDescent="0.2">
      <c r="A891" s="155"/>
      <c r="B891" s="156"/>
      <c r="C891" s="196" t="s">
        <v>1095</v>
      </c>
      <c r="D891" s="161"/>
      <c r="E891" s="162">
        <v>12</v>
      </c>
      <c r="F891" s="159"/>
      <c r="G891" s="159"/>
      <c r="H891" s="159"/>
      <c r="I891" s="159"/>
      <c r="J891" s="159"/>
      <c r="K891" s="159"/>
      <c r="L891" s="159"/>
      <c r="M891" s="159"/>
      <c r="N891" s="158"/>
      <c r="O891" s="158"/>
      <c r="P891" s="158"/>
      <c r="Q891" s="158"/>
      <c r="R891" s="159"/>
      <c r="S891" s="159"/>
      <c r="T891" s="159"/>
      <c r="U891" s="159"/>
      <c r="V891" s="159"/>
      <c r="W891" s="159"/>
      <c r="X891" s="159"/>
      <c r="Y891" s="159"/>
      <c r="Z891" s="148"/>
      <c r="AA891" s="148"/>
      <c r="AB891" s="148"/>
      <c r="AC891" s="148"/>
      <c r="AD891" s="148"/>
      <c r="AE891" s="148"/>
      <c r="AF891" s="148"/>
      <c r="AG891" s="148" t="s">
        <v>318</v>
      </c>
      <c r="AH891" s="148">
        <v>0</v>
      </c>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row>
    <row r="892" spans="1:60" outlineLevel="1" x14ac:dyDescent="0.2">
      <c r="A892" s="178">
        <v>157</v>
      </c>
      <c r="B892" s="179" t="s">
        <v>1096</v>
      </c>
      <c r="C892" s="195" t="s">
        <v>1097</v>
      </c>
      <c r="D892" s="180" t="s">
        <v>1098</v>
      </c>
      <c r="E892" s="181">
        <v>1</v>
      </c>
      <c r="F892" s="182"/>
      <c r="G892" s="183">
        <f>ROUND(E892*F892,2)</f>
        <v>0</v>
      </c>
      <c r="H892" s="182"/>
      <c r="I892" s="183">
        <f>ROUND(E892*H892,2)</f>
        <v>0</v>
      </c>
      <c r="J892" s="182"/>
      <c r="K892" s="183">
        <f>ROUND(E892*J892,2)</f>
        <v>0</v>
      </c>
      <c r="L892" s="183">
        <v>12</v>
      </c>
      <c r="M892" s="183">
        <f>G892*(1+L892/100)</f>
        <v>0</v>
      </c>
      <c r="N892" s="181">
        <v>0</v>
      </c>
      <c r="O892" s="181">
        <f>ROUND(E892*N892,2)</f>
        <v>0</v>
      </c>
      <c r="P892" s="181">
        <v>0</v>
      </c>
      <c r="Q892" s="181">
        <f>ROUND(E892*P892,2)</f>
        <v>0</v>
      </c>
      <c r="R892" s="183"/>
      <c r="S892" s="183" t="s">
        <v>633</v>
      </c>
      <c r="T892" s="184" t="s">
        <v>634</v>
      </c>
      <c r="U892" s="159">
        <v>2.77</v>
      </c>
      <c r="V892" s="159">
        <f>ROUND(E892*U892,2)</f>
        <v>2.77</v>
      </c>
      <c r="W892" s="159"/>
      <c r="X892" s="159" t="s">
        <v>314</v>
      </c>
      <c r="Y892" s="159" t="s">
        <v>315</v>
      </c>
      <c r="Z892" s="148"/>
      <c r="AA892" s="148"/>
      <c r="AB892" s="148"/>
      <c r="AC892" s="148"/>
      <c r="AD892" s="148"/>
      <c r="AE892" s="148"/>
      <c r="AF892" s="148"/>
      <c r="AG892" s="148" t="s">
        <v>316</v>
      </c>
      <c r="AH892" s="148"/>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row>
    <row r="893" spans="1:60" outlineLevel="2" x14ac:dyDescent="0.2">
      <c r="A893" s="155"/>
      <c r="B893" s="156"/>
      <c r="C893" s="265" t="s">
        <v>1099</v>
      </c>
      <c r="D893" s="266"/>
      <c r="E893" s="266"/>
      <c r="F893" s="266"/>
      <c r="G893" s="266"/>
      <c r="H893" s="159"/>
      <c r="I893" s="159"/>
      <c r="J893" s="159"/>
      <c r="K893" s="159"/>
      <c r="L893" s="159"/>
      <c r="M893" s="159"/>
      <c r="N893" s="158"/>
      <c r="O893" s="158"/>
      <c r="P893" s="158"/>
      <c r="Q893" s="158"/>
      <c r="R893" s="159"/>
      <c r="S893" s="159"/>
      <c r="T893" s="159"/>
      <c r="U893" s="159"/>
      <c r="V893" s="159"/>
      <c r="W893" s="159"/>
      <c r="X893" s="159"/>
      <c r="Y893" s="159"/>
      <c r="Z893" s="148"/>
      <c r="AA893" s="148"/>
      <c r="AB893" s="148"/>
      <c r="AC893" s="148"/>
      <c r="AD893" s="148"/>
      <c r="AE893" s="148"/>
      <c r="AF893" s="148"/>
      <c r="AG893" s="148" t="s">
        <v>365</v>
      </c>
      <c r="AH893" s="148"/>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row>
    <row r="894" spans="1:60" outlineLevel="3" x14ac:dyDescent="0.2">
      <c r="A894" s="155"/>
      <c r="B894" s="156"/>
      <c r="C894" s="263" t="s">
        <v>1100</v>
      </c>
      <c r="D894" s="264"/>
      <c r="E894" s="264"/>
      <c r="F894" s="264"/>
      <c r="G894" s="264"/>
      <c r="H894" s="159"/>
      <c r="I894" s="159"/>
      <c r="J894" s="159"/>
      <c r="K894" s="159"/>
      <c r="L894" s="159"/>
      <c r="M894" s="159"/>
      <c r="N894" s="158"/>
      <c r="O894" s="158"/>
      <c r="P894" s="158"/>
      <c r="Q894" s="158"/>
      <c r="R894" s="159"/>
      <c r="S894" s="159"/>
      <c r="T894" s="159"/>
      <c r="U894" s="159"/>
      <c r="V894" s="159"/>
      <c r="W894" s="159"/>
      <c r="X894" s="159"/>
      <c r="Y894" s="159"/>
      <c r="Z894" s="148"/>
      <c r="AA894" s="148"/>
      <c r="AB894" s="148"/>
      <c r="AC894" s="148"/>
      <c r="AD894" s="148"/>
      <c r="AE894" s="148"/>
      <c r="AF894" s="148"/>
      <c r="AG894" s="148" t="s">
        <v>365</v>
      </c>
      <c r="AH894" s="148"/>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row>
    <row r="895" spans="1:60" outlineLevel="3" x14ac:dyDescent="0.2">
      <c r="A895" s="155"/>
      <c r="B895" s="156"/>
      <c r="C895" s="263" t="s">
        <v>1101</v>
      </c>
      <c r="D895" s="264"/>
      <c r="E895" s="264"/>
      <c r="F895" s="264"/>
      <c r="G895" s="264"/>
      <c r="H895" s="159"/>
      <c r="I895" s="159"/>
      <c r="J895" s="159"/>
      <c r="K895" s="159"/>
      <c r="L895" s="159"/>
      <c r="M895" s="159"/>
      <c r="N895" s="158"/>
      <c r="O895" s="158"/>
      <c r="P895" s="158"/>
      <c r="Q895" s="158"/>
      <c r="R895" s="159"/>
      <c r="S895" s="159"/>
      <c r="T895" s="159"/>
      <c r="U895" s="159"/>
      <c r="V895" s="159"/>
      <c r="W895" s="159"/>
      <c r="X895" s="159"/>
      <c r="Y895" s="159"/>
      <c r="Z895" s="148"/>
      <c r="AA895" s="148"/>
      <c r="AB895" s="148"/>
      <c r="AC895" s="148"/>
      <c r="AD895" s="148"/>
      <c r="AE895" s="148"/>
      <c r="AF895" s="148"/>
      <c r="AG895" s="148" t="s">
        <v>365</v>
      </c>
      <c r="AH895" s="148"/>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row>
    <row r="896" spans="1:60" outlineLevel="3" x14ac:dyDescent="0.2">
      <c r="A896" s="155"/>
      <c r="B896" s="156"/>
      <c r="C896" s="263" t="s">
        <v>1102</v>
      </c>
      <c r="D896" s="264"/>
      <c r="E896" s="264"/>
      <c r="F896" s="264"/>
      <c r="G896" s="264"/>
      <c r="H896" s="159"/>
      <c r="I896" s="159"/>
      <c r="J896" s="159"/>
      <c r="K896" s="159"/>
      <c r="L896" s="159"/>
      <c r="M896" s="159"/>
      <c r="N896" s="158"/>
      <c r="O896" s="158"/>
      <c r="P896" s="158"/>
      <c r="Q896" s="158"/>
      <c r="R896" s="159"/>
      <c r="S896" s="159"/>
      <c r="T896" s="159"/>
      <c r="U896" s="159"/>
      <c r="V896" s="159"/>
      <c r="W896" s="159"/>
      <c r="X896" s="159"/>
      <c r="Y896" s="159"/>
      <c r="Z896" s="148"/>
      <c r="AA896" s="148"/>
      <c r="AB896" s="148"/>
      <c r="AC896" s="148"/>
      <c r="AD896" s="148"/>
      <c r="AE896" s="148"/>
      <c r="AF896" s="148"/>
      <c r="AG896" s="148" t="s">
        <v>365</v>
      </c>
      <c r="AH896" s="148"/>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row>
    <row r="897" spans="1:60" outlineLevel="3" x14ac:dyDescent="0.2">
      <c r="A897" s="155"/>
      <c r="B897" s="156"/>
      <c r="C897" s="263" t="s">
        <v>1103</v>
      </c>
      <c r="D897" s="264"/>
      <c r="E897" s="264"/>
      <c r="F897" s="264"/>
      <c r="G897" s="264"/>
      <c r="H897" s="159"/>
      <c r="I897" s="159"/>
      <c r="J897" s="159"/>
      <c r="K897" s="159"/>
      <c r="L897" s="159"/>
      <c r="M897" s="159"/>
      <c r="N897" s="158"/>
      <c r="O897" s="158"/>
      <c r="P897" s="158"/>
      <c r="Q897" s="158"/>
      <c r="R897" s="159"/>
      <c r="S897" s="159"/>
      <c r="T897" s="159"/>
      <c r="U897" s="159"/>
      <c r="V897" s="159"/>
      <c r="W897" s="159"/>
      <c r="X897" s="159"/>
      <c r="Y897" s="159"/>
      <c r="Z897" s="148"/>
      <c r="AA897" s="148"/>
      <c r="AB897" s="148"/>
      <c r="AC897" s="148"/>
      <c r="AD897" s="148"/>
      <c r="AE897" s="148"/>
      <c r="AF897" s="148"/>
      <c r="AG897" s="148" t="s">
        <v>365</v>
      </c>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row>
    <row r="898" spans="1:60" outlineLevel="3" x14ac:dyDescent="0.2">
      <c r="A898" s="155"/>
      <c r="B898" s="156"/>
      <c r="C898" s="263" t="s">
        <v>1104</v>
      </c>
      <c r="D898" s="264"/>
      <c r="E898" s="264"/>
      <c r="F898" s="264"/>
      <c r="G898" s="264"/>
      <c r="H898" s="159"/>
      <c r="I898" s="159"/>
      <c r="J898" s="159"/>
      <c r="K898" s="159"/>
      <c r="L898" s="159"/>
      <c r="M898" s="159"/>
      <c r="N898" s="158"/>
      <c r="O898" s="158"/>
      <c r="P898" s="158"/>
      <c r="Q898" s="158"/>
      <c r="R898" s="159"/>
      <c r="S898" s="159"/>
      <c r="T898" s="159"/>
      <c r="U898" s="159"/>
      <c r="V898" s="159"/>
      <c r="W898" s="159"/>
      <c r="X898" s="159"/>
      <c r="Y898" s="159"/>
      <c r="Z898" s="148"/>
      <c r="AA898" s="148"/>
      <c r="AB898" s="148"/>
      <c r="AC898" s="148"/>
      <c r="AD898" s="148"/>
      <c r="AE898" s="148"/>
      <c r="AF898" s="148"/>
      <c r="AG898" s="148" t="s">
        <v>365</v>
      </c>
      <c r="AH898" s="148"/>
      <c r="AI898" s="148"/>
      <c r="AJ898" s="148"/>
      <c r="AK898" s="148"/>
      <c r="AL898" s="148"/>
      <c r="AM898" s="148"/>
      <c r="AN898" s="148"/>
      <c r="AO898" s="148"/>
      <c r="AP898" s="148"/>
      <c r="AQ898" s="148"/>
      <c r="AR898" s="148"/>
      <c r="AS898" s="148"/>
      <c r="AT898" s="148"/>
      <c r="AU898" s="148"/>
      <c r="AV898" s="148"/>
      <c r="AW898" s="148"/>
      <c r="AX898" s="148"/>
      <c r="AY898" s="148"/>
      <c r="AZ898" s="148"/>
      <c r="BA898" s="148"/>
      <c r="BB898" s="148"/>
      <c r="BC898" s="148"/>
      <c r="BD898" s="148"/>
      <c r="BE898" s="148"/>
      <c r="BF898" s="148"/>
      <c r="BG898" s="148"/>
      <c r="BH898" s="148"/>
    </row>
    <row r="899" spans="1:60" outlineLevel="3" x14ac:dyDescent="0.2">
      <c r="A899" s="155"/>
      <c r="B899" s="156"/>
      <c r="C899" s="263" t="s">
        <v>1105</v>
      </c>
      <c r="D899" s="264"/>
      <c r="E899" s="264"/>
      <c r="F899" s="264"/>
      <c r="G899" s="264"/>
      <c r="H899" s="159"/>
      <c r="I899" s="159"/>
      <c r="J899" s="159"/>
      <c r="K899" s="159"/>
      <c r="L899" s="159"/>
      <c r="M899" s="159"/>
      <c r="N899" s="158"/>
      <c r="O899" s="158"/>
      <c r="P899" s="158"/>
      <c r="Q899" s="158"/>
      <c r="R899" s="159"/>
      <c r="S899" s="159"/>
      <c r="T899" s="159"/>
      <c r="U899" s="159"/>
      <c r="V899" s="159"/>
      <c r="W899" s="159"/>
      <c r="X899" s="159"/>
      <c r="Y899" s="159"/>
      <c r="Z899" s="148"/>
      <c r="AA899" s="148"/>
      <c r="AB899" s="148"/>
      <c r="AC899" s="148"/>
      <c r="AD899" s="148"/>
      <c r="AE899" s="148"/>
      <c r="AF899" s="148"/>
      <c r="AG899" s="148" t="s">
        <v>365</v>
      </c>
      <c r="AH899" s="148"/>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row>
    <row r="900" spans="1:60" outlineLevel="3" x14ac:dyDescent="0.2">
      <c r="A900" s="155"/>
      <c r="B900" s="156"/>
      <c r="C900" s="263" t="s">
        <v>1106</v>
      </c>
      <c r="D900" s="264"/>
      <c r="E900" s="264"/>
      <c r="F900" s="264"/>
      <c r="G900" s="264"/>
      <c r="H900" s="159"/>
      <c r="I900" s="159"/>
      <c r="J900" s="159"/>
      <c r="K900" s="159"/>
      <c r="L900" s="159"/>
      <c r="M900" s="159"/>
      <c r="N900" s="158"/>
      <c r="O900" s="158"/>
      <c r="P900" s="158"/>
      <c r="Q900" s="158"/>
      <c r="R900" s="159"/>
      <c r="S900" s="159"/>
      <c r="T900" s="159"/>
      <c r="U900" s="159"/>
      <c r="V900" s="159"/>
      <c r="W900" s="159"/>
      <c r="X900" s="159"/>
      <c r="Y900" s="159"/>
      <c r="Z900" s="148"/>
      <c r="AA900" s="148"/>
      <c r="AB900" s="148"/>
      <c r="AC900" s="148"/>
      <c r="AD900" s="148"/>
      <c r="AE900" s="148"/>
      <c r="AF900" s="148"/>
      <c r="AG900" s="148" t="s">
        <v>365</v>
      </c>
      <c r="AH900" s="148"/>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row>
    <row r="901" spans="1:60" outlineLevel="3" x14ac:dyDescent="0.2">
      <c r="A901" s="155"/>
      <c r="B901" s="156"/>
      <c r="C901" s="263" t="s">
        <v>1107</v>
      </c>
      <c r="D901" s="264"/>
      <c r="E901" s="264"/>
      <c r="F901" s="264"/>
      <c r="G901" s="264"/>
      <c r="H901" s="159"/>
      <c r="I901" s="159"/>
      <c r="J901" s="159"/>
      <c r="K901" s="159"/>
      <c r="L901" s="159"/>
      <c r="M901" s="159"/>
      <c r="N901" s="158"/>
      <c r="O901" s="158"/>
      <c r="P901" s="158"/>
      <c r="Q901" s="158"/>
      <c r="R901" s="159"/>
      <c r="S901" s="159"/>
      <c r="T901" s="159"/>
      <c r="U901" s="159"/>
      <c r="V901" s="159"/>
      <c r="W901" s="159"/>
      <c r="X901" s="159"/>
      <c r="Y901" s="159"/>
      <c r="Z901" s="148"/>
      <c r="AA901" s="148"/>
      <c r="AB901" s="148"/>
      <c r="AC901" s="148"/>
      <c r="AD901" s="148"/>
      <c r="AE901" s="148"/>
      <c r="AF901" s="148"/>
      <c r="AG901" s="148" t="s">
        <v>365</v>
      </c>
      <c r="AH901" s="148"/>
      <c r="AI901" s="148"/>
      <c r="AJ901" s="148"/>
      <c r="AK901" s="148"/>
      <c r="AL901" s="148"/>
      <c r="AM901" s="148"/>
      <c r="AN901" s="148"/>
      <c r="AO901" s="148"/>
      <c r="AP901" s="148"/>
      <c r="AQ901" s="148"/>
      <c r="AR901" s="148"/>
      <c r="AS901" s="148"/>
      <c r="AT901" s="148"/>
      <c r="AU901" s="148"/>
      <c r="AV901" s="148"/>
      <c r="AW901" s="148"/>
      <c r="AX901" s="148"/>
      <c r="AY901" s="148"/>
      <c r="AZ901" s="148"/>
      <c r="BA901" s="148"/>
      <c r="BB901" s="148"/>
      <c r="BC901" s="148"/>
      <c r="BD901" s="148"/>
      <c r="BE901" s="148"/>
      <c r="BF901" s="148"/>
      <c r="BG901" s="148"/>
      <c r="BH901" s="148"/>
    </row>
    <row r="902" spans="1:60" outlineLevel="3" x14ac:dyDescent="0.2">
      <c r="A902" s="155"/>
      <c r="B902" s="156"/>
      <c r="C902" s="263" t="s">
        <v>1108</v>
      </c>
      <c r="D902" s="264"/>
      <c r="E902" s="264"/>
      <c r="F902" s="264"/>
      <c r="G902" s="264"/>
      <c r="H902" s="159"/>
      <c r="I902" s="159"/>
      <c r="J902" s="159"/>
      <c r="K902" s="159"/>
      <c r="L902" s="159"/>
      <c r="M902" s="159"/>
      <c r="N902" s="158"/>
      <c r="O902" s="158"/>
      <c r="P902" s="158"/>
      <c r="Q902" s="158"/>
      <c r="R902" s="159"/>
      <c r="S902" s="159"/>
      <c r="T902" s="159"/>
      <c r="U902" s="159"/>
      <c r="V902" s="159"/>
      <c r="W902" s="159"/>
      <c r="X902" s="159"/>
      <c r="Y902" s="159"/>
      <c r="Z902" s="148"/>
      <c r="AA902" s="148"/>
      <c r="AB902" s="148"/>
      <c r="AC902" s="148"/>
      <c r="AD902" s="148"/>
      <c r="AE902" s="148"/>
      <c r="AF902" s="148"/>
      <c r="AG902" s="148" t="s">
        <v>365</v>
      </c>
      <c r="AH902" s="148"/>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row>
    <row r="903" spans="1:60" outlineLevel="3" x14ac:dyDescent="0.2">
      <c r="A903" s="155"/>
      <c r="B903" s="156"/>
      <c r="C903" s="263" t="s">
        <v>1109</v>
      </c>
      <c r="D903" s="264"/>
      <c r="E903" s="264"/>
      <c r="F903" s="264"/>
      <c r="G903" s="264"/>
      <c r="H903" s="159"/>
      <c r="I903" s="159"/>
      <c r="J903" s="159"/>
      <c r="K903" s="159"/>
      <c r="L903" s="159"/>
      <c r="M903" s="159"/>
      <c r="N903" s="158"/>
      <c r="O903" s="158"/>
      <c r="P903" s="158"/>
      <c r="Q903" s="158"/>
      <c r="R903" s="159"/>
      <c r="S903" s="159"/>
      <c r="T903" s="159"/>
      <c r="U903" s="159"/>
      <c r="V903" s="159"/>
      <c r="W903" s="159"/>
      <c r="X903" s="159"/>
      <c r="Y903" s="159"/>
      <c r="Z903" s="148"/>
      <c r="AA903" s="148"/>
      <c r="AB903" s="148"/>
      <c r="AC903" s="148"/>
      <c r="AD903" s="148"/>
      <c r="AE903" s="148"/>
      <c r="AF903" s="148"/>
      <c r="AG903" s="148" t="s">
        <v>365</v>
      </c>
      <c r="AH903" s="148"/>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row>
    <row r="904" spans="1:60" outlineLevel="3" x14ac:dyDescent="0.2">
      <c r="A904" s="155"/>
      <c r="B904" s="156"/>
      <c r="C904" s="263" t="s">
        <v>1110</v>
      </c>
      <c r="D904" s="264"/>
      <c r="E904" s="264"/>
      <c r="F904" s="264"/>
      <c r="G904" s="264"/>
      <c r="H904" s="159"/>
      <c r="I904" s="159"/>
      <c r="J904" s="159"/>
      <c r="K904" s="159"/>
      <c r="L904" s="159"/>
      <c r="M904" s="159"/>
      <c r="N904" s="158"/>
      <c r="O904" s="158"/>
      <c r="P904" s="158"/>
      <c r="Q904" s="158"/>
      <c r="R904" s="159"/>
      <c r="S904" s="159"/>
      <c r="T904" s="159"/>
      <c r="U904" s="159"/>
      <c r="V904" s="159"/>
      <c r="W904" s="159"/>
      <c r="X904" s="159"/>
      <c r="Y904" s="159"/>
      <c r="Z904" s="148"/>
      <c r="AA904" s="148"/>
      <c r="AB904" s="148"/>
      <c r="AC904" s="148"/>
      <c r="AD904" s="148"/>
      <c r="AE904" s="148"/>
      <c r="AF904" s="148"/>
      <c r="AG904" s="148" t="s">
        <v>365</v>
      </c>
      <c r="AH904" s="148"/>
      <c r="AI904" s="148"/>
      <c r="AJ904" s="148"/>
      <c r="AK904" s="148"/>
      <c r="AL904" s="148"/>
      <c r="AM904" s="148"/>
      <c r="AN904" s="148"/>
      <c r="AO904" s="148"/>
      <c r="AP904" s="148"/>
      <c r="AQ904" s="148"/>
      <c r="AR904" s="148"/>
      <c r="AS904" s="148"/>
      <c r="AT904" s="148"/>
      <c r="AU904" s="148"/>
      <c r="AV904" s="148"/>
      <c r="AW904" s="148"/>
      <c r="AX904" s="148"/>
      <c r="AY904" s="148"/>
      <c r="AZ904" s="148"/>
      <c r="BA904" s="148"/>
      <c r="BB904" s="148"/>
      <c r="BC904" s="148"/>
      <c r="BD904" s="148"/>
      <c r="BE904" s="148"/>
      <c r="BF904" s="148"/>
      <c r="BG904" s="148"/>
      <c r="BH904" s="148"/>
    </row>
    <row r="905" spans="1:60" outlineLevel="3" x14ac:dyDescent="0.2">
      <c r="A905" s="155"/>
      <c r="B905" s="156"/>
      <c r="C905" s="263" t="s">
        <v>1111</v>
      </c>
      <c r="D905" s="264"/>
      <c r="E905" s="264"/>
      <c r="F905" s="264"/>
      <c r="G905" s="264"/>
      <c r="H905" s="159"/>
      <c r="I905" s="159"/>
      <c r="J905" s="159"/>
      <c r="K905" s="159"/>
      <c r="L905" s="159"/>
      <c r="M905" s="159"/>
      <c r="N905" s="158"/>
      <c r="O905" s="158"/>
      <c r="P905" s="158"/>
      <c r="Q905" s="158"/>
      <c r="R905" s="159"/>
      <c r="S905" s="159"/>
      <c r="T905" s="159"/>
      <c r="U905" s="159"/>
      <c r="V905" s="159"/>
      <c r="W905" s="159"/>
      <c r="X905" s="159"/>
      <c r="Y905" s="159"/>
      <c r="Z905" s="148"/>
      <c r="AA905" s="148"/>
      <c r="AB905" s="148"/>
      <c r="AC905" s="148"/>
      <c r="AD905" s="148"/>
      <c r="AE905" s="148"/>
      <c r="AF905" s="148"/>
      <c r="AG905" s="148" t="s">
        <v>365</v>
      </c>
      <c r="AH905" s="148"/>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row>
    <row r="906" spans="1:60" outlineLevel="3" x14ac:dyDescent="0.2">
      <c r="A906" s="155"/>
      <c r="B906" s="156"/>
      <c r="C906" s="263" t="s">
        <v>1112</v>
      </c>
      <c r="D906" s="264"/>
      <c r="E906" s="264"/>
      <c r="F906" s="264"/>
      <c r="G906" s="264"/>
      <c r="H906" s="159"/>
      <c r="I906" s="159"/>
      <c r="J906" s="159"/>
      <c r="K906" s="159"/>
      <c r="L906" s="159"/>
      <c r="M906" s="159"/>
      <c r="N906" s="158"/>
      <c r="O906" s="158"/>
      <c r="P906" s="158"/>
      <c r="Q906" s="158"/>
      <c r="R906" s="159"/>
      <c r="S906" s="159"/>
      <c r="T906" s="159"/>
      <c r="U906" s="159"/>
      <c r="V906" s="159"/>
      <c r="W906" s="159"/>
      <c r="X906" s="159"/>
      <c r="Y906" s="159"/>
      <c r="Z906" s="148"/>
      <c r="AA906" s="148"/>
      <c r="AB906" s="148"/>
      <c r="AC906" s="148"/>
      <c r="AD906" s="148"/>
      <c r="AE906" s="148"/>
      <c r="AF906" s="148"/>
      <c r="AG906" s="148" t="s">
        <v>365</v>
      </c>
      <c r="AH906" s="148"/>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row>
    <row r="907" spans="1:60" outlineLevel="3" x14ac:dyDescent="0.2">
      <c r="A907" s="155"/>
      <c r="B907" s="156"/>
      <c r="C907" s="263" t="s">
        <v>1113</v>
      </c>
      <c r="D907" s="264"/>
      <c r="E907" s="264"/>
      <c r="F907" s="264"/>
      <c r="G907" s="264"/>
      <c r="H907" s="159"/>
      <c r="I907" s="159"/>
      <c r="J907" s="159"/>
      <c r="K907" s="159"/>
      <c r="L907" s="159"/>
      <c r="M907" s="159"/>
      <c r="N907" s="158"/>
      <c r="O907" s="158"/>
      <c r="P907" s="158"/>
      <c r="Q907" s="158"/>
      <c r="R907" s="159"/>
      <c r="S907" s="159"/>
      <c r="T907" s="159"/>
      <c r="U907" s="159"/>
      <c r="V907" s="159"/>
      <c r="W907" s="159"/>
      <c r="X907" s="159"/>
      <c r="Y907" s="159"/>
      <c r="Z907" s="148"/>
      <c r="AA907" s="148"/>
      <c r="AB907" s="148"/>
      <c r="AC907" s="148"/>
      <c r="AD907" s="148"/>
      <c r="AE907" s="148"/>
      <c r="AF907" s="148"/>
      <c r="AG907" s="148" t="s">
        <v>365</v>
      </c>
      <c r="AH907" s="148"/>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row>
    <row r="908" spans="1:60" outlineLevel="3" x14ac:dyDescent="0.2">
      <c r="A908" s="155"/>
      <c r="B908" s="156"/>
      <c r="C908" s="263" t="s">
        <v>1114</v>
      </c>
      <c r="D908" s="264"/>
      <c r="E908" s="264"/>
      <c r="F908" s="264"/>
      <c r="G908" s="264"/>
      <c r="H908" s="159"/>
      <c r="I908" s="159"/>
      <c r="J908" s="159"/>
      <c r="K908" s="159"/>
      <c r="L908" s="159"/>
      <c r="M908" s="159"/>
      <c r="N908" s="158"/>
      <c r="O908" s="158"/>
      <c r="P908" s="158"/>
      <c r="Q908" s="158"/>
      <c r="R908" s="159"/>
      <c r="S908" s="159"/>
      <c r="T908" s="159"/>
      <c r="U908" s="159"/>
      <c r="V908" s="159"/>
      <c r="W908" s="159"/>
      <c r="X908" s="159"/>
      <c r="Y908" s="159"/>
      <c r="Z908" s="148"/>
      <c r="AA908" s="148"/>
      <c r="AB908" s="148"/>
      <c r="AC908" s="148"/>
      <c r="AD908" s="148"/>
      <c r="AE908" s="148"/>
      <c r="AF908" s="148"/>
      <c r="AG908" s="148" t="s">
        <v>365</v>
      </c>
      <c r="AH908" s="148"/>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row>
    <row r="909" spans="1:60" outlineLevel="3" x14ac:dyDescent="0.2">
      <c r="A909" s="155"/>
      <c r="B909" s="156"/>
      <c r="C909" s="263" t="s">
        <v>1115</v>
      </c>
      <c r="D909" s="264"/>
      <c r="E909" s="264"/>
      <c r="F909" s="264"/>
      <c r="G909" s="264"/>
      <c r="H909" s="159"/>
      <c r="I909" s="159"/>
      <c r="J909" s="159"/>
      <c r="K909" s="159"/>
      <c r="L909" s="159"/>
      <c r="M909" s="159"/>
      <c r="N909" s="158"/>
      <c r="O909" s="158"/>
      <c r="P909" s="158"/>
      <c r="Q909" s="158"/>
      <c r="R909" s="159"/>
      <c r="S909" s="159"/>
      <c r="T909" s="159"/>
      <c r="U909" s="159"/>
      <c r="V909" s="159"/>
      <c r="W909" s="159"/>
      <c r="X909" s="159"/>
      <c r="Y909" s="159"/>
      <c r="Z909" s="148"/>
      <c r="AA909" s="148"/>
      <c r="AB909" s="148"/>
      <c r="AC909" s="148"/>
      <c r="AD909" s="148"/>
      <c r="AE909" s="148"/>
      <c r="AF909" s="148"/>
      <c r="AG909" s="148" t="s">
        <v>365</v>
      </c>
      <c r="AH909" s="148"/>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row>
    <row r="910" spans="1:60" outlineLevel="3" x14ac:dyDescent="0.2">
      <c r="A910" s="155"/>
      <c r="B910" s="156"/>
      <c r="C910" s="263" t="s">
        <v>1116</v>
      </c>
      <c r="D910" s="264"/>
      <c r="E910" s="264"/>
      <c r="F910" s="264"/>
      <c r="G910" s="264"/>
      <c r="H910" s="159"/>
      <c r="I910" s="159"/>
      <c r="J910" s="159"/>
      <c r="K910" s="159"/>
      <c r="L910" s="159"/>
      <c r="M910" s="159"/>
      <c r="N910" s="158"/>
      <c r="O910" s="158"/>
      <c r="P910" s="158"/>
      <c r="Q910" s="158"/>
      <c r="R910" s="159"/>
      <c r="S910" s="159"/>
      <c r="T910" s="159"/>
      <c r="U910" s="159"/>
      <c r="V910" s="159"/>
      <c r="W910" s="159"/>
      <c r="X910" s="159"/>
      <c r="Y910" s="159"/>
      <c r="Z910" s="148"/>
      <c r="AA910" s="148"/>
      <c r="AB910" s="148"/>
      <c r="AC910" s="148"/>
      <c r="AD910" s="148"/>
      <c r="AE910" s="148"/>
      <c r="AF910" s="148"/>
      <c r="AG910" s="148" t="s">
        <v>365</v>
      </c>
      <c r="AH910" s="148"/>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row>
    <row r="911" spans="1:60" outlineLevel="3" x14ac:dyDescent="0.2">
      <c r="A911" s="155"/>
      <c r="B911" s="156"/>
      <c r="C911" s="263" t="s">
        <v>1117</v>
      </c>
      <c r="D911" s="264"/>
      <c r="E911" s="264"/>
      <c r="F911" s="264"/>
      <c r="G911" s="264"/>
      <c r="H911" s="159"/>
      <c r="I911" s="159"/>
      <c r="J911" s="159"/>
      <c r="K911" s="159"/>
      <c r="L911" s="159"/>
      <c r="M911" s="159"/>
      <c r="N911" s="158"/>
      <c r="O911" s="158"/>
      <c r="P911" s="158"/>
      <c r="Q911" s="158"/>
      <c r="R911" s="159"/>
      <c r="S911" s="159"/>
      <c r="T911" s="159"/>
      <c r="U911" s="159"/>
      <c r="V911" s="159"/>
      <c r="W911" s="159"/>
      <c r="X911" s="159"/>
      <c r="Y911" s="159"/>
      <c r="Z911" s="148"/>
      <c r="AA911" s="148"/>
      <c r="AB911" s="148"/>
      <c r="AC911" s="148"/>
      <c r="AD911" s="148"/>
      <c r="AE911" s="148"/>
      <c r="AF911" s="148"/>
      <c r="AG911" s="148" t="s">
        <v>365</v>
      </c>
      <c r="AH911" s="148"/>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row>
    <row r="912" spans="1:60" outlineLevel="3" x14ac:dyDescent="0.2">
      <c r="A912" s="155"/>
      <c r="B912" s="156"/>
      <c r="C912" s="263" t="s">
        <v>1118</v>
      </c>
      <c r="D912" s="264"/>
      <c r="E912" s="264"/>
      <c r="F912" s="264"/>
      <c r="G912" s="264"/>
      <c r="H912" s="159"/>
      <c r="I912" s="159"/>
      <c r="J912" s="159"/>
      <c r="K912" s="159"/>
      <c r="L912" s="159"/>
      <c r="M912" s="159"/>
      <c r="N912" s="158"/>
      <c r="O912" s="158"/>
      <c r="P912" s="158"/>
      <c r="Q912" s="158"/>
      <c r="R912" s="159"/>
      <c r="S912" s="159"/>
      <c r="T912" s="159"/>
      <c r="U912" s="159"/>
      <c r="V912" s="159"/>
      <c r="W912" s="159"/>
      <c r="X912" s="159"/>
      <c r="Y912" s="159"/>
      <c r="Z912" s="148"/>
      <c r="AA912" s="148"/>
      <c r="AB912" s="148"/>
      <c r="AC912" s="148"/>
      <c r="AD912" s="148"/>
      <c r="AE912" s="148"/>
      <c r="AF912" s="148"/>
      <c r="AG912" s="148" t="s">
        <v>365</v>
      </c>
      <c r="AH912" s="148"/>
      <c r="AI912" s="148"/>
      <c r="AJ912" s="148"/>
      <c r="AK912" s="148"/>
      <c r="AL912" s="148"/>
      <c r="AM912" s="148"/>
      <c r="AN912" s="148"/>
      <c r="AO912" s="148"/>
      <c r="AP912" s="148"/>
      <c r="AQ912" s="148"/>
      <c r="AR912" s="148"/>
      <c r="AS912" s="148"/>
      <c r="AT912" s="148"/>
      <c r="AU912" s="148"/>
      <c r="AV912" s="148"/>
      <c r="AW912" s="148"/>
      <c r="AX912" s="148"/>
      <c r="AY912" s="148"/>
      <c r="AZ912" s="148"/>
      <c r="BA912" s="148"/>
      <c r="BB912" s="148"/>
      <c r="BC912" s="148"/>
      <c r="BD912" s="148"/>
      <c r="BE912" s="148"/>
      <c r="BF912" s="148"/>
      <c r="BG912" s="148"/>
      <c r="BH912" s="148"/>
    </row>
    <row r="913" spans="1:60" outlineLevel="3" x14ac:dyDescent="0.2">
      <c r="A913" s="155"/>
      <c r="B913" s="156"/>
      <c r="C913" s="263" t="s">
        <v>1119</v>
      </c>
      <c r="D913" s="264"/>
      <c r="E913" s="264"/>
      <c r="F913" s="264"/>
      <c r="G913" s="264"/>
      <c r="H913" s="159"/>
      <c r="I913" s="159"/>
      <c r="J913" s="159"/>
      <c r="K913" s="159"/>
      <c r="L913" s="159"/>
      <c r="M913" s="159"/>
      <c r="N913" s="158"/>
      <c r="O913" s="158"/>
      <c r="P913" s="158"/>
      <c r="Q913" s="158"/>
      <c r="R913" s="159"/>
      <c r="S913" s="159"/>
      <c r="T913" s="159"/>
      <c r="U913" s="159"/>
      <c r="V913" s="159"/>
      <c r="W913" s="159"/>
      <c r="X913" s="159"/>
      <c r="Y913" s="159"/>
      <c r="Z913" s="148"/>
      <c r="AA913" s="148"/>
      <c r="AB913" s="148"/>
      <c r="AC913" s="148"/>
      <c r="AD913" s="148"/>
      <c r="AE913" s="148"/>
      <c r="AF913" s="148"/>
      <c r="AG913" s="148" t="s">
        <v>365</v>
      </c>
      <c r="AH913" s="148"/>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row>
    <row r="914" spans="1:60" outlineLevel="3" x14ac:dyDescent="0.2">
      <c r="A914" s="155"/>
      <c r="B914" s="156"/>
      <c r="C914" s="263" t="s">
        <v>1120</v>
      </c>
      <c r="D914" s="264"/>
      <c r="E914" s="264"/>
      <c r="F914" s="264"/>
      <c r="G914" s="264"/>
      <c r="H914" s="159"/>
      <c r="I914" s="159"/>
      <c r="J914" s="159"/>
      <c r="K914" s="159"/>
      <c r="L914" s="159"/>
      <c r="M914" s="159"/>
      <c r="N914" s="158"/>
      <c r="O914" s="158"/>
      <c r="P914" s="158"/>
      <c r="Q914" s="158"/>
      <c r="R914" s="159"/>
      <c r="S914" s="159"/>
      <c r="T914" s="159"/>
      <c r="U914" s="159"/>
      <c r="V914" s="159"/>
      <c r="W914" s="159"/>
      <c r="X914" s="159"/>
      <c r="Y914" s="159"/>
      <c r="Z914" s="148"/>
      <c r="AA914" s="148"/>
      <c r="AB914" s="148"/>
      <c r="AC914" s="148"/>
      <c r="AD914" s="148"/>
      <c r="AE914" s="148"/>
      <c r="AF914" s="148"/>
      <c r="AG914" s="148" t="s">
        <v>365</v>
      </c>
      <c r="AH914" s="148"/>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row>
    <row r="915" spans="1:60" outlineLevel="3" x14ac:dyDescent="0.2">
      <c r="A915" s="155"/>
      <c r="B915" s="156"/>
      <c r="C915" s="263" t="s">
        <v>1121</v>
      </c>
      <c r="D915" s="264"/>
      <c r="E915" s="264"/>
      <c r="F915" s="264"/>
      <c r="G915" s="264"/>
      <c r="H915" s="159"/>
      <c r="I915" s="159"/>
      <c r="J915" s="159"/>
      <c r="K915" s="159"/>
      <c r="L915" s="159"/>
      <c r="M915" s="159"/>
      <c r="N915" s="158"/>
      <c r="O915" s="158"/>
      <c r="P915" s="158"/>
      <c r="Q915" s="158"/>
      <c r="R915" s="159"/>
      <c r="S915" s="159"/>
      <c r="T915" s="159"/>
      <c r="U915" s="159"/>
      <c r="V915" s="159"/>
      <c r="W915" s="159"/>
      <c r="X915" s="159"/>
      <c r="Y915" s="159"/>
      <c r="Z915" s="148"/>
      <c r="AA915" s="148"/>
      <c r="AB915" s="148"/>
      <c r="AC915" s="148"/>
      <c r="AD915" s="148"/>
      <c r="AE915" s="148"/>
      <c r="AF915" s="148"/>
      <c r="AG915" s="148" t="s">
        <v>365</v>
      </c>
      <c r="AH915" s="148"/>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row>
    <row r="916" spans="1:60" outlineLevel="3" x14ac:dyDescent="0.2">
      <c r="A916" s="155"/>
      <c r="B916" s="156"/>
      <c r="C916" s="263" t="s">
        <v>1122</v>
      </c>
      <c r="D916" s="264"/>
      <c r="E916" s="264"/>
      <c r="F916" s="264"/>
      <c r="G916" s="264"/>
      <c r="H916" s="159"/>
      <c r="I916" s="159"/>
      <c r="J916" s="159"/>
      <c r="K916" s="159"/>
      <c r="L916" s="159"/>
      <c r="M916" s="159"/>
      <c r="N916" s="158"/>
      <c r="O916" s="158"/>
      <c r="P916" s="158"/>
      <c r="Q916" s="158"/>
      <c r="R916" s="159"/>
      <c r="S916" s="159"/>
      <c r="T916" s="159"/>
      <c r="U916" s="159"/>
      <c r="V916" s="159"/>
      <c r="W916" s="159"/>
      <c r="X916" s="159"/>
      <c r="Y916" s="159"/>
      <c r="Z916" s="148"/>
      <c r="AA916" s="148"/>
      <c r="AB916" s="148"/>
      <c r="AC916" s="148"/>
      <c r="AD916" s="148"/>
      <c r="AE916" s="148"/>
      <c r="AF916" s="148"/>
      <c r="AG916" s="148" t="s">
        <v>365</v>
      </c>
      <c r="AH916" s="148"/>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row>
    <row r="917" spans="1:60" outlineLevel="3" x14ac:dyDescent="0.2">
      <c r="A917" s="155"/>
      <c r="B917" s="156"/>
      <c r="C917" s="263" t="s">
        <v>1123</v>
      </c>
      <c r="D917" s="264"/>
      <c r="E917" s="264"/>
      <c r="F917" s="264"/>
      <c r="G917" s="264"/>
      <c r="H917" s="159"/>
      <c r="I917" s="159"/>
      <c r="J917" s="159"/>
      <c r="K917" s="159"/>
      <c r="L917" s="159"/>
      <c r="M917" s="159"/>
      <c r="N917" s="158"/>
      <c r="O917" s="158"/>
      <c r="P917" s="158"/>
      <c r="Q917" s="158"/>
      <c r="R917" s="159"/>
      <c r="S917" s="159"/>
      <c r="T917" s="159"/>
      <c r="U917" s="159"/>
      <c r="V917" s="159"/>
      <c r="W917" s="159"/>
      <c r="X917" s="159"/>
      <c r="Y917" s="159"/>
      <c r="Z917" s="148"/>
      <c r="AA917" s="148"/>
      <c r="AB917" s="148"/>
      <c r="AC917" s="148"/>
      <c r="AD917" s="148"/>
      <c r="AE917" s="148"/>
      <c r="AF917" s="148"/>
      <c r="AG917" s="148" t="s">
        <v>365</v>
      </c>
      <c r="AH917" s="148"/>
      <c r="AI917" s="148"/>
      <c r="AJ917" s="148"/>
      <c r="AK917" s="148"/>
      <c r="AL917" s="148"/>
      <c r="AM917" s="148"/>
      <c r="AN917" s="148"/>
      <c r="AO917" s="148"/>
      <c r="AP917" s="148"/>
      <c r="AQ917" s="148"/>
      <c r="AR917" s="148"/>
      <c r="AS917" s="148"/>
      <c r="AT917" s="148"/>
      <c r="AU917" s="148"/>
      <c r="AV917" s="148"/>
      <c r="AW917" s="148"/>
      <c r="AX917" s="148"/>
      <c r="AY917" s="148"/>
      <c r="AZ917" s="148"/>
      <c r="BA917" s="148"/>
      <c r="BB917" s="148"/>
      <c r="BC917" s="148"/>
      <c r="BD917" s="148"/>
      <c r="BE917" s="148"/>
      <c r="BF917" s="148"/>
      <c r="BG917" s="148"/>
      <c r="BH917" s="148"/>
    </row>
    <row r="918" spans="1:60" outlineLevel="3" x14ac:dyDescent="0.2">
      <c r="A918" s="155"/>
      <c r="B918" s="156"/>
      <c r="C918" s="263" t="s">
        <v>1124</v>
      </c>
      <c r="D918" s="264"/>
      <c r="E918" s="264"/>
      <c r="F918" s="264"/>
      <c r="G918" s="264"/>
      <c r="H918" s="159"/>
      <c r="I918" s="159"/>
      <c r="J918" s="159"/>
      <c r="K918" s="159"/>
      <c r="L918" s="159"/>
      <c r="M918" s="159"/>
      <c r="N918" s="158"/>
      <c r="O918" s="158"/>
      <c r="P918" s="158"/>
      <c r="Q918" s="158"/>
      <c r="R918" s="159"/>
      <c r="S918" s="159"/>
      <c r="T918" s="159"/>
      <c r="U918" s="159"/>
      <c r="V918" s="159"/>
      <c r="W918" s="159"/>
      <c r="X918" s="159"/>
      <c r="Y918" s="159"/>
      <c r="Z918" s="148"/>
      <c r="AA918" s="148"/>
      <c r="AB918" s="148"/>
      <c r="AC918" s="148"/>
      <c r="AD918" s="148"/>
      <c r="AE918" s="148"/>
      <c r="AF918" s="148"/>
      <c r="AG918" s="148" t="s">
        <v>365</v>
      </c>
      <c r="AH918" s="148"/>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row>
    <row r="919" spans="1:60" outlineLevel="1" x14ac:dyDescent="0.2">
      <c r="A919" s="178">
        <v>158</v>
      </c>
      <c r="B919" s="179" t="s">
        <v>1125</v>
      </c>
      <c r="C919" s="195" t="s">
        <v>1126</v>
      </c>
      <c r="D919" s="180" t="s">
        <v>1098</v>
      </c>
      <c r="E919" s="181">
        <v>1</v>
      </c>
      <c r="F919" s="182"/>
      <c r="G919" s="183">
        <f>ROUND(E919*F919,2)</f>
        <v>0</v>
      </c>
      <c r="H919" s="182"/>
      <c r="I919" s="183">
        <f>ROUND(E919*H919,2)</f>
        <v>0</v>
      </c>
      <c r="J919" s="182"/>
      <c r="K919" s="183">
        <f>ROUND(E919*J919,2)</f>
        <v>0</v>
      </c>
      <c r="L919" s="183">
        <v>12</v>
      </c>
      <c r="M919" s="183">
        <f>G919*(1+L919/100)</f>
        <v>0</v>
      </c>
      <c r="N919" s="181">
        <v>0</v>
      </c>
      <c r="O919" s="181">
        <f>ROUND(E919*N919,2)</f>
        <v>0</v>
      </c>
      <c r="P919" s="181">
        <v>0</v>
      </c>
      <c r="Q919" s="181">
        <f>ROUND(E919*P919,2)</f>
        <v>0</v>
      </c>
      <c r="R919" s="183"/>
      <c r="S919" s="183" t="s">
        <v>633</v>
      </c>
      <c r="T919" s="184" t="s">
        <v>634</v>
      </c>
      <c r="U919" s="159">
        <v>2.77</v>
      </c>
      <c r="V919" s="159">
        <f>ROUND(E919*U919,2)</f>
        <v>2.77</v>
      </c>
      <c r="W919" s="159"/>
      <c r="X919" s="159" t="s">
        <v>314</v>
      </c>
      <c r="Y919" s="159" t="s">
        <v>315</v>
      </c>
      <c r="Z919" s="148"/>
      <c r="AA919" s="148"/>
      <c r="AB919" s="148"/>
      <c r="AC919" s="148"/>
      <c r="AD919" s="148"/>
      <c r="AE919" s="148"/>
      <c r="AF919" s="148"/>
      <c r="AG919" s="148" t="s">
        <v>316</v>
      </c>
      <c r="AH919" s="148"/>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row>
    <row r="920" spans="1:60" outlineLevel="2" x14ac:dyDescent="0.2">
      <c r="A920" s="155"/>
      <c r="B920" s="156"/>
      <c r="C920" s="265" t="s">
        <v>1127</v>
      </c>
      <c r="D920" s="266"/>
      <c r="E920" s="266"/>
      <c r="F920" s="266"/>
      <c r="G920" s="266"/>
      <c r="H920" s="159"/>
      <c r="I920" s="159"/>
      <c r="J920" s="159"/>
      <c r="K920" s="159"/>
      <c r="L920" s="159"/>
      <c r="M920" s="159"/>
      <c r="N920" s="158"/>
      <c r="O920" s="158"/>
      <c r="P920" s="158"/>
      <c r="Q920" s="158"/>
      <c r="R920" s="159"/>
      <c r="S920" s="159"/>
      <c r="T920" s="159"/>
      <c r="U920" s="159"/>
      <c r="V920" s="159"/>
      <c r="W920" s="159"/>
      <c r="X920" s="159"/>
      <c r="Y920" s="159"/>
      <c r="Z920" s="148"/>
      <c r="AA920" s="148"/>
      <c r="AB920" s="148"/>
      <c r="AC920" s="148"/>
      <c r="AD920" s="148"/>
      <c r="AE920" s="148"/>
      <c r="AF920" s="148"/>
      <c r="AG920" s="148" t="s">
        <v>365</v>
      </c>
      <c r="AH920" s="148"/>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row>
    <row r="921" spans="1:60" outlineLevel="3" x14ac:dyDescent="0.2">
      <c r="A921" s="155"/>
      <c r="B921" s="156"/>
      <c r="C921" s="263" t="s">
        <v>1128</v>
      </c>
      <c r="D921" s="264"/>
      <c r="E921" s="264"/>
      <c r="F921" s="264"/>
      <c r="G921" s="264"/>
      <c r="H921" s="159"/>
      <c r="I921" s="159"/>
      <c r="J921" s="159"/>
      <c r="K921" s="159"/>
      <c r="L921" s="159"/>
      <c r="M921" s="159"/>
      <c r="N921" s="158"/>
      <c r="O921" s="158"/>
      <c r="P921" s="158"/>
      <c r="Q921" s="158"/>
      <c r="R921" s="159"/>
      <c r="S921" s="159"/>
      <c r="T921" s="159"/>
      <c r="U921" s="159"/>
      <c r="V921" s="159"/>
      <c r="W921" s="159"/>
      <c r="X921" s="159"/>
      <c r="Y921" s="159"/>
      <c r="Z921" s="148"/>
      <c r="AA921" s="148"/>
      <c r="AB921" s="148"/>
      <c r="AC921" s="148"/>
      <c r="AD921" s="148"/>
      <c r="AE921" s="148"/>
      <c r="AF921" s="148"/>
      <c r="AG921" s="148" t="s">
        <v>365</v>
      </c>
      <c r="AH921" s="148"/>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row>
    <row r="922" spans="1:60" outlineLevel="3" x14ac:dyDescent="0.2">
      <c r="A922" s="155"/>
      <c r="B922" s="156"/>
      <c r="C922" s="263" t="s">
        <v>1129</v>
      </c>
      <c r="D922" s="264"/>
      <c r="E922" s="264"/>
      <c r="F922" s="264"/>
      <c r="G922" s="264"/>
      <c r="H922" s="159"/>
      <c r="I922" s="159"/>
      <c r="J922" s="159"/>
      <c r="K922" s="159"/>
      <c r="L922" s="159"/>
      <c r="M922" s="159"/>
      <c r="N922" s="158"/>
      <c r="O922" s="158"/>
      <c r="P922" s="158"/>
      <c r="Q922" s="158"/>
      <c r="R922" s="159"/>
      <c r="S922" s="159"/>
      <c r="T922" s="159"/>
      <c r="U922" s="159"/>
      <c r="V922" s="159"/>
      <c r="W922" s="159"/>
      <c r="X922" s="159"/>
      <c r="Y922" s="159"/>
      <c r="Z922" s="148"/>
      <c r="AA922" s="148"/>
      <c r="AB922" s="148"/>
      <c r="AC922" s="148"/>
      <c r="AD922" s="148"/>
      <c r="AE922" s="148"/>
      <c r="AF922" s="148"/>
      <c r="AG922" s="148" t="s">
        <v>365</v>
      </c>
      <c r="AH922" s="148"/>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row>
    <row r="923" spans="1:60" outlineLevel="3" x14ac:dyDescent="0.2">
      <c r="A923" s="155"/>
      <c r="B923" s="156"/>
      <c r="C923" s="263" t="s">
        <v>1130</v>
      </c>
      <c r="D923" s="264"/>
      <c r="E923" s="264"/>
      <c r="F923" s="264"/>
      <c r="G923" s="264"/>
      <c r="H923" s="159"/>
      <c r="I923" s="159"/>
      <c r="J923" s="159"/>
      <c r="K923" s="159"/>
      <c r="L923" s="159"/>
      <c r="M923" s="159"/>
      <c r="N923" s="158"/>
      <c r="O923" s="158"/>
      <c r="P923" s="158"/>
      <c r="Q923" s="158"/>
      <c r="R923" s="159"/>
      <c r="S923" s="159"/>
      <c r="T923" s="159"/>
      <c r="U923" s="159"/>
      <c r="V923" s="159"/>
      <c r="W923" s="159"/>
      <c r="X923" s="159"/>
      <c r="Y923" s="159"/>
      <c r="Z923" s="148"/>
      <c r="AA923" s="148"/>
      <c r="AB923" s="148"/>
      <c r="AC923" s="148"/>
      <c r="AD923" s="148"/>
      <c r="AE923" s="148"/>
      <c r="AF923" s="148"/>
      <c r="AG923" s="148" t="s">
        <v>365</v>
      </c>
      <c r="AH923" s="148"/>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row>
    <row r="924" spans="1:60" outlineLevel="3" x14ac:dyDescent="0.2">
      <c r="A924" s="155"/>
      <c r="B924" s="156"/>
      <c r="C924" s="263" t="s">
        <v>1131</v>
      </c>
      <c r="D924" s="264"/>
      <c r="E924" s="264"/>
      <c r="F924" s="264"/>
      <c r="G924" s="264"/>
      <c r="H924" s="159"/>
      <c r="I924" s="159"/>
      <c r="J924" s="159"/>
      <c r="K924" s="159"/>
      <c r="L924" s="159"/>
      <c r="M924" s="159"/>
      <c r="N924" s="158"/>
      <c r="O924" s="158"/>
      <c r="P924" s="158"/>
      <c r="Q924" s="158"/>
      <c r="R924" s="159"/>
      <c r="S924" s="159"/>
      <c r="T924" s="159"/>
      <c r="U924" s="159"/>
      <c r="V924" s="159"/>
      <c r="W924" s="159"/>
      <c r="X924" s="159"/>
      <c r="Y924" s="159"/>
      <c r="Z924" s="148"/>
      <c r="AA924" s="148"/>
      <c r="AB924" s="148"/>
      <c r="AC924" s="148"/>
      <c r="AD924" s="148"/>
      <c r="AE924" s="148"/>
      <c r="AF924" s="148"/>
      <c r="AG924" s="148" t="s">
        <v>365</v>
      </c>
      <c r="AH924" s="148"/>
      <c r="AI924" s="148"/>
      <c r="AJ924" s="148"/>
      <c r="AK924" s="148"/>
      <c r="AL924" s="148"/>
      <c r="AM924" s="148"/>
      <c r="AN924" s="148"/>
      <c r="AO924" s="148"/>
      <c r="AP924" s="148"/>
      <c r="AQ924" s="148"/>
      <c r="AR924" s="148"/>
      <c r="AS924" s="148"/>
      <c r="AT924" s="148"/>
      <c r="AU924" s="148"/>
      <c r="AV924" s="148"/>
      <c r="AW924" s="148"/>
      <c r="AX924" s="148"/>
      <c r="AY924" s="148"/>
      <c r="AZ924" s="148"/>
      <c r="BA924" s="148"/>
      <c r="BB924" s="148"/>
      <c r="BC924" s="148"/>
      <c r="BD924" s="148"/>
      <c r="BE924" s="148"/>
      <c r="BF924" s="148"/>
      <c r="BG924" s="148"/>
      <c r="BH924" s="148"/>
    </row>
    <row r="925" spans="1:60" outlineLevel="3" x14ac:dyDescent="0.2">
      <c r="A925" s="155"/>
      <c r="B925" s="156"/>
      <c r="C925" s="263" t="s">
        <v>1132</v>
      </c>
      <c r="D925" s="264"/>
      <c r="E925" s="264"/>
      <c r="F925" s="264"/>
      <c r="G925" s="264"/>
      <c r="H925" s="159"/>
      <c r="I925" s="159"/>
      <c r="J925" s="159"/>
      <c r="K925" s="159"/>
      <c r="L925" s="159"/>
      <c r="M925" s="159"/>
      <c r="N925" s="158"/>
      <c r="O925" s="158"/>
      <c r="P925" s="158"/>
      <c r="Q925" s="158"/>
      <c r="R925" s="159"/>
      <c r="S925" s="159"/>
      <c r="T925" s="159"/>
      <c r="U925" s="159"/>
      <c r="V925" s="159"/>
      <c r="W925" s="159"/>
      <c r="X925" s="159"/>
      <c r="Y925" s="159"/>
      <c r="Z925" s="148"/>
      <c r="AA925" s="148"/>
      <c r="AB925" s="148"/>
      <c r="AC925" s="148"/>
      <c r="AD925" s="148"/>
      <c r="AE925" s="148"/>
      <c r="AF925" s="148"/>
      <c r="AG925" s="148" t="s">
        <v>365</v>
      </c>
      <c r="AH925" s="148"/>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row>
    <row r="926" spans="1:60" outlineLevel="3" x14ac:dyDescent="0.2">
      <c r="A926" s="155"/>
      <c r="B926" s="156"/>
      <c r="C926" s="263" t="s">
        <v>1133</v>
      </c>
      <c r="D926" s="264"/>
      <c r="E926" s="264"/>
      <c r="F926" s="264"/>
      <c r="G926" s="264"/>
      <c r="H926" s="159"/>
      <c r="I926" s="159"/>
      <c r="J926" s="159"/>
      <c r="K926" s="159"/>
      <c r="L926" s="159"/>
      <c r="M926" s="159"/>
      <c r="N926" s="158"/>
      <c r="O926" s="158"/>
      <c r="P926" s="158"/>
      <c r="Q926" s="158"/>
      <c r="R926" s="159"/>
      <c r="S926" s="159"/>
      <c r="T926" s="159"/>
      <c r="U926" s="159"/>
      <c r="V926" s="159"/>
      <c r="W926" s="159"/>
      <c r="X926" s="159"/>
      <c r="Y926" s="159"/>
      <c r="Z926" s="148"/>
      <c r="AA926" s="148"/>
      <c r="AB926" s="148"/>
      <c r="AC926" s="148"/>
      <c r="AD926" s="148"/>
      <c r="AE926" s="148"/>
      <c r="AF926" s="148"/>
      <c r="AG926" s="148" t="s">
        <v>365</v>
      </c>
      <c r="AH926" s="148"/>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row>
    <row r="927" spans="1:60" outlineLevel="3" x14ac:dyDescent="0.2">
      <c r="A927" s="155"/>
      <c r="B927" s="156"/>
      <c r="C927" s="263" t="s">
        <v>1134</v>
      </c>
      <c r="D927" s="264"/>
      <c r="E927" s="264"/>
      <c r="F927" s="264"/>
      <c r="G927" s="264"/>
      <c r="H927" s="159"/>
      <c r="I927" s="159"/>
      <c r="J927" s="159"/>
      <c r="K927" s="159"/>
      <c r="L927" s="159"/>
      <c r="M927" s="159"/>
      <c r="N927" s="158"/>
      <c r="O927" s="158"/>
      <c r="P927" s="158"/>
      <c r="Q927" s="158"/>
      <c r="R927" s="159"/>
      <c r="S927" s="159"/>
      <c r="T927" s="159"/>
      <c r="U927" s="159"/>
      <c r="V927" s="159"/>
      <c r="W927" s="159"/>
      <c r="X927" s="159"/>
      <c r="Y927" s="159"/>
      <c r="Z927" s="148"/>
      <c r="AA927" s="148"/>
      <c r="AB927" s="148"/>
      <c r="AC927" s="148"/>
      <c r="AD927" s="148"/>
      <c r="AE927" s="148"/>
      <c r="AF927" s="148"/>
      <c r="AG927" s="148" t="s">
        <v>365</v>
      </c>
      <c r="AH927" s="148"/>
      <c r="AI927" s="148"/>
      <c r="AJ927" s="148"/>
      <c r="AK927" s="148"/>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row>
    <row r="928" spans="1:60" outlineLevel="1" x14ac:dyDescent="0.2">
      <c r="A928" s="185">
        <v>159</v>
      </c>
      <c r="B928" s="186" t="s">
        <v>1135</v>
      </c>
      <c r="C928" s="197" t="s">
        <v>1136</v>
      </c>
      <c r="D928" s="187" t="s">
        <v>443</v>
      </c>
      <c r="E928" s="188">
        <v>4</v>
      </c>
      <c r="F928" s="189"/>
      <c r="G928" s="190">
        <f>ROUND(E928*F928,2)</f>
        <v>0</v>
      </c>
      <c r="H928" s="189"/>
      <c r="I928" s="190">
        <f>ROUND(E928*H928,2)</f>
        <v>0</v>
      </c>
      <c r="J928" s="189"/>
      <c r="K928" s="190">
        <f>ROUND(E928*J928,2)</f>
        <v>0</v>
      </c>
      <c r="L928" s="190">
        <v>12</v>
      </c>
      <c r="M928" s="190">
        <f>G928*(1+L928/100)</f>
        <v>0</v>
      </c>
      <c r="N928" s="188">
        <v>2.2000000000000001E-3</v>
      </c>
      <c r="O928" s="188">
        <f>ROUND(E928*N928,2)</f>
        <v>0.01</v>
      </c>
      <c r="P928" s="188">
        <v>0</v>
      </c>
      <c r="Q928" s="188">
        <f>ROUND(E928*P928,2)</f>
        <v>0</v>
      </c>
      <c r="R928" s="190" t="s">
        <v>382</v>
      </c>
      <c r="S928" s="190" t="s">
        <v>313</v>
      </c>
      <c r="T928" s="191" t="s">
        <v>634</v>
      </c>
      <c r="U928" s="159">
        <v>0</v>
      </c>
      <c r="V928" s="159">
        <f>ROUND(E928*U928,2)</f>
        <v>0</v>
      </c>
      <c r="W928" s="159"/>
      <c r="X928" s="159" t="s">
        <v>384</v>
      </c>
      <c r="Y928" s="159" t="s">
        <v>315</v>
      </c>
      <c r="Z928" s="148"/>
      <c r="AA928" s="148"/>
      <c r="AB928" s="148"/>
      <c r="AC928" s="148"/>
      <c r="AD928" s="148"/>
      <c r="AE928" s="148"/>
      <c r="AF928" s="148"/>
      <c r="AG928" s="148" t="s">
        <v>385</v>
      </c>
      <c r="AH928" s="148"/>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row>
    <row r="929" spans="1:60" ht="22.5" outlineLevel="1" x14ac:dyDescent="0.2">
      <c r="A929" s="185">
        <v>160</v>
      </c>
      <c r="B929" s="186" t="s">
        <v>1137</v>
      </c>
      <c r="C929" s="197" t="s">
        <v>1138</v>
      </c>
      <c r="D929" s="187" t="s">
        <v>443</v>
      </c>
      <c r="E929" s="188">
        <v>4</v>
      </c>
      <c r="F929" s="189"/>
      <c r="G929" s="190">
        <f>ROUND(E929*F929,2)</f>
        <v>0</v>
      </c>
      <c r="H929" s="189"/>
      <c r="I929" s="190">
        <f>ROUND(E929*H929,2)</f>
        <v>0</v>
      </c>
      <c r="J929" s="189"/>
      <c r="K929" s="190">
        <f>ROUND(E929*J929,2)</f>
        <v>0</v>
      </c>
      <c r="L929" s="190">
        <v>12</v>
      </c>
      <c r="M929" s="190">
        <f>G929*(1+L929/100)</f>
        <v>0</v>
      </c>
      <c r="N929" s="188">
        <v>0</v>
      </c>
      <c r="O929" s="188">
        <f>ROUND(E929*N929,2)</f>
        <v>0</v>
      </c>
      <c r="P929" s="188">
        <v>0</v>
      </c>
      <c r="Q929" s="188">
        <f>ROUND(E929*P929,2)</f>
        <v>0</v>
      </c>
      <c r="R929" s="190"/>
      <c r="S929" s="190" t="s">
        <v>633</v>
      </c>
      <c r="T929" s="191" t="s">
        <v>634</v>
      </c>
      <c r="U929" s="159">
        <v>0</v>
      </c>
      <c r="V929" s="159">
        <f>ROUND(E929*U929,2)</f>
        <v>0</v>
      </c>
      <c r="W929" s="159"/>
      <c r="X929" s="159" t="s">
        <v>384</v>
      </c>
      <c r="Y929" s="159" t="s">
        <v>315</v>
      </c>
      <c r="Z929" s="148"/>
      <c r="AA929" s="148"/>
      <c r="AB929" s="148"/>
      <c r="AC929" s="148"/>
      <c r="AD929" s="148"/>
      <c r="AE929" s="148"/>
      <c r="AF929" s="148"/>
      <c r="AG929" s="148" t="s">
        <v>385</v>
      </c>
      <c r="AH929" s="148"/>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row>
    <row r="930" spans="1:60" outlineLevel="1" x14ac:dyDescent="0.2">
      <c r="A930" s="185">
        <v>161</v>
      </c>
      <c r="B930" s="186" t="s">
        <v>1139</v>
      </c>
      <c r="C930" s="197" t="s">
        <v>1140</v>
      </c>
      <c r="D930" s="187" t="s">
        <v>443</v>
      </c>
      <c r="E930" s="188">
        <v>4</v>
      </c>
      <c r="F930" s="189"/>
      <c r="G930" s="190">
        <f>ROUND(E930*F930,2)</f>
        <v>0</v>
      </c>
      <c r="H930" s="189"/>
      <c r="I930" s="190">
        <f>ROUND(E930*H930,2)</f>
        <v>0</v>
      </c>
      <c r="J930" s="189"/>
      <c r="K930" s="190">
        <f>ROUND(E930*J930,2)</f>
        <v>0</v>
      </c>
      <c r="L930" s="190">
        <v>12</v>
      </c>
      <c r="M930" s="190">
        <f>G930*(1+L930/100)</f>
        <v>0</v>
      </c>
      <c r="N930" s="188">
        <v>0</v>
      </c>
      <c r="O930" s="188">
        <f>ROUND(E930*N930,2)</f>
        <v>0</v>
      </c>
      <c r="P930" s="188">
        <v>0</v>
      </c>
      <c r="Q930" s="188">
        <f>ROUND(E930*P930,2)</f>
        <v>0</v>
      </c>
      <c r="R930" s="190"/>
      <c r="S930" s="190" t="s">
        <v>633</v>
      </c>
      <c r="T930" s="191" t="s">
        <v>634</v>
      </c>
      <c r="U930" s="159">
        <v>0</v>
      </c>
      <c r="V930" s="159">
        <f>ROUND(E930*U930,2)</f>
        <v>0</v>
      </c>
      <c r="W930" s="159"/>
      <c r="X930" s="159" t="s">
        <v>384</v>
      </c>
      <c r="Y930" s="159" t="s">
        <v>315</v>
      </c>
      <c r="Z930" s="148"/>
      <c r="AA930" s="148"/>
      <c r="AB930" s="148"/>
      <c r="AC930" s="148"/>
      <c r="AD930" s="148"/>
      <c r="AE930" s="148"/>
      <c r="AF930" s="148"/>
      <c r="AG930" s="148" t="s">
        <v>385</v>
      </c>
      <c r="AH930" s="148"/>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row>
    <row r="931" spans="1:60" x14ac:dyDescent="0.2">
      <c r="A931" s="171" t="s">
        <v>308</v>
      </c>
      <c r="B931" s="172" t="s">
        <v>212</v>
      </c>
      <c r="C931" s="194" t="s">
        <v>213</v>
      </c>
      <c r="D931" s="173"/>
      <c r="E931" s="174"/>
      <c r="F931" s="175"/>
      <c r="G931" s="175">
        <f>SUMIF(AG932:AG932,"&lt;&gt;NOR",G932:G932)</f>
        <v>0</v>
      </c>
      <c r="H931" s="175"/>
      <c r="I931" s="175">
        <f>SUM(I932:I932)</f>
        <v>0</v>
      </c>
      <c r="J931" s="175"/>
      <c r="K931" s="175">
        <f>SUM(K932:K932)</f>
        <v>0</v>
      </c>
      <c r="L931" s="175"/>
      <c r="M931" s="175">
        <f>SUM(M932:M932)</f>
        <v>0</v>
      </c>
      <c r="N931" s="174"/>
      <c r="O931" s="174">
        <f>SUM(O932:O932)</f>
        <v>0</v>
      </c>
      <c r="P931" s="174"/>
      <c r="Q931" s="174">
        <f>SUM(Q932:Q932)</f>
        <v>0</v>
      </c>
      <c r="R931" s="175"/>
      <c r="S931" s="175"/>
      <c r="T931" s="176"/>
      <c r="U931" s="170"/>
      <c r="V931" s="170">
        <f>SUM(V932:V932)</f>
        <v>242.59</v>
      </c>
      <c r="W931" s="170"/>
      <c r="X931" s="170"/>
      <c r="Y931" s="170"/>
      <c r="AG931" t="s">
        <v>309</v>
      </c>
    </row>
    <row r="932" spans="1:60" outlineLevel="1" x14ac:dyDescent="0.2">
      <c r="A932" s="185">
        <v>162</v>
      </c>
      <c r="B932" s="186" t="s">
        <v>1141</v>
      </c>
      <c r="C932" s="197" t="s">
        <v>1142</v>
      </c>
      <c r="D932" s="187" t="s">
        <v>381</v>
      </c>
      <c r="E932" s="188">
        <v>790.20768999999996</v>
      </c>
      <c r="F932" s="189"/>
      <c r="G932" s="190">
        <f>ROUND(E932*F932,2)</f>
        <v>0</v>
      </c>
      <c r="H932" s="189"/>
      <c r="I932" s="190">
        <f>ROUND(E932*H932,2)</f>
        <v>0</v>
      </c>
      <c r="J932" s="189"/>
      <c r="K932" s="190">
        <f>ROUND(E932*J932,2)</f>
        <v>0</v>
      </c>
      <c r="L932" s="190">
        <v>12</v>
      </c>
      <c r="M932" s="190">
        <f>G932*(1+L932/100)</f>
        <v>0</v>
      </c>
      <c r="N932" s="188">
        <v>0</v>
      </c>
      <c r="O932" s="188">
        <f>ROUND(E932*N932,2)</f>
        <v>0</v>
      </c>
      <c r="P932" s="188">
        <v>0</v>
      </c>
      <c r="Q932" s="188">
        <f>ROUND(E932*P932,2)</f>
        <v>0</v>
      </c>
      <c r="R932" s="190"/>
      <c r="S932" s="190" t="s">
        <v>313</v>
      </c>
      <c r="T932" s="191" t="s">
        <v>313</v>
      </c>
      <c r="U932" s="159">
        <v>0.307</v>
      </c>
      <c r="V932" s="159">
        <f>ROUND(E932*U932,2)</f>
        <v>242.59</v>
      </c>
      <c r="W932" s="159"/>
      <c r="X932" s="159" t="s">
        <v>1143</v>
      </c>
      <c r="Y932" s="159" t="s">
        <v>315</v>
      </c>
      <c r="Z932" s="148"/>
      <c r="AA932" s="148"/>
      <c r="AB932" s="148"/>
      <c r="AC932" s="148"/>
      <c r="AD932" s="148"/>
      <c r="AE932" s="148"/>
      <c r="AF932" s="148"/>
      <c r="AG932" s="148" t="s">
        <v>1144</v>
      </c>
      <c r="AH932" s="148"/>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row>
    <row r="933" spans="1:60" x14ac:dyDescent="0.2">
      <c r="A933" s="171" t="s">
        <v>308</v>
      </c>
      <c r="B933" s="172" t="s">
        <v>225</v>
      </c>
      <c r="C933" s="194" t="s">
        <v>226</v>
      </c>
      <c r="D933" s="173"/>
      <c r="E933" s="174"/>
      <c r="F933" s="175"/>
      <c r="G933" s="175">
        <f>SUMIF(AG934:AG995,"&lt;&gt;NOR",G934:G995)</f>
        <v>0</v>
      </c>
      <c r="H933" s="175"/>
      <c r="I933" s="175">
        <f>SUM(I934:I995)</f>
        <v>0</v>
      </c>
      <c r="J933" s="175"/>
      <c r="K933" s="175">
        <f>SUM(K934:K995)</f>
        <v>0</v>
      </c>
      <c r="L933" s="175"/>
      <c r="M933" s="175">
        <f>SUM(M934:M995)</f>
        <v>0</v>
      </c>
      <c r="N933" s="174"/>
      <c r="O933" s="174">
        <f>SUM(O934:O995)</f>
        <v>2.16</v>
      </c>
      <c r="P933" s="174"/>
      <c r="Q933" s="174">
        <f>SUM(Q934:Q995)</f>
        <v>0</v>
      </c>
      <c r="R933" s="175"/>
      <c r="S933" s="175"/>
      <c r="T933" s="176"/>
      <c r="U933" s="170"/>
      <c r="V933" s="170">
        <f>SUM(V934:V995)</f>
        <v>168.67999999999998</v>
      </c>
      <c r="W933" s="170"/>
      <c r="X933" s="170"/>
      <c r="Y933" s="170"/>
      <c r="AG933" t="s">
        <v>309</v>
      </c>
    </row>
    <row r="934" spans="1:60" ht="22.5" outlineLevel="1" x14ac:dyDescent="0.2">
      <c r="A934" s="178">
        <v>163</v>
      </c>
      <c r="B934" s="179" t="s">
        <v>1145</v>
      </c>
      <c r="C934" s="195" t="s">
        <v>1146</v>
      </c>
      <c r="D934" s="180" t="s">
        <v>374</v>
      </c>
      <c r="E934" s="181">
        <v>163.511</v>
      </c>
      <c r="F934" s="182"/>
      <c r="G934" s="183">
        <f>ROUND(E934*F934,2)</f>
        <v>0</v>
      </c>
      <c r="H934" s="182"/>
      <c r="I934" s="183">
        <f>ROUND(E934*H934,2)</f>
        <v>0</v>
      </c>
      <c r="J934" s="182"/>
      <c r="K934" s="183">
        <f>ROUND(E934*J934,2)</f>
        <v>0</v>
      </c>
      <c r="L934" s="183">
        <v>12</v>
      </c>
      <c r="M934" s="183">
        <f>G934*(1+L934/100)</f>
        <v>0</v>
      </c>
      <c r="N934" s="181">
        <v>0</v>
      </c>
      <c r="O934" s="181">
        <f>ROUND(E934*N934,2)</f>
        <v>0</v>
      </c>
      <c r="P934" s="181">
        <v>0</v>
      </c>
      <c r="Q934" s="181">
        <f>ROUND(E934*P934,2)</f>
        <v>0</v>
      </c>
      <c r="R934" s="183"/>
      <c r="S934" s="183" t="s">
        <v>313</v>
      </c>
      <c r="T934" s="184" t="s">
        <v>313</v>
      </c>
      <c r="U934" s="159">
        <v>2.75E-2</v>
      </c>
      <c r="V934" s="159">
        <f>ROUND(E934*U934,2)</f>
        <v>4.5</v>
      </c>
      <c r="W934" s="159"/>
      <c r="X934" s="159" t="s">
        <v>314</v>
      </c>
      <c r="Y934" s="159" t="s">
        <v>315</v>
      </c>
      <c r="Z934" s="148"/>
      <c r="AA934" s="148"/>
      <c r="AB934" s="148"/>
      <c r="AC934" s="148"/>
      <c r="AD934" s="148"/>
      <c r="AE934" s="148"/>
      <c r="AF934" s="148"/>
      <c r="AG934" s="148" t="s">
        <v>316</v>
      </c>
      <c r="AH934" s="148"/>
      <c r="AI934" s="148"/>
      <c r="AJ934" s="148"/>
      <c r="AK934" s="148"/>
      <c r="AL934" s="148"/>
      <c r="AM934" s="148"/>
      <c r="AN934" s="148"/>
      <c r="AO934" s="148"/>
      <c r="AP934" s="148"/>
      <c r="AQ934" s="148"/>
      <c r="AR934" s="148"/>
      <c r="AS934" s="148"/>
      <c r="AT934" s="148"/>
      <c r="AU934" s="148"/>
      <c r="AV934" s="148"/>
      <c r="AW934" s="148"/>
      <c r="AX934" s="148"/>
      <c r="AY934" s="148"/>
      <c r="AZ934" s="148"/>
      <c r="BA934" s="148"/>
      <c r="BB934" s="148"/>
      <c r="BC934" s="148"/>
      <c r="BD934" s="148"/>
      <c r="BE934" s="148"/>
      <c r="BF934" s="148"/>
      <c r="BG934" s="148"/>
      <c r="BH934" s="148"/>
    </row>
    <row r="935" spans="1:60" outlineLevel="2" x14ac:dyDescent="0.2">
      <c r="A935" s="155"/>
      <c r="B935" s="156"/>
      <c r="C935" s="196" t="s">
        <v>1147</v>
      </c>
      <c r="D935" s="161"/>
      <c r="E935" s="162">
        <v>163.511</v>
      </c>
      <c r="F935" s="159"/>
      <c r="G935" s="159"/>
      <c r="H935" s="159"/>
      <c r="I935" s="159"/>
      <c r="J935" s="159"/>
      <c r="K935" s="159"/>
      <c r="L935" s="159"/>
      <c r="M935" s="159"/>
      <c r="N935" s="158"/>
      <c r="O935" s="158"/>
      <c r="P935" s="158"/>
      <c r="Q935" s="158"/>
      <c r="R935" s="159"/>
      <c r="S935" s="159"/>
      <c r="T935" s="159"/>
      <c r="U935" s="159"/>
      <c r="V935" s="159"/>
      <c r="W935" s="159"/>
      <c r="X935" s="159"/>
      <c r="Y935" s="159"/>
      <c r="Z935" s="148"/>
      <c r="AA935" s="148"/>
      <c r="AB935" s="148"/>
      <c r="AC935" s="148"/>
      <c r="AD935" s="148"/>
      <c r="AE935" s="148"/>
      <c r="AF935" s="148"/>
      <c r="AG935" s="148" t="s">
        <v>318</v>
      </c>
      <c r="AH935" s="148">
        <v>0</v>
      </c>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row>
    <row r="936" spans="1:60" ht="22.5" outlineLevel="1" x14ac:dyDescent="0.2">
      <c r="A936" s="178">
        <v>164</v>
      </c>
      <c r="B936" s="179" t="s">
        <v>1148</v>
      </c>
      <c r="C936" s="195" t="s">
        <v>1149</v>
      </c>
      <c r="D936" s="180" t="s">
        <v>374</v>
      </c>
      <c r="E936" s="181">
        <v>96.865049999999997</v>
      </c>
      <c r="F936" s="182"/>
      <c r="G936" s="183">
        <f>ROUND(E936*F936,2)</f>
        <v>0</v>
      </c>
      <c r="H936" s="182"/>
      <c r="I936" s="183">
        <f>ROUND(E936*H936,2)</f>
        <v>0</v>
      </c>
      <c r="J936" s="182"/>
      <c r="K936" s="183">
        <f>ROUND(E936*J936,2)</f>
        <v>0</v>
      </c>
      <c r="L936" s="183">
        <v>12</v>
      </c>
      <c r="M936" s="183">
        <f>G936*(1+L936/100)</f>
        <v>0</v>
      </c>
      <c r="N936" s="181">
        <v>1.7000000000000001E-4</v>
      </c>
      <c r="O936" s="181">
        <f>ROUND(E936*N936,2)</f>
        <v>0.02</v>
      </c>
      <c r="P936" s="181">
        <v>0</v>
      </c>
      <c r="Q936" s="181">
        <f>ROUND(E936*P936,2)</f>
        <v>0</v>
      </c>
      <c r="R936" s="183"/>
      <c r="S936" s="183" t="s">
        <v>313</v>
      </c>
      <c r="T936" s="184" t="s">
        <v>313</v>
      </c>
      <c r="U936" s="159">
        <v>4.9000000000000002E-2</v>
      </c>
      <c r="V936" s="159">
        <f>ROUND(E936*U936,2)</f>
        <v>4.75</v>
      </c>
      <c r="W936" s="159"/>
      <c r="X936" s="159" t="s">
        <v>314</v>
      </c>
      <c r="Y936" s="159" t="s">
        <v>315</v>
      </c>
      <c r="Z936" s="148"/>
      <c r="AA936" s="148"/>
      <c r="AB936" s="148"/>
      <c r="AC936" s="148"/>
      <c r="AD936" s="148"/>
      <c r="AE936" s="148"/>
      <c r="AF936" s="148"/>
      <c r="AG936" s="148" t="s">
        <v>316</v>
      </c>
      <c r="AH936" s="148"/>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row>
    <row r="937" spans="1:60" outlineLevel="2" x14ac:dyDescent="0.2">
      <c r="A937" s="155"/>
      <c r="B937" s="156"/>
      <c r="C937" s="196" t="s">
        <v>1150</v>
      </c>
      <c r="D937" s="161"/>
      <c r="E937" s="162">
        <v>23.562000000000001</v>
      </c>
      <c r="F937" s="159"/>
      <c r="G937" s="159"/>
      <c r="H937" s="159"/>
      <c r="I937" s="159"/>
      <c r="J937" s="159"/>
      <c r="K937" s="159"/>
      <c r="L937" s="159"/>
      <c r="M937" s="159"/>
      <c r="N937" s="158"/>
      <c r="O937" s="158"/>
      <c r="P937" s="158"/>
      <c r="Q937" s="158"/>
      <c r="R937" s="159"/>
      <c r="S937" s="159"/>
      <c r="T937" s="159"/>
      <c r="U937" s="159"/>
      <c r="V937" s="159"/>
      <c r="W937" s="159"/>
      <c r="X937" s="159"/>
      <c r="Y937" s="159"/>
      <c r="Z937" s="148"/>
      <c r="AA937" s="148"/>
      <c r="AB937" s="148"/>
      <c r="AC937" s="148"/>
      <c r="AD937" s="148"/>
      <c r="AE937" s="148"/>
      <c r="AF937" s="148"/>
      <c r="AG937" s="148" t="s">
        <v>318</v>
      </c>
      <c r="AH937" s="148">
        <v>0</v>
      </c>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row>
    <row r="938" spans="1:60" outlineLevel="3" x14ac:dyDescent="0.2">
      <c r="A938" s="155"/>
      <c r="B938" s="156"/>
      <c r="C938" s="196" t="s">
        <v>1151</v>
      </c>
      <c r="D938" s="161"/>
      <c r="E938" s="162">
        <v>29.501550000000002</v>
      </c>
      <c r="F938" s="159"/>
      <c r="G938" s="159"/>
      <c r="H938" s="159"/>
      <c r="I938" s="159"/>
      <c r="J938" s="159"/>
      <c r="K938" s="159"/>
      <c r="L938" s="159"/>
      <c r="M938" s="159"/>
      <c r="N938" s="158"/>
      <c r="O938" s="158"/>
      <c r="P938" s="158"/>
      <c r="Q938" s="158"/>
      <c r="R938" s="159"/>
      <c r="S938" s="159"/>
      <c r="T938" s="159"/>
      <c r="U938" s="159"/>
      <c r="V938" s="159"/>
      <c r="W938" s="159"/>
      <c r="X938" s="159"/>
      <c r="Y938" s="159"/>
      <c r="Z938" s="148"/>
      <c r="AA938" s="148"/>
      <c r="AB938" s="148"/>
      <c r="AC938" s="148"/>
      <c r="AD938" s="148"/>
      <c r="AE938" s="148"/>
      <c r="AF938" s="148"/>
      <c r="AG938" s="148" t="s">
        <v>318</v>
      </c>
      <c r="AH938" s="148">
        <v>0</v>
      </c>
      <c r="AI938" s="148"/>
      <c r="AJ938" s="148"/>
      <c r="AK938" s="148"/>
      <c r="AL938" s="148"/>
      <c r="AM938" s="148"/>
      <c r="AN938" s="148"/>
      <c r="AO938" s="148"/>
      <c r="AP938" s="148"/>
      <c r="AQ938" s="148"/>
      <c r="AR938" s="148"/>
      <c r="AS938" s="148"/>
      <c r="AT938" s="148"/>
      <c r="AU938" s="148"/>
      <c r="AV938" s="148"/>
      <c r="AW938" s="148"/>
      <c r="AX938" s="148"/>
      <c r="AY938" s="148"/>
      <c r="AZ938" s="148"/>
      <c r="BA938" s="148"/>
      <c r="BB938" s="148"/>
      <c r="BC938" s="148"/>
      <c r="BD938" s="148"/>
      <c r="BE938" s="148"/>
      <c r="BF938" s="148"/>
      <c r="BG938" s="148"/>
      <c r="BH938" s="148"/>
    </row>
    <row r="939" spans="1:60" outlineLevel="3" x14ac:dyDescent="0.2">
      <c r="A939" s="155"/>
      <c r="B939" s="156"/>
      <c r="C939" s="196" t="s">
        <v>1152</v>
      </c>
      <c r="D939" s="161"/>
      <c r="E939" s="162">
        <v>29.452500000000001</v>
      </c>
      <c r="F939" s="159"/>
      <c r="G939" s="159"/>
      <c r="H939" s="159"/>
      <c r="I939" s="159"/>
      <c r="J939" s="159"/>
      <c r="K939" s="159"/>
      <c r="L939" s="159"/>
      <c r="M939" s="159"/>
      <c r="N939" s="158"/>
      <c r="O939" s="158"/>
      <c r="P939" s="158"/>
      <c r="Q939" s="158"/>
      <c r="R939" s="159"/>
      <c r="S939" s="159"/>
      <c r="T939" s="159"/>
      <c r="U939" s="159"/>
      <c r="V939" s="159"/>
      <c r="W939" s="159"/>
      <c r="X939" s="159"/>
      <c r="Y939" s="159"/>
      <c r="Z939" s="148"/>
      <c r="AA939" s="148"/>
      <c r="AB939" s="148"/>
      <c r="AC939" s="148"/>
      <c r="AD939" s="148"/>
      <c r="AE939" s="148"/>
      <c r="AF939" s="148"/>
      <c r="AG939" s="148" t="s">
        <v>318</v>
      </c>
      <c r="AH939" s="148">
        <v>0</v>
      </c>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row>
    <row r="940" spans="1:60" outlineLevel="3" x14ac:dyDescent="0.2">
      <c r="A940" s="155"/>
      <c r="B940" s="156"/>
      <c r="C940" s="196" t="s">
        <v>1153</v>
      </c>
      <c r="D940" s="161"/>
      <c r="E940" s="162">
        <v>16.051500000000001</v>
      </c>
      <c r="F940" s="159"/>
      <c r="G940" s="159"/>
      <c r="H940" s="159"/>
      <c r="I940" s="159"/>
      <c r="J940" s="159"/>
      <c r="K940" s="159"/>
      <c r="L940" s="159"/>
      <c r="M940" s="159"/>
      <c r="N940" s="158"/>
      <c r="O940" s="158"/>
      <c r="P940" s="158"/>
      <c r="Q940" s="158"/>
      <c r="R940" s="159"/>
      <c r="S940" s="159"/>
      <c r="T940" s="159"/>
      <c r="U940" s="159"/>
      <c r="V940" s="159"/>
      <c r="W940" s="159"/>
      <c r="X940" s="159"/>
      <c r="Y940" s="159"/>
      <c r="Z940" s="148"/>
      <c r="AA940" s="148"/>
      <c r="AB940" s="148"/>
      <c r="AC940" s="148"/>
      <c r="AD940" s="148"/>
      <c r="AE940" s="148"/>
      <c r="AF940" s="148"/>
      <c r="AG940" s="148" t="s">
        <v>318</v>
      </c>
      <c r="AH940" s="148">
        <v>0</v>
      </c>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row>
    <row r="941" spans="1:60" outlineLevel="3" x14ac:dyDescent="0.2">
      <c r="A941" s="155"/>
      <c r="B941" s="156"/>
      <c r="C941" s="196" t="s">
        <v>1154</v>
      </c>
      <c r="D941" s="161"/>
      <c r="E941" s="162">
        <v>-1.7024999999999999</v>
      </c>
      <c r="F941" s="159"/>
      <c r="G941" s="159"/>
      <c r="H941" s="159"/>
      <c r="I941" s="159"/>
      <c r="J941" s="159"/>
      <c r="K941" s="159"/>
      <c r="L941" s="159"/>
      <c r="M941" s="159"/>
      <c r="N941" s="158"/>
      <c r="O941" s="158"/>
      <c r="P941" s="158"/>
      <c r="Q941" s="158"/>
      <c r="R941" s="159"/>
      <c r="S941" s="159"/>
      <c r="T941" s="159"/>
      <c r="U941" s="159"/>
      <c r="V941" s="159"/>
      <c r="W941" s="159"/>
      <c r="X941" s="159"/>
      <c r="Y941" s="159"/>
      <c r="Z941" s="148"/>
      <c r="AA941" s="148"/>
      <c r="AB941" s="148"/>
      <c r="AC941" s="148"/>
      <c r="AD941" s="148"/>
      <c r="AE941" s="148"/>
      <c r="AF941" s="148"/>
      <c r="AG941" s="148" t="s">
        <v>318</v>
      </c>
      <c r="AH941" s="148">
        <v>0</v>
      </c>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row>
    <row r="942" spans="1:60" ht="22.5" outlineLevel="1" x14ac:dyDescent="0.2">
      <c r="A942" s="178">
        <v>165</v>
      </c>
      <c r="B942" s="179" t="s">
        <v>1155</v>
      </c>
      <c r="C942" s="195" t="s">
        <v>1156</v>
      </c>
      <c r="D942" s="180" t="s">
        <v>374</v>
      </c>
      <c r="E942" s="181">
        <v>163.511</v>
      </c>
      <c r="F942" s="182"/>
      <c r="G942" s="183">
        <f>ROUND(E942*F942,2)</f>
        <v>0</v>
      </c>
      <c r="H942" s="182"/>
      <c r="I942" s="183">
        <f>ROUND(E942*H942,2)</f>
        <v>0</v>
      </c>
      <c r="J942" s="182"/>
      <c r="K942" s="183">
        <f>ROUND(E942*J942,2)</f>
        <v>0</v>
      </c>
      <c r="L942" s="183">
        <v>12</v>
      </c>
      <c r="M942" s="183">
        <f>G942*(1+L942/100)</f>
        <v>0</v>
      </c>
      <c r="N942" s="181">
        <v>4.0999999999999999E-4</v>
      </c>
      <c r="O942" s="181">
        <f>ROUND(E942*N942,2)</f>
        <v>7.0000000000000007E-2</v>
      </c>
      <c r="P942" s="181">
        <v>0</v>
      </c>
      <c r="Q942" s="181">
        <f>ROUND(E942*P942,2)</f>
        <v>0</v>
      </c>
      <c r="R942" s="183"/>
      <c r="S942" s="183" t="s">
        <v>313</v>
      </c>
      <c r="T942" s="184" t="s">
        <v>313</v>
      </c>
      <c r="U942" s="159">
        <v>0.22991</v>
      </c>
      <c r="V942" s="159">
        <f>ROUND(E942*U942,2)</f>
        <v>37.590000000000003</v>
      </c>
      <c r="W942" s="159"/>
      <c r="X942" s="159" t="s">
        <v>314</v>
      </c>
      <c r="Y942" s="159" t="s">
        <v>315</v>
      </c>
      <c r="Z942" s="148"/>
      <c r="AA942" s="148"/>
      <c r="AB942" s="148"/>
      <c r="AC942" s="148"/>
      <c r="AD942" s="148"/>
      <c r="AE942" s="148"/>
      <c r="AF942" s="148"/>
      <c r="AG942" s="148" t="s">
        <v>316</v>
      </c>
      <c r="AH942" s="148"/>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row>
    <row r="943" spans="1:60" outlineLevel="2" x14ac:dyDescent="0.2">
      <c r="A943" s="155"/>
      <c r="B943" s="156"/>
      <c r="C943" s="196" t="s">
        <v>1157</v>
      </c>
      <c r="D943" s="161"/>
      <c r="E943" s="162">
        <v>163.511</v>
      </c>
      <c r="F943" s="159"/>
      <c r="G943" s="159"/>
      <c r="H943" s="159"/>
      <c r="I943" s="159"/>
      <c r="J943" s="159"/>
      <c r="K943" s="159"/>
      <c r="L943" s="159"/>
      <c r="M943" s="159"/>
      <c r="N943" s="158"/>
      <c r="O943" s="158"/>
      <c r="P943" s="158"/>
      <c r="Q943" s="158"/>
      <c r="R943" s="159"/>
      <c r="S943" s="159"/>
      <c r="T943" s="159"/>
      <c r="U943" s="159"/>
      <c r="V943" s="159"/>
      <c r="W943" s="159"/>
      <c r="X943" s="159"/>
      <c r="Y943" s="159"/>
      <c r="Z943" s="148"/>
      <c r="AA943" s="148"/>
      <c r="AB943" s="148"/>
      <c r="AC943" s="148"/>
      <c r="AD943" s="148"/>
      <c r="AE943" s="148"/>
      <c r="AF943" s="148"/>
      <c r="AG943" s="148" t="s">
        <v>318</v>
      </c>
      <c r="AH943" s="148">
        <v>5</v>
      </c>
      <c r="AI943" s="148"/>
      <c r="AJ943" s="148"/>
      <c r="AK943" s="148"/>
      <c r="AL943" s="148"/>
      <c r="AM943" s="148"/>
      <c r="AN943" s="148"/>
      <c r="AO943" s="148"/>
      <c r="AP943" s="148"/>
      <c r="AQ943" s="148"/>
      <c r="AR943" s="148"/>
      <c r="AS943" s="148"/>
      <c r="AT943" s="148"/>
      <c r="AU943" s="148"/>
      <c r="AV943" s="148"/>
      <c r="AW943" s="148"/>
      <c r="AX943" s="148"/>
      <c r="AY943" s="148"/>
      <c r="AZ943" s="148"/>
      <c r="BA943" s="148"/>
      <c r="BB943" s="148"/>
      <c r="BC943" s="148"/>
      <c r="BD943" s="148"/>
      <c r="BE943" s="148"/>
      <c r="BF943" s="148"/>
      <c r="BG943" s="148"/>
      <c r="BH943" s="148"/>
    </row>
    <row r="944" spans="1:60" ht="22.5" outlineLevel="1" x14ac:dyDescent="0.2">
      <c r="A944" s="178">
        <v>166</v>
      </c>
      <c r="B944" s="179" t="s">
        <v>1158</v>
      </c>
      <c r="C944" s="195" t="s">
        <v>1159</v>
      </c>
      <c r="D944" s="180" t="s">
        <v>374</v>
      </c>
      <c r="E944" s="181">
        <v>96.865049999999997</v>
      </c>
      <c r="F944" s="182"/>
      <c r="G944" s="183">
        <f>ROUND(E944*F944,2)</f>
        <v>0</v>
      </c>
      <c r="H944" s="182"/>
      <c r="I944" s="183">
        <f>ROUND(E944*H944,2)</f>
        <v>0</v>
      </c>
      <c r="J944" s="182"/>
      <c r="K944" s="183">
        <f>ROUND(E944*J944,2)</f>
        <v>0</v>
      </c>
      <c r="L944" s="183">
        <v>12</v>
      </c>
      <c r="M944" s="183">
        <f>G944*(1+L944/100)</f>
        <v>0</v>
      </c>
      <c r="N944" s="181">
        <v>5.8E-4</v>
      </c>
      <c r="O944" s="181">
        <f>ROUND(E944*N944,2)</f>
        <v>0.06</v>
      </c>
      <c r="P944" s="181">
        <v>0</v>
      </c>
      <c r="Q944" s="181">
        <f>ROUND(E944*P944,2)</f>
        <v>0</v>
      </c>
      <c r="R944" s="183"/>
      <c r="S944" s="183" t="s">
        <v>313</v>
      </c>
      <c r="T944" s="184" t="s">
        <v>313</v>
      </c>
      <c r="U944" s="159">
        <v>0.26600000000000001</v>
      </c>
      <c r="V944" s="159">
        <f>ROUND(E944*U944,2)</f>
        <v>25.77</v>
      </c>
      <c r="W944" s="159"/>
      <c r="X944" s="159" t="s">
        <v>314</v>
      </c>
      <c r="Y944" s="159" t="s">
        <v>315</v>
      </c>
      <c r="Z944" s="148"/>
      <c r="AA944" s="148"/>
      <c r="AB944" s="148"/>
      <c r="AC944" s="148"/>
      <c r="AD944" s="148"/>
      <c r="AE944" s="148"/>
      <c r="AF944" s="148"/>
      <c r="AG944" s="148" t="s">
        <v>316</v>
      </c>
      <c r="AH944" s="148"/>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row>
    <row r="945" spans="1:60" outlineLevel="2" x14ac:dyDescent="0.2">
      <c r="A945" s="155"/>
      <c r="B945" s="156"/>
      <c r="C945" s="196" t="s">
        <v>1160</v>
      </c>
      <c r="D945" s="161"/>
      <c r="E945" s="162">
        <v>96.865049999999997</v>
      </c>
      <c r="F945" s="159"/>
      <c r="G945" s="159"/>
      <c r="H945" s="159"/>
      <c r="I945" s="159"/>
      <c r="J945" s="159"/>
      <c r="K945" s="159"/>
      <c r="L945" s="159"/>
      <c r="M945" s="159"/>
      <c r="N945" s="158"/>
      <c r="O945" s="158"/>
      <c r="P945" s="158"/>
      <c r="Q945" s="158"/>
      <c r="R945" s="159"/>
      <c r="S945" s="159"/>
      <c r="T945" s="159"/>
      <c r="U945" s="159"/>
      <c r="V945" s="159"/>
      <c r="W945" s="159"/>
      <c r="X945" s="159"/>
      <c r="Y945" s="159"/>
      <c r="Z945" s="148"/>
      <c r="AA945" s="148"/>
      <c r="AB945" s="148"/>
      <c r="AC945" s="148"/>
      <c r="AD945" s="148"/>
      <c r="AE945" s="148"/>
      <c r="AF945" s="148"/>
      <c r="AG945" s="148" t="s">
        <v>318</v>
      </c>
      <c r="AH945" s="148">
        <v>5</v>
      </c>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row>
    <row r="946" spans="1:60" ht="22.5" outlineLevel="1" x14ac:dyDescent="0.2">
      <c r="A946" s="178">
        <v>167</v>
      </c>
      <c r="B946" s="179" t="s">
        <v>1161</v>
      </c>
      <c r="C946" s="195" t="s">
        <v>1162</v>
      </c>
      <c r="D946" s="180" t="s">
        <v>374</v>
      </c>
      <c r="E946" s="181">
        <v>1.59</v>
      </c>
      <c r="F946" s="182"/>
      <c r="G946" s="183">
        <f>ROUND(E946*F946,2)</f>
        <v>0</v>
      </c>
      <c r="H946" s="182"/>
      <c r="I946" s="183">
        <f>ROUND(E946*H946,2)</f>
        <v>0</v>
      </c>
      <c r="J946" s="182"/>
      <c r="K946" s="183">
        <f>ROUND(E946*J946,2)</f>
        <v>0</v>
      </c>
      <c r="L946" s="183">
        <v>12</v>
      </c>
      <c r="M946" s="183">
        <f>G946*(1+L946/100)</f>
        <v>0</v>
      </c>
      <c r="N946" s="181">
        <v>0</v>
      </c>
      <c r="O946" s="181">
        <f>ROUND(E946*N946,2)</f>
        <v>0</v>
      </c>
      <c r="P946" s="181">
        <v>0</v>
      </c>
      <c r="Q946" s="181">
        <f>ROUND(E946*P946,2)</f>
        <v>0</v>
      </c>
      <c r="R946" s="183"/>
      <c r="S946" s="183" t="s">
        <v>313</v>
      </c>
      <c r="T946" s="184" t="s">
        <v>313</v>
      </c>
      <c r="U946" s="159">
        <v>0.31</v>
      </c>
      <c r="V946" s="159">
        <f>ROUND(E946*U946,2)</f>
        <v>0.49</v>
      </c>
      <c r="W946" s="159"/>
      <c r="X946" s="159" t="s">
        <v>314</v>
      </c>
      <c r="Y946" s="159" t="s">
        <v>315</v>
      </c>
      <c r="Z946" s="148"/>
      <c r="AA946" s="148"/>
      <c r="AB946" s="148"/>
      <c r="AC946" s="148"/>
      <c r="AD946" s="148"/>
      <c r="AE946" s="148"/>
      <c r="AF946" s="148"/>
      <c r="AG946" s="148" t="s">
        <v>316</v>
      </c>
      <c r="AH946" s="148"/>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row>
    <row r="947" spans="1:60" ht="22.5" outlineLevel="2" x14ac:dyDescent="0.2">
      <c r="A947" s="155"/>
      <c r="B947" s="156"/>
      <c r="C947" s="196" t="s">
        <v>1163</v>
      </c>
      <c r="D947" s="161"/>
      <c r="E947" s="162">
        <v>1.59</v>
      </c>
      <c r="F947" s="159"/>
      <c r="G947" s="159"/>
      <c r="H947" s="159"/>
      <c r="I947" s="159"/>
      <c r="J947" s="159"/>
      <c r="K947" s="159"/>
      <c r="L947" s="159"/>
      <c r="M947" s="159"/>
      <c r="N947" s="158"/>
      <c r="O947" s="158"/>
      <c r="P947" s="158"/>
      <c r="Q947" s="158"/>
      <c r="R947" s="159"/>
      <c r="S947" s="159"/>
      <c r="T947" s="159"/>
      <c r="U947" s="159"/>
      <c r="V947" s="159"/>
      <c r="W947" s="159"/>
      <c r="X947" s="159"/>
      <c r="Y947" s="159"/>
      <c r="Z947" s="148"/>
      <c r="AA947" s="148"/>
      <c r="AB947" s="148"/>
      <c r="AC947" s="148"/>
      <c r="AD947" s="148"/>
      <c r="AE947" s="148"/>
      <c r="AF947" s="148"/>
      <c r="AG947" s="148" t="s">
        <v>318</v>
      </c>
      <c r="AH947" s="148">
        <v>0</v>
      </c>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row>
    <row r="948" spans="1:60" outlineLevel="1" x14ac:dyDescent="0.2">
      <c r="A948" s="178">
        <v>168</v>
      </c>
      <c r="B948" s="179" t="s">
        <v>1164</v>
      </c>
      <c r="C948" s="195" t="s">
        <v>1165</v>
      </c>
      <c r="D948" s="180" t="s">
        <v>374</v>
      </c>
      <c r="E948" s="181">
        <v>97.068799999999996</v>
      </c>
      <c r="F948" s="182"/>
      <c r="G948" s="183">
        <f>ROUND(E948*F948,2)</f>
        <v>0</v>
      </c>
      <c r="H948" s="182"/>
      <c r="I948" s="183">
        <f>ROUND(E948*H948,2)</f>
        <v>0</v>
      </c>
      <c r="J948" s="182"/>
      <c r="K948" s="183">
        <f>ROUND(E948*J948,2)</f>
        <v>0</v>
      </c>
      <c r="L948" s="183">
        <v>12</v>
      </c>
      <c r="M948" s="183">
        <f>G948*(1+L948/100)</f>
        <v>0</v>
      </c>
      <c r="N948" s="181">
        <v>2.2000000000000001E-4</v>
      </c>
      <c r="O948" s="181">
        <f>ROUND(E948*N948,2)</f>
        <v>0.02</v>
      </c>
      <c r="P948" s="181">
        <v>0</v>
      </c>
      <c r="Q948" s="181">
        <f>ROUND(E948*P948,2)</f>
        <v>0</v>
      </c>
      <c r="R948" s="183"/>
      <c r="S948" s="183" t="s">
        <v>313</v>
      </c>
      <c r="T948" s="184" t="s">
        <v>313</v>
      </c>
      <c r="U948" s="159">
        <v>9.5000000000000001E-2</v>
      </c>
      <c r="V948" s="159">
        <f>ROUND(E948*U948,2)</f>
        <v>9.2200000000000006</v>
      </c>
      <c r="W948" s="159"/>
      <c r="X948" s="159" t="s">
        <v>314</v>
      </c>
      <c r="Y948" s="159" t="s">
        <v>315</v>
      </c>
      <c r="Z948" s="148"/>
      <c r="AA948" s="148"/>
      <c r="AB948" s="148"/>
      <c r="AC948" s="148"/>
      <c r="AD948" s="148"/>
      <c r="AE948" s="148"/>
      <c r="AF948" s="148"/>
      <c r="AG948" s="148" t="s">
        <v>316</v>
      </c>
      <c r="AH948" s="148"/>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row>
    <row r="949" spans="1:60" outlineLevel="2" x14ac:dyDescent="0.2">
      <c r="A949" s="155"/>
      <c r="B949" s="156"/>
      <c r="C949" s="196" t="s">
        <v>1166</v>
      </c>
      <c r="D949" s="161"/>
      <c r="E949" s="162">
        <v>3.92</v>
      </c>
      <c r="F949" s="159"/>
      <c r="G949" s="159"/>
      <c r="H949" s="159"/>
      <c r="I949" s="159"/>
      <c r="J949" s="159"/>
      <c r="K949" s="159"/>
      <c r="L949" s="159"/>
      <c r="M949" s="159"/>
      <c r="N949" s="158"/>
      <c r="O949" s="158"/>
      <c r="P949" s="158"/>
      <c r="Q949" s="158"/>
      <c r="R949" s="159"/>
      <c r="S949" s="159"/>
      <c r="T949" s="159"/>
      <c r="U949" s="159"/>
      <c r="V949" s="159"/>
      <c r="W949" s="159"/>
      <c r="X949" s="159"/>
      <c r="Y949" s="159"/>
      <c r="Z949" s="148"/>
      <c r="AA949" s="148"/>
      <c r="AB949" s="148"/>
      <c r="AC949" s="148"/>
      <c r="AD949" s="148"/>
      <c r="AE949" s="148"/>
      <c r="AF949" s="148"/>
      <c r="AG949" s="148" t="s">
        <v>318</v>
      </c>
      <c r="AH949" s="148">
        <v>0</v>
      </c>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row>
    <row r="950" spans="1:60" outlineLevel="3" x14ac:dyDescent="0.2">
      <c r="A950" s="155"/>
      <c r="B950" s="156"/>
      <c r="C950" s="196" t="s">
        <v>1167</v>
      </c>
      <c r="D950" s="161"/>
      <c r="E950" s="162">
        <v>5.54</v>
      </c>
      <c r="F950" s="159"/>
      <c r="G950" s="159"/>
      <c r="H950" s="159"/>
      <c r="I950" s="159"/>
      <c r="J950" s="159"/>
      <c r="K950" s="159"/>
      <c r="L950" s="159"/>
      <c r="M950" s="159"/>
      <c r="N950" s="158"/>
      <c r="O950" s="158"/>
      <c r="P950" s="158"/>
      <c r="Q950" s="158"/>
      <c r="R950" s="159"/>
      <c r="S950" s="159"/>
      <c r="T950" s="159"/>
      <c r="U950" s="159"/>
      <c r="V950" s="159"/>
      <c r="W950" s="159"/>
      <c r="X950" s="159"/>
      <c r="Y950" s="159"/>
      <c r="Z950" s="148"/>
      <c r="AA950" s="148"/>
      <c r="AB950" s="148"/>
      <c r="AC950" s="148"/>
      <c r="AD950" s="148"/>
      <c r="AE950" s="148"/>
      <c r="AF950" s="148"/>
      <c r="AG950" s="148" t="s">
        <v>318</v>
      </c>
      <c r="AH950" s="148">
        <v>0</v>
      </c>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row>
    <row r="951" spans="1:60" outlineLevel="3" x14ac:dyDescent="0.2">
      <c r="A951" s="155"/>
      <c r="B951" s="156"/>
      <c r="C951" s="196" t="s">
        <v>1168</v>
      </c>
      <c r="D951" s="161"/>
      <c r="E951" s="162">
        <v>5.17</v>
      </c>
      <c r="F951" s="159"/>
      <c r="G951" s="159"/>
      <c r="H951" s="159"/>
      <c r="I951" s="159"/>
      <c r="J951" s="159"/>
      <c r="K951" s="159"/>
      <c r="L951" s="159"/>
      <c r="M951" s="159"/>
      <c r="N951" s="158"/>
      <c r="O951" s="158"/>
      <c r="P951" s="158"/>
      <c r="Q951" s="158"/>
      <c r="R951" s="159"/>
      <c r="S951" s="159"/>
      <c r="T951" s="159"/>
      <c r="U951" s="159"/>
      <c r="V951" s="159"/>
      <c r="W951" s="159"/>
      <c r="X951" s="159"/>
      <c r="Y951" s="159"/>
      <c r="Z951" s="148"/>
      <c r="AA951" s="148"/>
      <c r="AB951" s="148"/>
      <c r="AC951" s="148"/>
      <c r="AD951" s="148"/>
      <c r="AE951" s="148"/>
      <c r="AF951" s="148"/>
      <c r="AG951" s="148" t="s">
        <v>318</v>
      </c>
      <c r="AH951" s="148">
        <v>0</v>
      </c>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row>
    <row r="952" spans="1:60" outlineLevel="3" x14ac:dyDescent="0.2">
      <c r="A952" s="155"/>
      <c r="B952" s="156"/>
      <c r="C952" s="196" t="s">
        <v>1169</v>
      </c>
      <c r="D952" s="161"/>
      <c r="E952" s="162">
        <v>2.4</v>
      </c>
      <c r="F952" s="159"/>
      <c r="G952" s="159"/>
      <c r="H952" s="159"/>
      <c r="I952" s="159"/>
      <c r="J952" s="159"/>
      <c r="K952" s="159"/>
      <c r="L952" s="159"/>
      <c r="M952" s="159"/>
      <c r="N952" s="158"/>
      <c r="O952" s="158"/>
      <c r="P952" s="158"/>
      <c r="Q952" s="158"/>
      <c r="R952" s="159"/>
      <c r="S952" s="159"/>
      <c r="T952" s="159"/>
      <c r="U952" s="159"/>
      <c r="V952" s="159"/>
      <c r="W952" s="159"/>
      <c r="X952" s="159"/>
      <c r="Y952" s="159"/>
      <c r="Z952" s="148"/>
      <c r="AA952" s="148"/>
      <c r="AB952" s="148"/>
      <c r="AC952" s="148"/>
      <c r="AD952" s="148"/>
      <c r="AE952" s="148"/>
      <c r="AF952" s="148"/>
      <c r="AG952" s="148" t="s">
        <v>318</v>
      </c>
      <c r="AH952" s="148">
        <v>0</v>
      </c>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row>
    <row r="953" spans="1:60" outlineLevel="3" x14ac:dyDescent="0.2">
      <c r="A953" s="155"/>
      <c r="B953" s="156"/>
      <c r="C953" s="196" t="s">
        <v>1170</v>
      </c>
      <c r="D953" s="161"/>
      <c r="E953" s="162">
        <v>6.34</v>
      </c>
      <c r="F953" s="159"/>
      <c r="G953" s="159"/>
      <c r="H953" s="159"/>
      <c r="I953" s="159"/>
      <c r="J953" s="159"/>
      <c r="K953" s="159"/>
      <c r="L953" s="159"/>
      <c r="M953" s="159"/>
      <c r="N953" s="158"/>
      <c r="O953" s="158"/>
      <c r="P953" s="158"/>
      <c r="Q953" s="158"/>
      <c r="R953" s="159"/>
      <c r="S953" s="159"/>
      <c r="T953" s="159"/>
      <c r="U953" s="159"/>
      <c r="V953" s="159"/>
      <c r="W953" s="159"/>
      <c r="X953" s="159"/>
      <c r="Y953" s="159"/>
      <c r="Z953" s="148"/>
      <c r="AA953" s="148"/>
      <c r="AB953" s="148"/>
      <c r="AC953" s="148"/>
      <c r="AD953" s="148"/>
      <c r="AE953" s="148"/>
      <c r="AF953" s="148"/>
      <c r="AG953" s="148" t="s">
        <v>318</v>
      </c>
      <c r="AH953" s="148">
        <v>0</v>
      </c>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row>
    <row r="954" spans="1:60" outlineLevel="3" x14ac:dyDescent="0.2">
      <c r="A954" s="155"/>
      <c r="B954" s="156"/>
      <c r="C954" s="196" t="s">
        <v>1171</v>
      </c>
      <c r="D954" s="161"/>
      <c r="E954" s="162">
        <v>4.95</v>
      </c>
      <c r="F954" s="159"/>
      <c r="G954" s="159"/>
      <c r="H954" s="159"/>
      <c r="I954" s="159"/>
      <c r="J954" s="159"/>
      <c r="K954" s="159"/>
      <c r="L954" s="159"/>
      <c r="M954" s="159"/>
      <c r="N954" s="158"/>
      <c r="O954" s="158"/>
      <c r="P954" s="158"/>
      <c r="Q954" s="158"/>
      <c r="R954" s="159"/>
      <c r="S954" s="159"/>
      <c r="T954" s="159"/>
      <c r="U954" s="159"/>
      <c r="V954" s="159"/>
      <c r="W954" s="159"/>
      <c r="X954" s="159"/>
      <c r="Y954" s="159"/>
      <c r="Z954" s="148"/>
      <c r="AA954" s="148"/>
      <c r="AB954" s="148"/>
      <c r="AC954" s="148"/>
      <c r="AD954" s="148"/>
      <c r="AE954" s="148"/>
      <c r="AF954" s="148"/>
      <c r="AG954" s="148" t="s">
        <v>318</v>
      </c>
      <c r="AH954" s="148">
        <v>0</v>
      </c>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row>
    <row r="955" spans="1:60" outlineLevel="3" x14ac:dyDescent="0.2">
      <c r="A955" s="155"/>
      <c r="B955" s="156"/>
      <c r="C955" s="196" t="s">
        <v>1172</v>
      </c>
      <c r="D955" s="161"/>
      <c r="E955" s="162">
        <v>8.0399999999999991</v>
      </c>
      <c r="F955" s="159"/>
      <c r="G955" s="159"/>
      <c r="H955" s="159"/>
      <c r="I955" s="159"/>
      <c r="J955" s="159"/>
      <c r="K955" s="159"/>
      <c r="L955" s="159"/>
      <c r="M955" s="159"/>
      <c r="N955" s="158"/>
      <c r="O955" s="158"/>
      <c r="P955" s="158"/>
      <c r="Q955" s="158"/>
      <c r="R955" s="159"/>
      <c r="S955" s="159"/>
      <c r="T955" s="159"/>
      <c r="U955" s="159"/>
      <c r="V955" s="159"/>
      <c r="W955" s="159"/>
      <c r="X955" s="159"/>
      <c r="Y955" s="159"/>
      <c r="Z955" s="148"/>
      <c r="AA955" s="148"/>
      <c r="AB955" s="148"/>
      <c r="AC955" s="148"/>
      <c r="AD955" s="148"/>
      <c r="AE955" s="148"/>
      <c r="AF955" s="148"/>
      <c r="AG955" s="148" t="s">
        <v>318</v>
      </c>
      <c r="AH955" s="148">
        <v>0</v>
      </c>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row>
    <row r="956" spans="1:60" outlineLevel="3" x14ac:dyDescent="0.2">
      <c r="A956" s="155"/>
      <c r="B956" s="156"/>
      <c r="C956" s="196" t="s">
        <v>1173</v>
      </c>
      <c r="D956" s="161"/>
      <c r="E956" s="162">
        <v>6.16</v>
      </c>
      <c r="F956" s="159"/>
      <c r="G956" s="159"/>
      <c r="H956" s="159"/>
      <c r="I956" s="159"/>
      <c r="J956" s="159"/>
      <c r="K956" s="159"/>
      <c r="L956" s="159"/>
      <c r="M956" s="159"/>
      <c r="N956" s="158"/>
      <c r="O956" s="158"/>
      <c r="P956" s="158"/>
      <c r="Q956" s="158"/>
      <c r="R956" s="159"/>
      <c r="S956" s="159"/>
      <c r="T956" s="159"/>
      <c r="U956" s="159"/>
      <c r="V956" s="159"/>
      <c r="W956" s="159"/>
      <c r="X956" s="159"/>
      <c r="Y956" s="159"/>
      <c r="Z956" s="148"/>
      <c r="AA956" s="148"/>
      <c r="AB956" s="148"/>
      <c r="AC956" s="148"/>
      <c r="AD956" s="148"/>
      <c r="AE956" s="148"/>
      <c r="AF956" s="148"/>
      <c r="AG956" s="148" t="s">
        <v>318</v>
      </c>
      <c r="AH956" s="148">
        <v>0</v>
      </c>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row>
    <row r="957" spans="1:60" outlineLevel="3" x14ac:dyDescent="0.2">
      <c r="A957" s="155"/>
      <c r="B957" s="156"/>
      <c r="C957" s="196" t="s">
        <v>1174</v>
      </c>
      <c r="D957" s="161"/>
      <c r="E957" s="162">
        <v>13.348800000000001</v>
      </c>
      <c r="F957" s="159"/>
      <c r="G957" s="159"/>
      <c r="H957" s="159"/>
      <c r="I957" s="159"/>
      <c r="J957" s="159"/>
      <c r="K957" s="159"/>
      <c r="L957" s="159"/>
      <c r="M957" s="159"/>
      <c r="N957" s="158"/>
      <c r="O957" s="158"/>
      <c r="P957" s="158"/>
      <c r="Q957" s="158"/>
      <c r="R957" s="159"/>
      <c r="S957" s="159"/>
      <c r="T957" s="159"/>
      <c r="U957" s="159"/>
      <c r="V957" s="159"/>
      <c r="W957" s="159"/>
      <c r="X957" s="159"/>
      <c r="Y957" s="159"/>
      <c r="Z957" s="148"/>
      <c r="AA957" s="148"/>
      <c r="AB957" s="148"/>
      <c r="AC957" s="148"/>
      <c r="AD957" s="148"/>
      <c r="AE957" s="148"/>
      <c r="AF957" s="148"/>
      <c r="AG957" s="148" t="s">
        <v>318</v>
      </c>
      <c r="AH957" s="148">
        <v>0</v>
      </c>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row>
    <row r="958" spans="1:60" outlineLevel="3" x14ac:dyDescent="0.2">
      <c r="A958" s="155"/>
      <c r="B958" s="156"/>
      <c r="C958" s="196" t="s">
        <v>1175</v>
      </c>
      <c r="D958" s="161"/>
      <c r="E958" s="162">
        <v>32</v>
      </c>
      <c r="F958" s="159"/>
      <c r="G958" s="159"/>
      <c r="H958" s="159"/>
      <c r="I958" s="159"/>
      <c r="J958" s="159"/>
      <c r="K958" s="159"/>
      <c r="L958" s="159"/>
      <c r="M958" s="159"/>
      <c r="N958" s="158"/>
      <c r="O958" s="158"/>
      <c r="P958" s="158"/>
      <c r="Q958" s="158"/>
      <c r="R958" s="159"/>
      <c r="S958" s="159"/>
      <c r="T958" s="159"/>
      <c r="U958" s="159"/>
      <c r="V958" s="159"/>
      <c r="W958" s="159"/>
      <c r="X958" s="159"/>
      <c r="Y958" s="159"/>
      <c r="Z958" s="148"/>
      <c r="AA958" s="148"/>
      <c r="AB958" s="148"/>
      <c r="AC958" s="148"/>
      <c r="AD958" s="148"/>
      <c r="AE958" s="148"/>
      <c r="AF958" s="148"/>
      <c r="AG958" s="148" t="s">
        <v>318</v>
      </c>
      <c r="AH958" s="148">
        <v>0</v>
      </c>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row>
    <row r="959" spans="1:60" outlineLevel="3" x14ac:dyDescent="0.2">
      <c r="A959" s="155"/>
      <c r="B959" s="156"/>
      <c r="C959" s="196" t="s">
        <v>1176</v>
      </c>
      <c r="D959" s="161"/>
      <c r="E959" s="162">
        <v>9.1999999999999993</v>
      </c>
      <c r="F959" s="159"/>
      <c r="G959" s="159"/>
      <c r="H959" s="159"/>
      <c r="I959" s="159"/>
      <c r="J959" s="159"/>
      <c r="K959" s="159"/>
      <c r="L959" s="159"/>
      <c r="M959" s="159"/>
      <c r="N959" s="158"/>
      <c r="O959" s="158"/>
      <c r="P959" s="158"/>
      <c r="Q959" s="158"/>
      <c r="R959" s="159"/>
      <c r="S959" s="159"/>
      <c r="T959" s="159"/>
      <c r="U959" s="159"/>
      <c r="V959" s="159"/>
      <c r="W959" s="159"/>
      <c r="X959" s="159"/>
      <c r="Y959" s="159"/>
      <c r="Z959" s="148"/>
      <c r="AA959" s="148"/>
      <c r="AB959" s="148"/>
      <c r="AC959" s="148"/>
      <c r="AD959" s="148"/>
      <c r="AE959" s="148"/>
      <c r="AF959" s="148"/>
      <c r="AG959" s="148" t="s">
        <v>318</v>
      </c>
      <c r="AH959" s="148">
        <v>0</v>
      </c>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row>
    <row r="960" spans="1:60" outlineLevel="1" x14ac:dyDescent="0.2">
      <c r="A960" s="178">
        <v>169</v>
      </c>
      <c r="B960" s="179" t="s">
        <v>1177</v>
      </c>
      <c r="C960" s="195" t="s">
        <v>1178</v>
      </c>
      <c r="D960" s="180" t="s">
        <v>374</v>
      </c>
      <c r="E960" s="181">
        <v>97.068799999999996</v>
      </c>
      <c r="F960" s="182"/>
      <c r="G960" s="183">
        <f>ROUND(E960*F960,2)</f>
        <v>0</v>
      </c>
      <c r="H960" s="182"/>
      <c r="I960" s="183">
        <f>ROUND(E960*H960,2)</f>
        <v>0</v>
      </c>
      <c r="J960" s="182"/>
      <c r="K960" s="183">
        <f>ROUND(E960*J960,2)</f>
        <v>0</v>
      </c>
      <c r="L960" s="183">
        <v>12</v>
      </c>
      <c r="M960" s="183">
        <f>G960*(1+L960/100)</f>
        <v>0</v>
      </c>
      <c r="N960" s="181">
        <v>1.2600000000000001E-3</v>
      </c>
      <c r="O960" s="181">
        <f>ROUND(E960*N960,2)</f>
        <v>0.12</v>
      </c>
      <c r="P960" s="181">
        <v>0</v>
      </c>
      <c r="Q960" s="181">
        <f>ROUND(E960*P960,2)</f>
        <v>0</v>
      </c>
      <c r="R960" s="183"/>
      <c r="S960" s="183" t="s">
        <v>313</v>
      </c>
      <c r="T960" s="184" t="s">
        <v>313</v>
      </c>
      <c r="U960" s="159">
        <v>0.24</v>
      </c>
      <c r="V960" s="159">
        <f>ROUND(E960*U960,2)</f>
        <v>23.3</v>
      </c>
      <c r="W960" s="159"/>
      <c r="X960" s="159" t="s">
        <v>314</v>
      </c>
      <c r="Y960" s="159" t="s">
        <v>315</v>
      </c>
      <c r="Z960" s="148"/>
      <c r="AA960" s="148"/>
      <c r="AB960" s="148"/>
      <c r="AC960" s="148"/>
      <c r="AD960" s="148"/>
      <c r="AE960" s="148"/>
      <c r="AF960" s="148"/>
      <c r="AG960" s="148" t="s">
        <v>316</v>
      </c>
      <c r="AH960" s="148"/>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row>
    <row r="961" spans="1:60" outlineLevel="2" x14ac:dyDescent="0.2">
      <c r="A961" s="155"/>
      <c r="B961" s="156"/>
      <c r="C961" s="196" t="s">
        <v>1179</v>
      </c>
      <c r="D961" s="161"/>
      <c r="E961" s="162">
        <v>97.068799999999996</v>
      </c>
      <c r="F961" s="159"/>
      <c r="G961" s="159"/>
      <c r="H961" s="159"/>
      <c r="I961" s="159"/>
      <c r="J961" s="159"/>
      <c r="K961" s="159"/>
      <c r="L961" s="159"/>
      <c r="M961" s="159"/>
      <c r="N961" s="158"/>
      <c r="O961" s="158"/>
      <c r="P961" s="158"/>
      <c r="Q961" s="158"/>
      <c r="R961" s="159"/>
      <c r="S961" s="159"/>
      <c r="T961" s="159"/>
      <c r="U961" s="159"/>
      <c r="V961" s="159"/>
      <c r="W961" s="159"/>
      <c r="X961" s="159"/>
      <c r="Y961" s="159"/>
      <c r="Z961" s="148"/>
      <c r="AA961" s="148"/>
      <c r="AB961" s="148"/>
      <c r="AC961" s="148"/>
      <c r="AD961" s="148"/>
      <c r="AE961" s="148"/>
      <c r="AF961" s="148"/>
      <c r="AG961" s="148" t="s">
        <v>318</v>
      </c>
      <c r="AH961" s="148">
        <v>5</v>
      </c>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row>
    <row r="962" spans="1:60" ht="22.5" outlineLevel="1" x14ac:dyDescent="0.2">
      <c r="A962" s="178">
        <v>170</v>
      </c>
      <c r="B962" s="179" t="s">
        <v>1180</v>
      </c>
      <c r="C962" s="195" t="s">
        <v>1181</v>
      </c>
      <c r="D962" s="180" t="s">
        <v>389</v>
      </c>
      <c r="E962" s="181">
        <v>74.343999999999994</v>
      </c>
      <c r="F962" s="182"/>
      <c r="G962" s="183">
        <f>ROUND(E962*F962,2)</f>
        <v>0</v>
      </c>
      <c r="H962" s="182"/>
      <c r="I962" s="183">
        <f>ROUND(E962*H962,2)</f>
        <v>0</v>
      </c>
      <c r="J962" s="182"/>
      <c r="K962" s="183">
        <f>ROUND(E962*J962,2)</f>
        <v>0</v>
      </c>
      <c r="L962" s="183">
        <v>12</v>
      </c>
      <c r="M962" s="183">
        <f>G962*(1+L962/100)</f>
        <v>0</v>
      </c>
      <c r="N962" s="181">
        <v>3.2000000000000003E-4</v>
      </c>
      <c r="O962" s="181">
        <f>ROUND(E962*N962,2)</f>
        <v>0.02</v>
      </c>
      <c r="P962" s="181">
        <v>0</v>
      </c>
      <c r="Q962" s="181">
        <f>ROUND(E962*P962,2)</f>
        <v>0</v>
      </c>
      <c r="R962" s="183"/>
      <c r="S962" s="183" t="s">
        <v>313</v>
      </c>
      <c r="T962" s="184" t="s">
        <v>313</v>
      </c>
      <c r="U962" s="159">
        <v>0.11</v>
      </c>
      <c r="V962" s="159">
        <f>ROUND(E962*U962,2)</f>
        <v>8.18</v>
      </c>
      <c r="W962" s="159"/>
      <c r="X962" s="159" t="s">
        <v>314</v>
      </c>
      <c r="Y962" s="159" t="s">
        <v>315</v>
      </c>
      <c r="Z962" s="148"/>
      <c r="AA962" s="148"/>
      <c r="AB962" s="148"/>
      <c r="AC962" s="148"/>
      <c r="AD962" s="148"/>
      <c r="AE962" s="148"/>
      <c r="AF962" s="148"/>
      <c r="AG962" s="148" t="s">
        <v>316</v>
      </c>
      <c r="AH962" s="148"/>
      <c r="AI962" s="148"/>
      <c r="AJ962" s="148"/>
      <c r="AK962" s="148"/>
      <c r="AL962" s="148"/>
      <c r="AM962" s="148"/>
      <c r="AN962" s="148"/>
      <c r="AO962" s="148"/>
      <c r="AP962" s="148"/>
      <c r="AQ962" s="148"/>
      <c r="AR962" s="148"/>
      <c r="AS962" s="148"/>
      <c r="AT962" s="148"/>
      <c r="AU962" s="148"/>
      <c r="AV962" s="148"/>
      <c r="AW962" s="148"/>
      <c r="AX962" s="148"/>
      <c r="AY962" s="148"/>
      <c r="AZ962" s="148"/>
      <c r="BA962" s="148"/>
      <c r="BB962" s="148"/>
      <c r="BC962" s="148"/>
      <c r="BD962" s="148"/>
      <c r="BE962" s="148"/>
      <c r="BF962" s="148"/>
      <c r="BG962" s="148"/>
      <c r="BH962" s="148"/>
    </row>
    <row r="963" spans="1:60" outlineLevel="2" x14ac:dyDescent="0.2">
      <c r="A963" s="155"/>
      <c r="B963" s="156"/>
      <c r="C963" s="196" t="s">
        <v>1182</v>
      </c>
      <c r="D963" s="161"/>
      <c r="E963" s="162">
        <v>74.343999999999994</v>
      </c>
      <c r="F963" s="159"/>
      <c r="G963" s="159"/>
      <c r="H963" s="159"/>
      <c r="I963" s="159"/>
      <c r="J963" s="159"/>
      <c r="K963" s="159"/>
      <c r="L963" s="159"/>
      <c r="M963" s="159"/>
      <c r="N963" s="158"/>
      <c r="O963" s="158"/>
      <c r="P963" s="158"/>
      <c r="Q963" s="158"/>
      <c r="R963" s="159"/>
      <c r="S963" s="159"/>
      <c r="T963" s="159"/>
      <c r="U963" s="159"/>
      <c r="V963" s="159"/>
      <c r="W963" s="159"/>
      <c r="X963" s="159"/>
      <c r="Y963" s="159"/>
      <c r="Z963" s="148"/>
      <c r="AA963" s="148"/>
      <c r="AB963" s="148"/>
      <c r="AC963" s="148"/>
      <c r="AD963" s="148"/>
      <c r="AE963" s="148"/>
      <c r="AF963" s="148"/>
      <c r="AG963" s="148" t="s">
        <v>318</v>
      </c>
      <c r="AH963" s="148">
        <v>0</v>
      </c>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row>
    <row r="964" spans="1:60" ht="22.5" outlineLevel="1" x14ac:dyDescent="0.2">
      <c r="A964" s="178">
        <v>171</v>
      </c>
      <c r="B964" s="179" t="s">
        <v>1183</v>
      </c>
      <c r="C964" s="195" t="s">
        <v>1184</v>
      </c>
      <c r="D964" s="180" t="s">
        <v>389</v>
      </c>
      <c r="E964" s="181">
        <v>75.2</v>
      </c>
      <c r="F964" s="182"/>
      <c r="G964" s="183">
        <f>ROUND(E964*F964,2)</f>
        <v>0</v>
      </c>
      <c r="H964" s="182"/>
      <c r="I964" s="183">
        <f>ROUND(E964*H964,2)</f>
        <v>0</v>
      </c>
      <c r="J964" s="182"/>
      <c r="K964" s="183">
        <f>ROUND(E964*J964,2)</f>
        <v>0</v>
      </c>
      <c r="L964" s="183">
        <v>12</v>
      </c>
      <c r="M964" s="183">
        <f>G964*(1+L964/100)</f>
        <v>0</v>
      </c>
      <c r="N964" s="181">
        <v>3.2000000000000003E-4</v>
      </c>
      <c r="O964" s="181">
        <f>ROUND(E964*N964,2)</f>
        <v>0.02</v>
      </c>
      <c r="P964" s="181">
        <v>0</v>
      </c>
      <c r="Q964" s="181">
        <f>ROUND(E964*P964,2)</f>
        <v>0</v>
      </c>
      <c r="R964" s="183"/>
      <c r="S964" s="183" t="s">
        <v>313</v>
      </c>
      <c r="T964" s="184" t="s">
        <v>313</v>
      </c>
      <c r="U964" s="159">
        <v>0.14000000000000001</v>
      </c>
      <c r="V964" s="159">
        <f>ROUND(E964*U964,2)</f>
        <v>10.53</v>
      </c>
      <c r="W964" s="159"/>
      <c r="X964" s="159" t="s">
        <v>314</v>
      </c>
      <c r="Y964" s="159" t="s">
        <v>315</v>
      </c>
      <c r="Z964" s="148"/>
      <c r="AA964" s="148"/>
      <c r="AB964" s="148"/>
      <c r="AC964" s="148"/>
      <c r="AD964" s="148"/>
      <c r="AE964" s="148"/>
      <c r="AF964" s="148"/>
      <c r="AG964" s="148" t="s">
        <v>316</v>
      </c>
      <c r="AH964" s="148"/>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row>
    <row r="965" spans="1:60" outlineLevel="2" x14ac:dyDescent="0.2">
      <c r="A965" s="155"/>
      <c r="B965" s="156"/>
      <c r="C965" s="196" t="s">
        <v>1185</v>
      </c>
      <c r="D965" s="161"/>
      <c r="E965" s="162">
        <v>75.2</v>
      </c>
      <c r="F965" s="159"/>
      <c r="G965" s="159"/>
      <c r="H965" s="159"/>
      <c r="I965" s="159"/>
      <c r="J965" s="159"/>
      <c r="K965" s="159"/>
      <c r="L965" s="159"/>
      <c r="M965" s="159"/>
      <c r="N965" s="158"/>
      <c r="O965" s="158"/>
      <c r="P965" s="158"/>
      <c r="Q965" s="158"/>
      <c r="R965" s="159"/>
      <c r="S965" s="159"/>
      <c r="T965" s="159"/>
      <c r="U965" s="159"/>
      <c r="V965" s="159"/>
      <c r="W965" s="159"/>
      <c r="X965" s="159"/>
      <c r="Y965" s="159"/>
      <c r="Z965" s="148"/>
      <c r="AA965" s="148"/>
      <c r="AB965" s="148"/>
      <c r="AC965" s="148"/>
      <c r="AD965" s="148"/>
      <c r="AE965" s="148"/>
      <c r="AF965" s="148"/>
      <c r="AG965" s="148" t="s">
        <v>318</v>
      </c>
      <c r="AH965" s="148">
        <v>0</v>
      </c>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row>
    <row r="966" spans="1:60" ht="22.5" outlineLevel="1" x14ac:dyDescent="0.2">
      <c r="A966" s="185">
        <v>172</v>
      </c>
      <c r="B966" s="186" t="s">
        <v>1186</v>
      </c>
      <c r="C966" s="197" t="s">
        <v>1187</v>
      </c>
      <c r="D966" s="187" t="s">
        <v>443</v>
      </c>
      <c r="E966" s="188">
        <v>5</v>
      </c>
      <c r="F966" s="189"/>
      <c r="G966" s="190">
        <f>ROUND(E966*F966,2)</f>
        <v>0</v>
      </c>
      <c r="H966" s="189"/>
      <c r="I966" s="190">
        <f>ROUND(E966*H966,2)</f>
        <v>0</v>
      </c>
      <c r="J966" s="189"/>
      <c r="K966" s="190">
        <f>ROUND(E966*J966,2)</f>
        <v>0</v>
      </c>
      <c r="L966" s="190">
        <v>12</v>
      </c>
      <c r="M966" s="190">
        <f>G966*(1+L966/100)</f>
        <v>0</v>
      </c>
      <c r="N966" s="188">
        <v>1.8000000000000001E-4</v>
      </c>
      <c r="O966" s="188">
        <f>ROUND(E966*N966,2)</f>
        <v>0</v>
      </c>
      <c r="P966" s="188">
        <v>0</v>
      </c>
      <c r="Q966" s="188">
        <f>ROUND(E966*P966,2)</f>
        <v>0</v>
      </c>
      <c r="R966" s="190"/>
      <c r="S966" s="190" t="s">
        <v>313</v>
      </c>
      <c r="T966" s="191" t="s">
        <v>313</v>
      </c>
      <c r="U966" s="159">
        <v>0.85599999999999998</v>
      </c>
      <c r="V966" s="159">
        <f>ROUND(E966*U966,2)</f>
        <v>4.28</v>
      </c>
      <c r="W966" s="159"/>
      <c r="X966" s="159" t="s">
        <v>314</v>
      </c>
      <c r="Y966" s="159" t="s">
        <v>315</v>
      </c>
      <c r="Z966" s="148"/>
      <c r="AA966" s="148"/>
      <c r="AB966" s="148"/>
      <c r="AC966" s="148"/>
      <c r="AD966" s="148"/>
      <c r="AE966" s="148"/>
      <c r="AF966" s="148"/>
      <c r="AG966" s="148" t="s">
        <v>316</v>
      </c>
      <c r="AH966" s="148"/>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row>
    <row r="967" spans="1:60" ht="22.5" outlineLevel="1" x14ac:dyDescent="0.2">
      <c r="A967" s="178">
        <v>173</v>
      </c>
      <c r="B967" s="179" t="s">
        <v>1188</v>
      </c>
      <c r="C967" s="195" t="s">
        <v>1189</v>
      </c>
      <c r="D967" s="180" t="s">
        <v>389</v>
      </c>
      <c r="E967" s="181">
        <v>149.54400000000001</v>
      </c>
      <c r="F967" s="182"/>
      <c r="G967" s="183">
        <f>ROUND(E967*F967,2)</f>
        <v>0</v>
      </c>
      <c r="H967" s="182"/>
      <c r="I967" s="183">
        <f>ROUND(E967*H967,2)</f>
        <v>0</v>
      </c>
      <c r="J967" s="182"/>
      <c r="K967" s="183">
        <f>ROUND(E967*J967,2)</f>
        <v>0</v>
      </c>
      <c r="L967" s="183">
        <v>12</v>
      </c>
      <c r="M967" s="183">
        <f>G967*(1+L967/100)</f>
        <v>0</v>
      </c>
      <c r="N967" s="181">
        <v>1E-3</v>
      </c>
      <c r="O967" s="181">
        <f>ROUND(E967*N967,2)</f>
        <v>0.15</v>
      </c>
      <c r="P967" s="181">
        <v>0</v>
      </c>
      <c r="Q967" s="181">
        <f>ROUND(E967*P967,2)</f>
        <v>0</v>
      </c>
      <c r="R967" s="183"/>
      <c r="S967" s="183" t="s">
        <v>313</v>
      </c>
      <c r="T967" s="184" t="s">
        <v>313</v>
      </c>
      <c r="U967" s="159">
        <v>4.4999999999999998E-2</v>
      </c>
      <c r="V967" s="159">
        <f>ROUND(E967*U967,2)</f>
        <v>6.73</v>
      </c>
      <c r="W967" s="159"/>
      <c r="X967" s="159" t="s">
        <v>314</v>
      </c>
      <c r="Y967" s="159" t="s">
        <v>315</v>
      </c>
      <c r="Z967" s="148"/>
      <c r="AA967" s="148"/>
      <c r="AB967" s="148"/>
      <c r="AC967" s="148"/>
      <c r="AD967" s="148"/>
      <c r="AE967" s="148"/>
      <c r="AF967" s="148"/>
      <c r="AG967" s="148" t="s">
        <v>316</v>
      </c>
      <c r="AH967" s="148"/>
      <c r="AI967" s="148"/>
      <c r="AJ967" s="148"/>
      <c r="AK967" s="148"/>
      <c r="AL967" s="148"/>
      <c r="AM967" s="148"/>
      <c r="AN967" s="148"/>
      <c r="AO967" s="148"/>
      <c r="AP967" s="148"/>
      <c r="AQ967" s="148"/>
      <c r="AR967" s="148"/>
      <c r="AS967" s="148"/>
      <c r="AT967" s="148"/>
      <c r="AU967" s="148"/>
      <c r="AV967" s="148"/>
      <c r="AW967" s="148"/>
      <c r="AX967" s="148"/>
      <c r="AY967" s="148"/>
      <c r="AZ967" s="148"/>
      <c r="BA967" s="148"/>
      <c r="BB967" s="148"/>
      <c r="BC967" s="148"/>
      <c r="BD967" s="148"/>
      <c r="BE967" s="148"/>
      <c r="BF967" s="148"/>
      <c r="BG967" s="148"/>
      <c r="BH967" s="148"/>
    </row>
    <row r="968" spans="1:60" outlineLevel="2" x14ac:dyDescent="0.2">
      <c r="A968" s="155"/>
      <c r="B968" s="156"/>
      <c r="C968" s="196" t="s">
        <v>1190</v>
      </c>
      <c r="D968" s="161"/>
      <c r="E968" s="162">
        <v>75.2</v>
      </c>
      <c r="F968" s="159"/>
      <c r="G968" s="159"/>
      <c r="H968" s="159"/>
      <c r="I968" s="159"/>
      <c r="J968" s="159"/>
      <c r="K968" s="159"/>
      <c r="L968" s="159"/>
      <c r="M968" s="159"/>
      <c r="N968" s="158"/>
      <c r="O968" s="158"/>
      <c r="P968" s="158"/>
      <c r="Q968" s="158"/>
      <c r="R968" s="159"/>
      <c r="S968" s="159"/>
      <c r="T968" s="159"/>
      <c r="U968" s="159"/>
      <c r="V968" s="159"/>
      <c r="W968" s="159"/>
      <c r="X968" s="159"/>
      <c r="Y968" s="159"/>
      <c r="Z968" s="148"/>
      <c r="AA968" s="148"/>
      <c r="AB968" s="148"/>
      <c r="AC968" s="148"/>
      <c r="AD968" s="148"/>
      <c r="AE968" s="148"/>
      <c r="AF968" s="148"/>
      <c r="AG968" s="148" t="s">
        <v>318</v>
      </c>
      <c r="AH968" s="148">
        <v>5</v>
      </c>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row>
    <row r="969" spans="1:60" outlineLevel="3" x14ac:dyDescent="0.2">
      <c r="A969" s="155"/>
      <c r="B969" s="156"/>
      <c r="C969" s="196" t="s">
        <v>1191</v>
      </c>
      <c r="D969" s="161"/>
      <c r="E969" s="162">
        <v>74.343999999999994</v>
      </c>
      <c r="F969" s="159"/>
      <c r="G969" s="159"/>
      <c r="H969" s="159"/>
      <c r="I969" s="159"/>
      <c r="J969" s="159"/>
      <c r="K969" s="159"/>
      <c r="L969" s="159"/>
      <c r="M969" s="159"/>
      <c r="N969" s="158"/>
      <c r="O969" s="158"/>
      <c r="P969" s="158"/>
      <c r="Q969" s="158"/>
      <c r="R969" s="159"/>
      <c r="S969" s="159"/>
      <c r="T969" s="159"/>
      <c r="U969" s="159"/>
      <c r="V969" s="159"/>
      <c r="W969" s="159"/>
      <c r="X969" s="159"/>
      <c r="Y969" s="159"/>
      <c r="Z969" s="148"/>
      <c r="AA969" s="148"/>
      <c r="AB969" s="148"/>
      <c r="AC969" s="148"/>
      <c r="AD969" s="148"/>
      <c r="AE969" s="148"/>
      <c r="AF969" s="148"/>
      <c r="AG969" s="148" t="s">
        <v>318</v>
      </c>
      <c r="AH969" s="148">
        <v>5</v>
      </c>
      <c r="AI969" s="148"/>
      <c r="AJ969" s="148"/>
      <c r="AK969" s="148"/>
      <c r="AL969" s="148"/>
      <c r="AM969" s="148"/>
      <c r="AN969" s="148"/>
      <c r="AO969" s="148"/>
      <c r="AP969" s="148"/>
      <c r="AQ969" s="148"/>
      <c r="AR969" s="148"/>
      <c r="AS969" s="148"/>
      <c r="AT969" s="148"/>
      <c r="AU969" s="148"/>
      <c r="AV969" s="148"/>
      <c r="AW969" s="148"/>
      <c r="AX969" s="148"/>
      <c r="AY969" s="148"/>
      <c r="AZ969" s="148"/>
      <c r="BA969" s="148"/>
      <c r="BB969" s="148"/>
      <c r="BC969" s="148"/>
      <c r="BD969" s="148"/>
      <c r="BE969" s="148"/>
      <c r="BF969" s="148"/>
      <c r="BG969" s="148"/>
      <c r="BH969" s="148"/>
    </row>
    <row r="970" spans="1:60" outlineLevel="1" x14ac:dyDescent="0.2">
      <c r="A970" s="178">
        <v>174</v>
      </c>
      <c r="B970" s="179" t="s">
        <v>1192</v>
      </c>
      <c r="C970" s="195" t="s">
        <v>1193</v>
      </c>
      <c r="D970" s="180" t="s">
        <v>374</v>
      </c>
      <c r="E970" s="181">
        <v>94.592550000000003</v>
      </c>
      <c r="F970" s="182"/>
      <c r="G970" s="183">
        <f>ROUND(E970*F970,2)</f>
        <v>0</v>
      </c>
      <c r="H970" s="182"/>
      <c r="I970" s="183">
        <f>ROUND(E970*H970,2)</f>
        <v>0</v>
      </c>
      <c r="J970" s="182"/>
      <c r="K970" s="183">
        <f>ROUND(E970*J970,2)</f>
        <v>0</v>
      </c>
      <c r="L970" s="183">
        <v>12</v>
      </c>
      <c r="M970" s="183">
        <f>G970*(1+L970/100)</f>
        <v>0</v>
      </c>
      <c r="N970" s="181">
        <v>9.2000000000000003E-4</v>
      </c>
      <c r="O970" s="181">
        <f>ROUND(E970*N970,2)</f>
        <v>0.09</v>
      </c>
      <c r="P970" s="181">
        <v>0</v>
      </c>
      <c r="Q970" s="181">
        <f>ROUND(E970*P970,2)</f>
        <v>0</v>
      </c>
      <c r="R970" s="183"/>
      <c r="S970" s="183" t="s">
        <v>313</v>
      </c>
      <c r="T970" s="184" t="s">
        <v>313</v>
      </c>
      <c r="U970" s="159">
        <v>0.16</v>
      </c>
      <c r="V970" s="159">
        <f>ROUND(E970*U970,2)</f>
        <v>15.13</v>
      </c>
      <c r="W970" s="159"/>
      <c r="X970" s="159" t="s">
        <v>314</v>
      </c>
      <c r="Y970" s="159" t="s">
        <v>315</v>
      </c>
      <c r="Z970" s="148"/>
      <c r="AA970" s="148"/>
      <c r="AB970" s="148"/>
      <c r="AC970" s="148"/>
      <c r="AD970" s="148"/>
      <c r="AE970" s="148"/>
      <c r="AF970" s="148"/>
      <c r="AG970" s="148" t="s">
        <v>316</v>
      </c>
      <c r="AH970" s="148"/>
      <c r="AI970" s="148"/>
      <c r="AJ970" s="148"/>
      <c r="AK970" s="148"/>
      <c r="AL970" s="148"/>
      <c r="AM970" s="148"/>
      <c r="AN970" s="148"/>
      <c r="AO970" s="148"/>
      <c r="AP970" s="148"/>
      <c r="AQ970" s="148"/>
      <c r="AR970" s="148"/>
      <c r="AS970" s="148"/>
      <c r="AT970" s="148"/>
      <c r="AU970" s="148"/>
      <c r="AV970" s="148"/>
      <c r="AW970" s="148"/>
      <c r="AX970" s="148"/>
      <c r="AY970" s="148"/>
      <c r="AZ970" s="148"/>
      <c r="BA970" s="148"/>
      <c r="BB970" s="148"/>
      <c r="BC970" s="148"/>
      <c r="BD970" s="148"/>
      <c r="BE970" s="148"/>
      <c r="BF970" s="148"/>
      <c r="BG970" s="148"/>
      <c r="BH970" s="148"/>
    </row>
    <row r="971" spans="1:60" outlineLevel="2" x14ac:dyDescent="0.2">
      <c r="A971" s="155"/>
      <c r="B971" s="156"/>
      <c r="C971" s="196" t="s">
        <v>450</v>
      </c>
      <c r="D971" s="161"/>
      <c r="E971" s="162">
        <v>70.667550000000006</v>
      </c>
      <c r="F971" s="159"/>
      <c r="G971" s="159"/>
      <c r="H971" s="159"/>
      <c r="I971" s="159"/>
      <c r="J971" s="159"/>
      <c r="K971" s="159"/>
      <c r="L971" s="159"/>
      <c r="M971" s="159"/>
      <c r="N971" s="158"/>
      <c r="O971" s="158"/>
      <c r="P971" s="158"/>
      <c r="Q971" s="158"/>
      <c r="R971" s="159"/>
      <c r="S971" s="159"/>
      <c r="T971" s="159"/>
      <c r="U971" s="159"/>
      <c r="V971" s="159"/>
      <c r="W971" s="159"/>
      <c r="X971" s="159"/>
      <c r="Y971" s="159"/>
      <c r="Z971" s="148"/>
      <c r="AA971" s="148"/>
      <c r="AB971" s="148"/>
      <c r="AC971" s="148"/>
      <c r="AD971" s="148"/>
      <c r="AE971" s="148"/>
      <c r="AF971" s="148"/>
      <c r="AG971" s="148" t="s">
        <v>318</v>
      </c>
      <c r="AH971" s="148">
        <v>5</v>
      </c>
      <c r="AI971" s="148"/>
      <c r="AJ971" s="148"/>
      <c r="AK971" s="148"/>
      <c r="AL971" s="148"/>
      <c r="AM971" s="148"/>
      <c r="AN971" s="148"/>
      <c r="AO971" s="148"/>
      <c r="AP971" s="148"/>
      <c r="AQ971" s="148"/>
      <c r="AR971" s="148"/>
      <c r="AS971" s="148"/>
      <c r="AT971" s="148"/>
      <c r="AU971" s="148"/>
      <c r="AV971" s="148"/>
      <c r="AW971" s="148"/>
      <c r="AX971" s="148"/>
      <c r="AY971" s="148"/>
      <c r="AZ971" s="148"/>
      <c r="BA971" s="148"/>
      <c r="BB971" s="148"/>
      <c r="BC971" s="148"/>
      <c r="BD971" s="148"/>
      <c r="BE971" s="148"/>
      <c r="BF971" s="148"/>
      <c r="BG971" s="148"/>
      <c r="BH971" s="148"/>
    </row>
    <row r="972" spans="1:60" outlineLevel="3" x14ac:dyDescent="0.2">
      <c r="A972" s="155"/>
      <c r="B972" s="156"/>
      <c r="C972" s="196" t="s">
        <v>1194</v>
      </c>
      <c r="D972" s="161"/>
      <c r="E972" s="162">
        <v>23.925000000000001</v>
      </c>
      <c r="F972" s="159"/>
      <c r="G972" s="159"/>
      <c r="H972" s="159"/>
      <c r="I972" s="159"/>
      <c r="J972" s="159"/>
      <c r="K972" s="159"/>
      <c r="L972" s="159"/>
      <c r="M972" s="159"/>
      <c r="N972" s="158"/>
      <c r="O972" s="158"/>
      <c r="P972" s="158"/>
      <c r="Q972" s="158"/>
      <c r="R972" s="159"/>
      <c r="S972" s="159"/>
      <c r="T972" s="159"/>
      <c r="U972" s="159"/>
      <c r="V972" s="159"/>
      <c r="W972" s="159"/>
      <c r="X972" s="159"/>
      <c r="Y972" s="159"/>
      <c r="Z972" s="148"/>
      <c r="AA972" s="148"/>
      <c r="AB972" s="148"/>
      <c r="AC972" s="148"/>
      <c r="AD972" s="148"/>
      <c r="AE972" s="148"/>
      <c r="AF972" s="148"/>
      <c r="AG972" s="148" t="s">
        <v>318</v>
      </c>
      <c r="AH972" s="148">
        <v>0</v>
      </c>
      <c r="AI972" s="148"/>
      <c r="AJ972" s="148"/>
      <c r="AK972" s="148"/>
      <c r="AL972" s="148"/>
      <c r="AM972" s="148"/>
      <c r="AN972" s="148"/>
      <c r="AO972" s="148"/>
      <c r="AP972" s="148"/>
      <c r="AQ972" s="148"/>
      <c r="AR972" s="148"/>
      <c r="AS972" s="148"/>
      <c r="AT972" s="148"/>
      <c r="AU972" s="148"/>
      <c r="AV972" s="148"/>
      <c r="AW972" s="148"/>
      <c r="AX972" s="148"/>
      <c r="AY972" s="148"/>
      <c r="AZ972" s="148"/>
      <c r="BA972" s="148"/>
      <c r="BB972" s="148"/>
      <c r="BC972" s="148"/>
      <c r="BD972" s="148"/>
      <c r="BE972" s="148"/>
      <c r="BF972" s="148"/>
      <c r="BG972" s="148"/>
      <c r="BH972" s="148"/>
    </row>
    <row r="973" spans="1:60" ht="22.5" outlineLevel="1" x14ac:dyDescent="0.2">
      <c r="A973" s="178">
        <v>175</v>
      </c>
      <c r="B973" s="179" t="s">
        <v>1195</v>
      </c>
      <c r="C973" s="195" t="s">
        <v>1196</v>
      </c>
      <c r="D973" s="180" t="s">
        <v>389</v>
      </c>
      <c r="E973" s="181">
        <v>63.345999999999997</v>
      </c>
      <c r="F973" s="182"/>
      <c r="G973" s="183">
        <f>ROUND(E973*F973,2)</f>
        <v>0</v>
      </c>
      <c r="H973" s="182"/>
      <c r="I973" s="183">
        <f>ROUND(E973*H973,2)</f>
        <v>0</v>
      </c>
      <c r="J973" s="182"/>
      <c r="K973" s="183">
        <f>ROUND(E973*J973,2)</f>
        <v>0</v>
      </c>
      <c r="L973" s="183">
        <v>12</v>
      </c>
      <c r="M973" s="183">
        <f>G973*(1+L973/100)</f>
        <v>0</v>
      </c>
      <c r="N973" s="181">
        <v>3.6000000000000002E-4</v>
      </c>
      <c r="O973" s="181">
        <f>ROUND(E973*N973,2)</f>
        <v>0.02</v>
      </c>
      <c r="P973" s="181">
        <v>0</v>
      </c>
      <c r="Q973" s="181">
        <f>ROUND(E973*P973,2)</f>
        <v>0</v>
      </c>
      <c r="R973" s="183"/>
      <c r="S973" s="183" t="s">
        <v>313</v>
      </c>
      <c r="T973" s="184" t="s">
        <v>313</v>
      </c>
      <c r="U973" s="159">
        <v>0.1</v>
      </c>
      <c r="V973" s="159">
        <f>ROUND(E973*U973,2)</f>
        <v>6.33</v>
      </c>
      <c r="W973" s="159"/>
      <c r="X973" s="159" t="s">
        <v>314</v>
      </c>
      <c r="Y973" s="159" t="s">
        <v>315</v>
      </c>
      <c r="Z973" s="148"/>
      <c r="AA973" s="148"/>
      <c r="AB973" s="148"/>
      <c r="AC973" s="148"/>
      <c r="AD973" s="148"/>
      <c r="AE973" s="148"/>
      <c r="AF973" s="148"/>
      <c r="AG973" s="148" t="s">
        <v>316</v>
      </c>
      <c r="AH973" s="148"/>
      <c r="AI973" s="148"/>
      <c r="AJ973" s="148"/>
      <c r="AK973" s="148"/>
      <c r="AL973" s="148"/>
      <c r="AM973" s="148"/>
      <c r="AN973" s="148"/>
      <c r="AO973" s="148"/>
      <c r="AP973" s="148"/>
      <c r="AQ973" s="148"/>
      <c r="AR973" s="148"/>
      <c r="AS973" s="148"/>
      <c r="AT973" s="148"/>
      <c r="AU973" s="148"/>
      <c r="AV973" s="148"/>
      <c r="AW973" s="148"/>
      <c r="AX973" s="148"/>
      <c r="AY973" s="148"/>
      <c r="AZ973" s="148"/>
      <c r="BA973" s="148"/>
      <c r="BB973" s="148"/>
      <c r="BC973" s="148"/>
      <c r="BD973" s="148"/>
      <c r="BE973" s="148"/>
      <c r="BF973" s="148"/>
      <c r="BG973" s="148"/>
      <c r="BH973" s="148"/>
    </row>
    <row r="974" spans="1:60" outlineLevel="2" x14ac:dyDescent="0.2">
      <c r="A974" s="155"/>
      <c r="B974" s="156"/>
      <c r="C974" s="196" t="s">
        <v>1197</v>
      </c>
      <c r="D974" s="161"/>
      <c r="E974" s="162">
        <v>53.776000000000003</v>
      </c>
      <c r="F974" s="159"/>
      <c r="G974" s="159"/>
      <c r="H974" s="159"/>
      <c r="I974" s="159"/>
      <c r="J974" s="159"/>
      <c r="K974" s="159"/>
      <c r="L974" s="159"/>
      <c r="M974" s="159"/>
      <c r="N974" s="158"/>
      <c r="O974" s="158"/>
      <c r="P974" s="158"/>
      <c r="Q974" s="158"/>
      <c r="R974" s="159"/>
      <c r="S974" s="159"/>
      <c r="T974" s="159"/>
      <c r="U974" s="159"/>
      <c r="V974" s="159"/>
      <c r="W974" s="159"/>
      <c r="X974" s="159"/>
      <c r="Y974" s="159"/>
      <c r="Z974" s="148"/>
      <c r="AA974" s="148"/>
      <c r="AB974" s="148"/>
      <c r="AC974" s="148"/>
      <c r="AD974" s="148"/>
      <c r="AE974" s="148"/>
      <c r="AF974" s="148"/>
      <c r="AG974" s="148" t="s">
        <v>318</v>
      </c>
      <c r="AH974" s="148">
        <v>0</v>
      </c>
      <c r="AI974" s="148"/>
      <c r="AJ974" s="148"/>
      <c r="AK974" s="148"/>
      <c r="AL974" s="148"/>
      <c r="AM974" s="148"/>
      <c r="AN974" s="148"/>
      <c r="AO974" s="148"/>
      <c r="AP974" s="148"/>
      <c r="AQ974" s="148"/>
      <c r="AR974" s="148"/>
      <c r="AS974" s="148"/>
      <c r="AT974" s="148"/>
      <c r="AU974" s="148"/>
      <c r="AV974" s="148"/>
      <c r="AW974" s="148"/>
      <c r="AX974" s="148"/>
      <c r="AY974" s="148"/>
      <c r="AZ974" s="148"/>
      <c r="BA974" s="148"/>
      <c r="BB974" s="148"/>
      <c r="BC974" s="148"/>
      <c r="BD974" s="148"/>
      <c r="BE974" s="148"/>
      <c r="BF974" s="148"/>
      <c r="BG974" s="148"/>
      <c r="BH974" s="148"/>
    </row>
    <row r="975" spans="1:60" outlineLevel="3" x14ac:dyDescent="0.2">
      <c r="A975" s="155"/>
      <c r="B975" s="156"/>
      <c r="C975" s="196" t="s">
        <v>1198</v>
      </c>
      <c r="D975" s="161"/>
      <c r="E975" s="162">
        <v>9.57</v>
      </c>
      <c r="F975" s="159"/>
      <c r="G975" s="159"/>
      <c r="H975" s="159"/>
      <c r="I975" s="159"/>
      <c r="J975" s="159"/>
      <c r="K975" s="159"/>
      <c r="L975" s="159"/>
      <c r="M975" s="159"/>
      <c r="N975" s="158"/>
      <c r="O975" s="158"/>
      <c r="P975" s="158"/>
      <c r="Q975" s="158"/>
      <c r="R975" s="159"/>
      <c r="S975" s="159"/>
      <c r="T975" s="159"/>
      <c r="U975" s="159"/>
      <c r="V975" s="159"/>
      <c r="W975" s="159"/>
      <c r="X975" s="159"/>
      <c r="Y975" s="159"/>
      <c r="Z975" s="148"/>
      <c r="AA975" s="148"/>
      <c r="AB975" s="148"/>
      <c r="AC975" s="148"/>
      <c r="AD975" s="148"/>
      <c r="AE975" s="148"/>
      <c r="AF975" s="148"/>
      <c r="AG975" s="148" t="s">
        <v>318</v>
      </c>
      <c r="AH975" s="148">
        <v>0</v>
      </c>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row>
    <row r="976" spans="1:60" ht="22.5" outlineLevel="1" x14ac:dyDescent="0.2">
      <c r="A976" s="178">
        <v>176</v>
      </c>
      <c r="B976" s="179" t="s">
        <v>1199</v>
      </c>
      <c r="C976" s="195" t="s">
        <v>1200</v>
      </c>
      <c r="D976" s="180" t="s">
        <v>443</v>
      </c>
      <c r="E976" s="181">
        <v>12</v>
      </c>
      <c r="F976" s="182"/>
      <c r="G976" s="183">
        <f>ROUND(E976*F976,2)</f>
        <v>0</v>
      </c>
      <c r="H976" s="182"/>
      <c r="I976" s="183">
        <f>ROUND(E976*H976,2)</f>
        <v>0</v>
      </c>
      <c r="J976" s="182"/>
      <c r="K976" s="183">
        <f>ROUND(E976*J976,2)</f>
        <v>0</v>
      </c>
      <c r="L976" s="183">
        <v>12</v>
      </c>
      <c r="M976" s="183">
        <f>G976*(1+L976/100)</f>
        <v>0</v>
      </c>
      <c r="N976" s="181">
        <v>3.9500000000000004E-3</v>
      </c>
      <c r="O976" s="181">
        <f>ROUND(E976*N976,2)</f>
        <v>0.05</v>
      </c>
      <c r="P976" s="181">
        <v>0</v>
      </c>
      <c r="Q976" s="181">
        <f>ROUND(E976*P976,2)</f>
        <v>0</v>
      </c>
      <c r="R976" s="183"/>
      <c r="S976" s="183" t="s">
        <v>313</v>
      </c>
      <c r="T976" s="184" t="s">
        <v>313</v>
      </c>
      <c r="U976" s="159">
        <v>0.7</v>
      </c>
      <c r="V976" s="159">
        <f>ROUND(E976*U976,2)</f>
        <v>8.4</v>
      </c>
      <c r="W976" s="159"/>
      <c r="X976" s="159" t="s">
        <v>314</v>
      </c>
      <c r="Y976" s="159" t="s">
        <v>315</v>
      </c>
      <c r="Z976" s="148"/>
      <c r="AA976" s="148"/>
      <c r="AB976" s="148"/>
      <c r="AC976" s="148"/>
      <c r="AD976" s="148"/>
      <c r="AE976" s="148"/>
      <c r="AF976" s="148"/>
      <c r="AG976" s="148" t="s">
        <v>316</v>
      </c>
      <c r="AH976" s="148"/>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row>
    <row r="977" spans="1:60" ht="22.5" outlineLevel="2" x14ac:dyDescent="0.2">
      <c r="A977" s="155"/>
      <c r="B977" s="156"/>
      <c r="C977" s="265" t="s">
        <v>1201</v>
      </c>
      <c r="D977" s="266"/>
      <c r="E977" s="266"/>
      <c r="F977" s="266"/>
      <c r="G977" s="266"/>
      <c r="H977" s="159"/>
      <c r="I977" s="159"/>
      <c r="J977" s="159"/>
      <c r="K977" s="159"/>
      <c r="L977" s="159"/>
      <c r="M977" s="159"/>
      <c r="N977" s="158"/>
      <c r="O977" s="158"/>
      <c r="P977" s="158"/>
      <c r="Q977" s="158"/>
      <c r="R977" s="159"/>
      <c r="S977" s="159"/>
      <c r="T977" s="159"/>
      <c r="U977" s="159"/>
      <c r="V977" s="159"/>
      <c r="W977" s="159"/>
      <c r="X977" s="159"/>
      <c r="Y977" s="159"/>
      <c r="Z977" s="148"/>
      <c r="AA977" s="148"/>
      <c r="AB977" s="148"/>
      <c r="AC977" s="148"/>
      <c r="AD977" s="148"/>
      <c r="AE977" s="148"/>
      <c r="AF977" s="148"/>
      <c r="AG977" s="148" t="s">
        <v>365</v>
      </c>
      <c r="AH977" s="148"/>
      <c r="AI977" s="148"/>
      <c r="AJ977" s="148"/>
      <c r="AK977" s="148"/>
      <c r="AL977" s="148"/>
      <c r="AM977" s="148"/>
      <c r="AN977" s="148"/>
      <c r="AO977" s="148"/>
      <c r="AP977" s="148"/>
      <c r="AQ977" s="148"/>
      <c r="AR977" s="148"/>
      <c r="AS977" s="148"/>
      <c r="AT977" s="148"/>
      <c r="AU977" s="148"/>
      <c r="AV977" s="148"/>
      <c r="AW977" s="148"/>
      <c r="AX977" s="148"/>
      <c r="AY977" s="148"/>
      <c r="AZ977" s="148"/>
      <c r="BA977" s="192" t="str">
        <f>C977</f>
        <v>ukotvení kotevní desky šrouby, utěsnění kolem prostupu PU pěnou, natavení manžety prostupu k parozábraně</v>
      </c>
      <c r="BB977" s="148"/>
      <c r="BC977" s="148"/>
      <c r="BD977" s="148"/>
      <c r="BE977" s="148"/>
      <c r="BF977" s="148"/>
      <c r="BG977" s="148"/>
      <c r="BH977" s="148"/>
    </row>
    <row r="978" spans="1:60" outlineLevel="1" x14ac:dyDescent="0.2">
      <c r="A978" s="178">
        <v>177</v>
      </c>
      <c r="B978" s="179" t="s">
        <v>1202</v>
      </c>
      <c r="C978" s="195" t="s">
        <v>1203</v>
      </c>
      <c r="D978" s="180" t="s">
        <v>1204</v>
      </c>
      <c r="E978" s="181">
        <v>114.56546</v>
      </c>
      <c r="F978" s="182"/>
      <c r="G978" s="183">
        <f>ROUND(E978*F978,2)</f>
        <v>0</v>
      </c>
      <c r="H978" s="182"/>
      <c r="I978" s="183">
        <f>ROUND(E978*H978,2)</f>
        <v>0</v>
      </c>
      <c r="J978" s="182"/>
      <c r="K978" s="183">
        <f>ROUND(E978*J978,2)</f>
        <v>0</v>
      </c>
      <c r="L978" s="183">
        <v>12</v>
      </c>
      <c r="M978" s="183">
        <f>G978*(1+L978/100)</f>
        <v>0</v>
      </c>
      <c r="N978" s="181">
        <v>1E-3</v>
      </c>
      <c r="O978" s="181">
        <f>ROUND(E978*N978,2)</f>
        <v>0.11</v>
      </c>
      <c r="P978" s="181">
        <v>0</v>
      </c>
      <c r="Q978" s="181">
        <f>ROUND(E978*P978,2)</f>
        <v>0</v>
      </c>
      <c r="R978" s="183" t="s">
        <v>382</v>
      </c>
      <c r="S978" s="183" t="s">
        <v>313</v>
      </c>
      <c r="T978" s="184" t="s">
        <v>313</v>
      </c>
      <c r="U978" s="159">
        <v>0</v>
      </c>
      <c r="V978" s="159">
        <f>ROUND(E978*U978,2)</f>
        <v>0</v>
      </c>
      <c r="W978" s="159"/>
      <c r="X978" s="159" t="s">
        <v>384</v>
      </c>
      <c r="Y978" s="159" t="s">
        <v>315</v>
      </c>
      <c r="Z978" s="148"/>
      <c r="AA978" s="148"/>
      <c r="AB978" s="148"/>
      <c r="AC978" s="148"/>
      <c r="AD978" s="148"/>
      <c r="AE978" s="148"/>
      <c r="AF978" s="148"/>
      <c r="AG978" s="148" t="s">
        <v>385</v>
      </c>
      <c r="AH978" s="148"/>
      <c r="AI978" s="148"/>
      <c r="AJ978" s="148"/>
      <c r="AK978" s="148"/>
      <c r="AL978" s="148"/>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row>
    <row r="979" spans="1:60" outlineLevel="2" x14ac:dyDescent="0.2">
      <c r="A979" s="155"/>
      <c r="B979" s="156"/>
      <c r="C979" s="196" t="s">
        <v>1205</v>
      </c>
      <c r="D979" s="161"/>
      <c r="E979" s="162">
        <v>65.404399999999995</v>
      </c>
      <c r="F979" s="159"/>
      <c r="G979" s="159"/>
      <c r="H979" s="159"/>
      <c r="I979" s="159"/>
      <c r="J979" s="159"/>
      <c r="K979" s="159"/>
      <c r="L979" s="159"/>
      <c r="M979" s="159"/>
      <c r="N979" s="158"/>
      <c r="O979" s="158"/>
      <c r="P979" s="158"/>
      <c r="Q979" s="158"/>
      <c r="R979" s="159"/>
      <c r="S979" s="159"/>
      <c r="T979" s="159"/>
      <c r="U979" s="159"/>
      <c r="V979" s="159"/>
      <c r="W979" s="159"/>
      <c r="X979" s="159"/>
      <c r="Y979" s="159"/>
      <c r="Z979" s="148"/>
      <c r="AA979" s="148"/>
      <c r="AB979" s="148"/>
      <c r="AC979" s="148"/>
      <c r="AD979" s="148"/>
      <c r="AE979" s="148"/>
      <c r="AF979" s="148"/>
      <c r="AG979" s="148" t="s">
        <v>318</v>
      </c>
      <c r="AH979" s="148">
        <v>5</v>
      </c>
      <c r="AI979" s="148"/>
      <c r="AJ979" s="148"/>
      <c r="AK979" s="148"/>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row>
    <row r="980" spans="1:60" outlineLevel="3" x14ac:dyDescent="0.2">
      <c r="A980" s="155"/>
      <c r="B980" s="156"/>
      <c r="C980" s="196" t="s">
        <v>1206</v>
      </c>
      <c r="D980" s="161"/>
      <c r="E980" s="162">
        <v>38.746020000000001</v>
      </c>
      <c r="F980" s="159"/>
      <c r="G980" s="159"/>
      <c r="H980" s="159"/>
      <c r="I980" s="159"/>
      <c r="J980" s="159"/>
      <c r="K980" s="159"/>
      <c r="L980" s="159"/>
      <c r="M980" s="159"/>
      <c r="N980" s="158"/>
      <c r="O980" s="158"/>
      <c r="P980" s="158"/>
      <c r="Q980" s="158"/>
      <c r="R980" s="159"/>
      <c r="S980" s="159"/>
      <c r="T980" s="159"/>
      <c r="U980" s="159"/>
      <c r="V980" s="159"/>
      <c r="W980" s="159"/>
      <c r="X980" s="159"/>
      <c r="Y980" s="159"/>
      <c r="Z980" s="148"/>
      <c r="AA980" s="148"/>
      <c r="AB980" s="148"/>
      <c r="AC980" s="148"/>
      <c r="AD980" s="148"/>
      <c r="AE980" s="148"/>
      <c r="AF980" s="148"/>
      <c r="AG980" s="148" t="s">
        <v>318</v>
      </c>
      <c r="AH980" s="148">
        <v>5</v>
      </c>
      <c r="AI980" s="148"/>
      <c r="AJ980" s="148"/>
      <c r="AK980" s="148"/>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row>
    <row r="981" spans="1:60" outlineLevel="3" x14ac:dyDescent="0.2">
      <c r="A981" s="155"/>
      <c r="B981" s="156"/>
      <c r="C981" s="198" t="s">
        <v>1207</v>
      </c>
      <c r="D981" s="166"/>
      <c r="E981" s="167">
        <v>10.415039999999999</v>
      </c>
      <c r="F981" s="159"/>
      <c r="G981" s="159"/>
      <c r="H981" s="159"/>
      <c r="I981" s="159"/>
      <c r="J981" s="159"/>
      <c r="K981" s="159"/>
      <c r="L981" s="159"/>
      <c r="M981" s="159"/>
      <c r="N981" s="158"/>
      <c r="O981" s="158"/>
      <c r="P981" s="158"/>
      <c r="Q981" s="158"/>
      <c r="R981" s="159"/>
      <c r="S981" s="159"/>
      <c r="T981" s="159"/>
      <c r="U981" s="159"/>
      <c r="V981" s="159"/>
      <c r="W981" s="159"/>
      <c r="X981" s="159"/>
      <c r="Y981" s="159"/>
      <c r="Z981" s="148"/>
      <c r="AA981" s="148"/>
      <c r="AB981" s="148"/>
      <c r="AC981" s="148"/>
      <c r="AD981" s="148"/>
      <c r="AE981" s="148"/>
      <c r="AF981" s="148"/>
      <c r="AG981" s="148" t="s">
        <v>318</v>
      </c>
      <c r="AH981" s="148">
        <v>4</v>
      </c>
      <c r="AI981" s="148"/>
      <c r="AJ981" s="148"/>
      <c r="AK981" s="148"/>
      <c r="AL981" s="148"/>
      <c r="AM981" s="148"/>
      <c r="AN981" s="148"/>
      <c r="AO981" s="148"/>
      <c r="AP981" s="148"/>
      <c r="AQ981" s="148"/>
      <c r="AR981" s="148"/>
      <c r="AS981" s="148"/>
      <c r="AT981" s="148"/>
      <c r="AU981" s="148"/>
      <c r="AV981" s="148"/>
      <c r="AW981" s="148"/>
      <c r="AX981" s="148"/>
      <c r="AY981" s="148"/>
      <c r="AZ981" s="148"/>
      <c r="BA981" s="148"/>
      <c r="BB981" s="148"/>
      <c r="BC981" s="148"/>
      <c r="BD981" s="148"/>
      <c r="BE981" s="148"/>
      <c r="BF981" s="148"/>
      <c r="BG981" s="148"/>
      <c r="BH981" s="148"/>
    </row>
    <row r="982" spans="1:60" outlineLevel="1" x14ac:dyDescent="0.2">
      <c r="A982" s="185">
        <v>178</v>
      </c>
      <c r="B982" s="186" t="s">
        <v>1208</v>
      </c>
      <c r="C982" s="197" t="s">
        <v>1209</v>
      </c>
      <c r="D982" s="187" t="s">
        <v>443</v>
      </c>
      <c r="E982" s="188">
        <v>5</v>
      </c>
      <c r="F982" s="189"/>
      <c r="G982" s="190">
        <f>ROUND(E982*F982,2)</f>
        <v>0</v>
      </c>
      <c r="H982" s="189"/>
      <c r="I982" s="190">
        <f>ROUND(E982*H982,2)</f>
        <v>0</v>
      </c>
      <c r="J982" s="189"/>
      <c r="K982" s="190">
        <f>ROUND(E982*J982,2)</f>
        <v>0</v>
      </c>
      <c r="L982" s="190">
        <v>12</v>
      </c>
      <c r="M982" s="190">
        <f>G982*(1+L982/100)</f>
        <v>0</v>
      </c>
      <c r="N982" s="188">
        <v>7.7999999999999999E-4</v>
      </c>
      <c r="O982" s="188">
        <f>ROUND(E982*N982,2)</f>
        <v>0</v>
      </c>
      <c r="P982" s="188">
        <v>0</v>
      </c>
      <c r="Q982" s="188">
        <f>ROUND(E982*P982,2)</f>
        <v>0</v>
      </c>
      <c r="R982" s="190" t="s">
        <v>382</v>
      </c>
      <c r="S982" s="190" t="s">
        <v>313</v>
      </c>
      <c r="T982" s="191" t="s">
        <v>313</v>
      </c>
      <c r="U982" s="159">
        <v>0</v>
      </c>
      <c r="V982" s="159">
        <f>ROUND(E982*U982,2)</f>
        <v>0</v>
      </c>
      <c r="W982" s="159"/>
      <c r="X982" s="159" t="s">
        <v>384</v>
      </c>
      <c r="Y982" s="159" t="s">
        <v>315</v>
      </c>
      <c r="Z982" s="148"/>
      <c r="AA982" s="148"/>
      <c r="AB982" s="148"/>
      <c r="AC982" s="148"/>
      <c r="AD982" s="148"/>
      <c r="AE982" s="148"/>
      <c r="AF982" s="148"/>
      <c r="AG982" s="148" t="s">
        <v>385</v>
      </c>
      <c r="AH982" s="148"/>
      <c r="AI982" s="148"/>
      <c r="AJ982" s="148"/>
      <c r="AK982" s="148"/>
      <c r="AL982" s="148"/>
      <c r="AM982" s="148"/>
      <c r="AN982" s="148"/>
      <c r="AO982" s="148"/>
      <c r="AP982" s="148"/>
      <c r="AQ982" s="148"/>
      <c r="AR982" s="148"/>
      <c r="AS982" s="148"/>
      <c r="AT982" s="148"/>
      <c r="AU982" s="148"/>
      <c r="AV982" s="148"/>
      <c r="AW982" s="148"/>
      <c r="AX982" s="148"/>
      <c r="AY982" s="148"/>
      <c r="AZ982" s="148"/>
      <c r="BA982" s="148"/>
      <c r="BB982" s="148"/>
      <c r="BC982" s="148"/>
      <c r="BD982" s="148"/>
      <c r="BE982" s="148"/>
      <c r="BF982" s="148"/>
      <c r="BG982" s="148"/>
      <c r="BH982" s="148"/>
    </row>
    <row r="983" spans="1:60" outlineLevel="1" x14ac:dyDescent="0.2">
      <c r="A983" s="178">
        <v>179</v>
      </c>
      <c r="B983" s="179" t="s">
        <v>1210</v>
      </c>
      <c r="C983" s="195" t="s">
        <v>1211</v>
      </c>
      <c r="D983" s="180" t="s">
        <v>389</v>
      </c>
      <c r="E983" s="181">
        <v>164.4984</v>
      </c>
      <c r="F983" s="182"/>
      <c r="G983" s="183">
        <f>ROUND(E983*F983,2)</f>
        <v>0</v>
      </c>
      <c r="H983" s="182"/>
      <c r="I983" s="183">
        <f>ROUND(E983*H983,2)</f>
        <v>0</v>
      </c>
      <c r="J983" s="182"/>
      <c r="K983" s="183">
        <f>ROUND(E983*J983,2)</f>
        <v>0</v>
      </c>
      <c r="L983" s="183">
        <v>12</v>
      </c>
      <c r="M983" s="183">
        <f>G983*(1+L983/100)</f>
        <v>0</v>
      </c>
      <c r="N983" s="181">
        <v>0</v>
      </c>
      <c r="O983" s="181">
        <f>ROUND(E983*N983,2)</f>
        <v>0</v>
      </c>
      <c r="P983" s="181">
        <v>0</v>
      </c>
      <c r="Q983" s="181">
        <f>ROUND(E983*P983,2)</f>
        <v>0</v>
      </c>
      <c r="R983" s="183" t="s">
        <v>382</v>
      </c>
      <c r="S983" s="183" t="s">
        <v>313</v>
      </c>
      <c r="T983" s="184" t="s">
        <v>313</v>
      </c>
      <c r="U983" s="159">
        <v>0</v>
      </c>
      <c r="V983" s="159">
        <f>ROUND(E983*U983,2)</f>
        <v>0</v>
      </c>
      <c r="W983" s="159"/>
      <c r="X983" s="159" t="s">
        <v>384</v>
      </c>
      <c r="Y983" s="159" t="s">
        <v>315</v>
      </c>
      <c r="Z983" s="148"/>
      <c r="AA983" s="148"/>
      <c r="AB983" s="148"/>
      <c r="AC983" s="148"/>
      <c r="AD983" s="148"/>
      <c r="AE983" s="148"/>
      <c r="AF983" s="148"/>
      <c r="AG983" s="148" t="s">
        <v>385</v>
      </c>
      <c r="AH983" s="148"/>
      <c r="AI983" s="148"/>
      <c r="AJ983" s="148"/>
      <c r="AK983" s="148"/>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row>
    <row r="984" spans="1:60" outlineLevel="2" x14ac:dyDescent="0.2">
      <c r="A984" s="155"/>
      <c r="B984" s="156"/>
      <c r="C984" s="196" t="s">
        <v>1212</v>
      </c>
      <c r="D984" s="161"/>
      <c r="E984" s="162">
        <v>164.4984</v>
      </c>
      <c r="F984" s="159"/>
      <c r="G984" s="159"/>
      <c r="H984" s="159"/>
      <c r="I984" s="159"/>
      <c r="J984" s="159"/>
      <c r="K984" s="159"/>
      <c r="L984" s="159"/>
      <c r="M984" s="159"/>
      <c r="N984" s="158"/>
      <c r="O984" s="158"/>
      <c r="P984" s="158"/>
      <c r="Q984" s="158"/>
      <c r="R984" s="159"/>
      <c r="S984" s="159"/>
      <c r="T984" s="159"/>
      <c r="U984" s="159"/>
      <c r="V984" s="159"/>
      <c r="W984" s="159"/>
      <c r="X984" s="159"/>
      <c r="Y984" s="159"/>
      <c r="Z984" s="148"/>
      <c r="AA984" s="148"/>
      <c r="AB984" s="148"/>
      <c r="AC984" s="148"/>
      <c r="AD984" s="148"/>
      <c r="AE984" s="148"/>
      <c r="AF984" s="148"/>
      <c r="AG984" s="148" t="s">
        <v>318</v>
      </c>
      <c r="AH984" s="148">
        <v>5</v>
      </c>
      <c r="AI984" s="148"/>
      <c r="AJ984" s="148"/>
      <c r="AK984" s="148"/>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row>
    <row r="985" spans="1:60" ht="22.5" outlineLevel="1" x14ac:dyDescent="0.2">
      <c r="A985" s="178">
        <v>180</v>
      </c>
      <c r="B985" s="179" t="s">
        <v>1213</v>
      </c>
      <c r="C985" s="195" t="s">
        <v>1214</v>
      </c>
      <c r="D985" s="180" t="s">
        <v>374</v>
      </c>
      <c r="E985" s="181">
        <v>116.23806</v>
      </c>
      <c r="F985" s="182"/>
      <c r="G985" s="183">
        <f>ROUND(E985*F985,2)</f>
        <v>0</v>
      </c>
      <c r="H985" s="182"/>
      <c r="I985" s="183">
        <f>ROUND(E985*H985,2)</f>
        <v>0</v>
      </c>
      <c r="J985" s="182"/>
      <c r="K985" s="183">
        <f>ROUND(E985*J985,2)</f>
        <v>0</v>
      </c>
      <c r="L985" s="183">
        <v>12</v>
      </c>
      <c r="M985" s="183">
        <f>G985*(1+L985/100)</f>
        <v>0</v>
      </c>
      <c r="N985" s="181">
        <v>4.5999999999999999E-3</v>
      </c>
      <c r="O985" s="181">
        <f>ROUND(E985*N985,2)</f>
        <v>0.53</v>
      </c>
      <c r="P985" s="181">
        <v>0</v>
      </c>
      <c r="Q985" s="181">
        <f>ROUND(E985*P985,2)</f>
        <v>0</v>
      </c>
      <c r="R985" s="183" t="s">
        <v>382</v>
      </c>
      <c r="S985" s="183" t="s">
        <v>313</v>
      </c>
      <c r="T985" s="184" t="s">
        <v>313</v>
      </c>
      <c r="U985" s="159">
        <v>0</v>
      </c>
      <c r="V985" s="159">
        <f>ROUND(E985*U985,2)</f>
        <v>0</v>
      </c>
      <c r="W985" s="159"/>
      <c r="X985" s="159" t="s">
        <v>384</v>
      </c>
      <c r="Y985" s="159" t="s">
        <v>315</v>
      </c>
      <c r="Z985" s="148"/>
      <c r="AA985" s="148"/>
      <c r="AB985" s="148"/>
      <c r="AC985" s="148"/>
      <c r="AD985" s="148"/>
      <c r="AE985" s="148"/>
      <c r="AF985" s="148"/>
      <c r="AG985" s="148" t="s">
        <v>385</v>
      </c>
      <c r="AH985" s="148"/>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row>
    <row r="986" spans="1:60" ht="22.5" outlineLevel="2" x14ac:dyDescent="0.2">
      <c r="A986" s="155"/>
      <c r="B986" s="156"/>
      <c r="C986" s="265" t="s">
        <v>1215</v>
      </c>
      <c r="D986" s="266"/>
      <c r="E986" s="266"/>
      <c r="F986" s="266"/>
      <c r="G986" s="266"/>
      <c r="H986" s="159"/>
      <c r="I986" s="159"/>
      <c r="J986" s="159"/>
      <c r="K986" s="159"/>
      <c r="L986" s="159"/>
      <c r="M986" s="159"/>
      <c r="N986" s="158"/>
      <c r="O986" s="158"/>
      <c r="P986" s="158"/>
      <c r="Q986" s="158"/>
      <c r="R986" s="159"/>
      <c r="S986" s="159"/>
      <c r="T986" s="159"/>
      <c r="U986" s="159"/>
      <c r="V986" s="159"/>
      <c r="W986" s="159"/>
      <c r="X986" s="159"/>
      <c r="Y986" s="159"/>
      <c r="Z986" s="148"/>
      <c r="AA986" s="148"/>
      <c r="AB986" s="148"/>
      <c r="AC986" s="148"/>
      <c r="AD986" s="148"/>
      <c r="AE986" s="148"/>
      <c r="AF986" s="148"/>
      <c r="AG986" s="148" t="s">
        <v>365</v>
      </c>
      <c r="AH986" s="148"/>
      <c r="AI986" s="148"/>
      <c r="AJ986" s="148"/>
      <c r="AK986" s="148"/>
      <c r="AL986" s="148"/>
      <c r="AM986" s="148"/>
      <c r="AN986" s="148"/>
      <c r="AO986" s="148"/>
      <c r="AP986" s="148"/>
      <c r="AQ986" s="148"/>
      <c r="AR986" s="148"/>
      <c r="AS986" s="148"/>
      <c r="AT986" s="148"/>
      <c r="AU986" s="148"/>
      <c r="AV986" s="148"/>
      <c r="AW986" s="148"/>
      <c r="AX986" s="148"/>
      <c r="AY986" s="148"/>
      <c r="AZ986" s="148"/>
      <c r="BA986" s="192" t="str">
        <f>C986</f>
        <v>pás z SBS modifikovaného asfaltu, nosná vložka z polyesterové rohože, horní povrch jemnozrnný minerální posyp, spodní povrch spalitelná PE fólie, ohebnost za nízkých teplot -25 °C, tloušťka 4 mm</v>
      </c>
      <c r="BB986" s="148"/>
      <c r="BC986" s="148"/>
      <c r="BD986" s="148"/>
      <c r="BE986" s="148"/>
      <c r="BF986" s="148"/>
      <c r="BG986" s="148"/>
      <c r="BH986" s="148"/>
    </row>
    <row r="987" spans="1:60" outlineLevel="2" x14ac:dyDescent="0.2">
      <c r="A987" s="155"/>
      <c r="B987" s="156"/>
      <c r="C987" s="196" t="s">
        <v>1216</v>
      </c>
      <c r="D987" s="161"/>
      <c r="E987" s="162">
        <v>116.23806</v>
      </c>
      <c r="F987" s="159"/>
      <c r="G987" s="159"/>
      <c r="H987" s="159"/>
      <c r="I987" s="159"/>
      <c r="J987" s="159"/>
      <c r="K987" s="159"/>
      <c r="L987" s="159"/>
      <c r="M987" s="159"/>
      <c r="N987" s="158"/>
      <c r="O987" s="158"/>
      <c r="P987" s="158"/>
      <c r="Q987" s="158"/>
      <c r="R987" s="159"/>
      <c r="S987" s="159"/>
      <c r="T987" s="159"/>
      <c r="U987" s="159"/>
      <c r="V987" s="159"/>
      <c r="W987" s="159"/>
      <c r="X987" s="159"/>
      <c r="Y987" s="159"/>
      <c r="Z987" s="148"/>
      <c r="AA987" s="148"/>
      <c r="AB987" s="148"/>
      <c r="AC987" s="148"/>
      <c r="AD987" s="148"/>
      <c r="AE987" s="148"/>
      <c r="AF987" s="148"/>
      <c r="AG987" s="148" t="s">
        <v>318</v>
      </c>
      <c r="AH987" s="148">
        <v>5</v>
      </c>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row>
    <row r="988" spans="1:60" ht="22.5" outlineLevel="1" x14ac:dyDescent="0.2">
      <c r="A988" s="178">
        <v>181</v>
      </c>
      <c r="B988" s="179" t="s">
        <v>1217</v>
      </c>
      <c r="C988" s="195" t="s">
        <v>1218</v>
      </c>
      <c r="D988" s="180" t="s">
        <v>374</v>
      </c>
      <c r="E988" s="181">
        <v>196.2132</v>
      </c>
      <c r="F988" s="182"/>
      <c r="G988" s="183">
        <f>ROUND(E988*F988,2)</f>
        <v>0</v>
      </c>
      <c r="H988" s="182"/>
      <c r="I988" s="183">
        <f>ROUND(E988*H988,2)</f>
        <v>0</v>
      </c>
      <c r="J988" s="182"/>
      <c r="K988" s="183">
        <f>ROUND(E988*J988,2)</f>
        <v>0</v>
      </c>
      <c r="L988" s="183">
        <v>12</v>
      </c>
      <c r="M988" s="183">
        <f>G988*(1+L988/100)</f>
        <v>0</v>
      </c>
      <c r="N988" s="181">
        <v>4.4999999999999997E-3</v>
      </c>
      <c r="O988" s="181">
        <f>ROUND(E988*N988,2)</f>
        <v>0.88</v>
      </c>
      <c r="P988" s="181">
        <v>0</v>
      </c>
      <c r="Q988" s="181">
        <f>ROUND(E988*P988,2)</f>
        <v>0</v>
      </c>
      <c r="R988" s="183" t="s">
        <v>382</v>
      </c>
      <c r="S988" s="183" t="s">
        <v>313</v>
      </c>
      <c r="T988" s="184" t="s">
        <v>313</v>
      </c>
      <c r="U988" s="159">
        <v>0</v>
      </c>
      <c r="V988" s="159">
        <f>ROUND(E988*U988,2)</f>
        <v>0</v>
      </c>
      <c r="W988" s="159"/>
      <c r="X988" s="159" t="s">
        <v>384</v>
      </c>
      <c r="Y988" s="159" t="s">
        <v>315</v>
      </c>
      <c r="Z988" s="148"/>
      <c r="AA988" s="148"/>
      <c r="AB988" s="148"/>
      <c r="AC988" s="148"/>
      <c r="AD988" s="148"/>
      <c r="AE988" s="148"/>
      <c r="AF988" s="148"/>
      <c r="AG988" s="148" t="s">
        <v>385</v>
      </c>
      <c r="AH988" s="148"/>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row>
    <row r="989" spans="1:60" ht="22.5" outlineLevel="2" x14ac:dyDescent="0.2">
      <c r="A989" s="155"/>
      <c r="B989" s="156"/>
      <c r="C989" s="265" t="s">
        <v>1219</v>
      </c>
      <c r="D989" s="266"/>
      <c r="E989" s="266"/>
      <c r="F989" s="266"/>
      <c r="G989" s="266"/>
      <c r="H989" s="159"/>
      <c r="I989" s="159"/>
      <c r="J989" s="159"/>
      <c r="K989" s="159"/>
      <c r="L989" s="159"/>
      <c r="M989" s="159"/>
      <c r="N989" s="158"/>
      <c r="O989" s="158"/>
      <c r="P989" s="158"/>
      <c r="Q989" s="158"/>
      <c r="R989" s="159"/>
      <c r="S989" s="159"/>
      <c r="T989" s="159"/>
      <c r="U989" s="159"/>
      <c r="V989" s="159"/>
      <c r="W989" s="159"/>
      <c r="X989" s="159"/>
      <c r="Y989" s="159"/>
      <c r="Z989" s="148"/>
      <c r="AA989" s="148"/>
      <c r="AB989" s="148"/>
      <c r="AC989" s="148"/>
      <c r="AD989" s="148"/>
      <c r="AE989" s="148"/>
      <c r="AF989" s="148"/>
      <c r="AG989" s="148" t="s">
        <v>365</v>
      </c>
      <c r="AH989" s="148"/>
      <c r="AI989" s="148"/>
      <c r="AJ989" s="148"/>
      <c r="AK989" s="148"/>
      <c r="AL989" s="148"/>
      <c r="AM989" s="148"/>
      <c r="AN989" s="148"/>
      <c r="AO989" s="148"/>
      <c r="AP989" s="148"/>
      <c r="AQ989" s="148"/>
      <c r="AR989" s="148"/>
      <c r="AS989" s="148"/>
      <c r="AT989" s="148"/>
      <c r="AU989" s="148"/>
      <c r="AV989" s="148"/>
      <c r="AW989" s="148"/>
      <c r="AX989" s="148"/>
      <c r="AY989" s="148"/>
      <c r="AZ989" s="148"/>
      <c r="BA989" s="192" t="str">
        <f>C989</f>
        <v>pás z SBS modifikovaného asfaltu, nosná vložka ze skleněné tkaniny, horní povrch jemnozrnný minerální posyp, spodní povrch spalitelná PE fólie, ohebnost za nízkých teplot -25 °C, tloušťka 4 mm,</v>
      </c>
      <c r="BB989" s="148"/>
      <c r="BC989" s="148"/>
      <c r="BD989" s="148"/>
      <c r="BE989" s="148"/>
      <c r="BF989" s="148"/>
      <c r="BG989" s="148"/>
      <c r="BH989" s="148"/>
    </row>
    <row r="990" spans="1:60" outlineLevel="2" x14ac:dyDescent="0.2">
      <c r="A990" s="155"/>
      <c r="B990" s="156"/>
      <c r="C990" s="196" t="s">
        <v>1220</v>
      </c>
      <c r="D990" s="161"/>
      <c r="E990" s="162">
        <v>163.511</v>
      </c>
      <c r="F990" s="159"/>
      <c r="G990" s="159"/>
      <c r="H990" s="159"/>
      <c r="I990" s="159"/>
      <c r="J990" s="159"/>
      <c r="K990" s="159"/>
      <c r="L990" s="159"/>
      <c r="M990" s="159"/>
      <c r="N990" s="158"/>
      <c r="O990" s="158"/>
      <c r="P990" s="158"/>
      <c r="Q990" s="158"/>
      <c r="R990" s="159"/>
      <c r="S990" s="159"/>
      <c r="T990" s="159"/>
      <c r="U990" s="159"/>
      <c r="V990" s="159"/>
      <c r="W990" s="159"/>
      <c r="X990" s="159"/>
      <c r="Y990" s="159"/>
      <c r="Z990" s="148"/>
      <c r="AA990" s="148"/>
      <c r="AB990" s="148"/>
      <c r="AC990" s="148"/>
      <c r="AD990" s="148"/>
      <c r="AE990" s="148"/>
      <c r="AF990" s="148"/>
      <c r="AG990" s="148" t="s">
        <v>318</v>
      </c>
      <c r="AH990" s="148">
        <v>5</v>
      </c>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row>
    <row r="991" spans="1:60" outlineLevel="3" x14ac:dyDescent="0.2">
      <c r="A991" s="155"/>
      <c r="B991" s="156"/>
      <c r="C991" s="198" t="s">
        <v>1221</v>
      </c>
      <c r="D991" s="166"/>
      <c r="E991" s="167">
        <v>32.702199999999998</v>
      </c>
      <c r="F991" s="159"/>
      <c r="G991" s="159"/>
      <c r="H991" s="159"/>
      <c r="I991" s="159"/>
      <c r="J991" s="159"/>
      <c r="K991" s="159"/>
      <c r="L991" s="159"/>
      <c r="M991" s="159"/>
      <c r="N991" s="158"/>
      <c r="O991" s="158"/>
      <c r="P991" s="158"/>
      <c r="Q991" s="158"/>
      <c r="R991" s="159"/>
      <c r="S991" s="159"/>
      <c r="T991" s="159"/>
      <c r="U991" s="159"/>
      <c r="V991" s="159"/>
      <c r="W991" s="159"/>
      <c r="X991" s="159"/>
      <c r="Y991" s="159"/>
      <c r="Z991" s="148"/>
      <c r="AA991" s="148"/>
      <c r="AB991" s="148"/>
      <c r="AC991" s="148"/>
      <c r="AD991" s="148"/>
      <c r="AE991" s="148"/>
      <c r="AF991" s="148"/>
      <c r="AG991" s="148" t="s">
        <v>318</v>
      </c>
      <c r="AH991" s="148">
        <v>4</v>
      </c>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row>
    <row r="992" spans="1:60" outlineLevel="1" x14ac:dyDescent="0.2">
      <c r="A992" s="178">
        <v>182</v>
      </c>
      <c r="B992" s="179" t="s">
        <v>1222</v>
      </c>
      <c r="C992" s="195" t="s">
        <v>1223</v>
      </c>
      <c r="D992" s="180" t="s">
        <v>389</v>
      </c>
      <c r="E992" s="181">
        <v>3.339</v>
      </c>
      <c r="F992" s="182"/>
      <c r="G992" s="183">
        <f>ROUND(E992*F992,2)</f>
        <v>0</v>
      </c>
      <c r="H992" s="182"/>
      <c r="I992" s="183">
        <f>ROUND(E992*H992,2)</f>
        <v>0</v>
      </c>
      <c r="J992" s="182"/>
      <c r="K992" s="183">
        <f>ROUND(E992*J992,2)</f>
        <v>0</v>
      </c>
      <c r="L992" s="183">
        <v>12</v>
      </c>
      <c r="M992" s="183">
        <f>G992*(1+L992/100)</f>
        <v>0</v>
      </c>
      <c r="N992" s="181">
        <v>0</v>
      </c>
      <c r="O992" s="181">
        <f>ROUND(E992*N992,2)</f>
        <v>0</v>
      </c>
      <c r="P992" s="181">
        <v>0</v>
      </c>
      <c r="Q992" s="181">
        <f>ROUND(E992*P992,2)</f>
        <v>0</v>
      </c>
      <c r="R992" s="183" t="s">
        <v>382</v>
      </c>
      <c r="S992" s="183" t="s">
        <v>313</v>
      </c>
      <c r="T992" s="184" t="s">
        <v>313</v>
      </c>
      <c r="U992" s="159">
        <v>0</v>
      </c>
      <c r="V992" s="159">
        <f>ROUND(E992*U992,2)</f>
        <v>0</v>
      </c>
      <c r="W992" s="159"/>
      <c r="X992" s="159" t="s">
        <v>384</v>
      </c>
      <c r="Y992" s="159" t="s">
        <v>315</v>
      </c>
      <c r="Z992" s="148"/>
      <c r="AA992" s="148"/>
      <c r="AB992" s="148"/>
      <c r="AC992" s="148"/>
      <c r="AD992" s="148"/>
      <c r="AE992" s="148"/>
      <c r="AF992" s="148"/>
      <c r="AG992" s="148" t="s">
        <v>385</v>
      </c>
      <c r="AH992" s="148"/>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row>
    <row r="993" spans="1:60" outlineLevel="2" x14ac:dyDescent="0.2">
      <c r="A993" s="155"/>
      <c r="B993" s="156"/>
      <c r="C993" s="196" t="s">
        <v>1224</v>
      </c>
      <c r="D993" s="161"/>
      <c r="E993" s="162">
        <v>1.59</v>
      </c>
      <c r="F993" s="159"/>
      <c r="G993" s="159"/>
      <c r="H993" s="159"/>
      <c r="I993" s="159"/>
      <c r="J993" s="159"/>
      <c r="K993" s="159"/>
      <c r="L993" s="159"/>
      <c r="M993" s="159"/>
      <c r="N993" s="158"/>
      <c r="O993" s="158"/>
      <c r="P993" s="158"/>
      <c r="Q993" s="158"/>
      <c r="R993" s="159"/>
      <c r="S993" s="159"/>
      <c r="T993" s="159"/>
      <c r="U993" s="159"/>
      <c r="V993" s="159"/>
      <c r="W993" s="159"/>
      <c r="X993" s="159"/>
      <c r="Y993" s="159"/>
      <c r="Z993" s="148"/>
      <c r="AA993" s="148"/>
      <c r="AB993" s="148"/>
      <c r="AC993" s="148"/>
      <c r="AD993" s="148"/>
      <c r="AE993" s="148"/>
      <c r="AF993" s="148"/>
      <c r="AG993" s="148" t="s">
        <v>318</v>
      </c>
      <c r="AH993" s="148">
        <v>5</v>
      </c>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row>
    <row r="994" spans="1:60" outlineLevel="3" x14ac:dyDescent="0.2">
      <c r="A994" s="155"/>
      <c r="B994" s="156"/>
      <c r="C994" s="198" t="s">
        <v>1225</v>
      </c>
      <c r="D994" s="166"/>
      <c r="E994" s="167">
        <v>1.7490000000000001</v>
      </c>
      <c r="F994" s="159"/>
      <c r="G994" s="159"/>
      <c r="H994" s="159"/>
      <c r="I994" s="159"/>
      <c r="J994" s="159"/>
      <c r="K994" s="159"/>
      <c r="L994" s="159"/>
      <c r="M994" s="159"/>
      <c r="N994" s="158"/>
      <c r="O994" s="158"/>
      <c r="P994" s="158"/>
      <c r="Q994" s="158"/>
      <c r="R994" s="159"/>
      <c r="S994" s="159"/>
      <c r="T994" s="159"/>
      <c r="U994" s="159"/>
      <c r="V994" s="159"/>
      <c r="W994" s="159"/>
      <c r="X994" s="159"/>
      <c r="Y994" s="159"/>
      <c r="Z994" s="148"/>
      <c r="AA994" s="148"/>
      <c r="AB994" s="148"/>
      <c r="AC994" s="148"/>
      <c r="AD994" s="148"/>
      <c r="AE994" s="148"/>
      <c r="AF994" s="148"/>
      <c r="AG994" s="148" t="s">
        <v>318</v>
      </c>
      <c r="AH994" s="148">
        <v>4</v>
      </c>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row>
    <row r="995" spans="1:60" outlineLevel="1" x14ac:dyDescent="0.2">
      <c r="A995" s="185">
        <v>183</v>
      </c>
      <c r="B995" s="186" t="s">
        <v>1226</v>
      </c>
      <c r="C995" s="197" t="s">
        <v>1227</v>
      </c>
      <c r="D995" s="187" t="s">
        <v>381</v>
      </c>
      <c r="E995" s="188">
        <v>2.1749999999999998</v>
      </c>
      <c r="F995" s="189"/>
      <c r="G995" s="190">
        <f>ROUND(E995*F995,2)</f>
        <v>0</v>
      </c>
      <c r="H995" s="189"/>
      <c r="I995" s="190">
        <f>ROUND(E995*H995,2)</f>
        <v>0</v>
      </c>
      <c r="J995" s="189"/>
      <c r="K995" s="190">
        <f>ROUND(E995*J995,2)</f>
        <v>0</v>
      </c>
      <c r="L995" s="190">
        <v>12</v>
      </c>
      <c r="M995" s="190">
        <f>G995*(1+L995/100)</f>
        <v>0</v>
      </c>
      <c r="N995" s="188">
        <v>0</v>
      </c>
      <c r="O995" s="188">
        <f>ROUND(E995*N995,2)</f>
        <v>0</v>
      </c>
      <c r="P995" s="188">
        <v>0</v>
      </c>
      <c r="Q995" s="188">
        <f>ROUND(E995*P995,2)</f>
        <v>0</v>
      </c>
      <c r="R995" s="190"/>
      <c r="S995" s="190" t="s">
        <v>313</v>
      </c>
      <c r="T995" s="191" t="s">
        <v>313</v>
      </c>
      <c r="U995" s="159">
        <v>1.5980000000000001</v>
      </c>
      <c r="V995" s="159">
        <f>ROUND(E995*U995,2)</f>
        <v>3.48</v>
      </c>
      <c r="W995" s="159"/>
      <c r="X995" s="159" t="s">
        <v>1143</v>
      </c>
      <c r="Y995" s="159" t="s">
        <v>315</v>
      </c>
      <c r="Z995" s="148"/>
      <c r="AA995" s="148"/>
      <c r="AB995" s="148"/>
      <c r="AC995" s="148"/>
      <c r="AD995" s="148"/>
      <c r="AE995" s="148"/>
      <c r="AF995" s="148"/>
      <c r="AG995" s="148" t="s">
        <v>1144</v>
      </c>
      <c r="AH995" s="148"/>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row>
    <row r="996" spans="1:60" x14ac:dyDescent="0.2">
      <c r="A996" s="171" t="s">
        <v>308</v>
      </c>
      <c r="B996" s="172" t="s">
        <v>227</v>
      </c>
      <c r="C996" s="194" t="s">
        <v>228</v>
      </c>
      <c r="D996" s="173"/>
      <c r="E996" s="174"/>
      <c r="F996" s="175"/>
      <c r="G996" s="175">
        <f>SUMIF(AG997:AG1031,"&lt;&gt;NOR",G997:G1031)</f>
        <v>0</v>
      </c>
      <c r="H996" s="175"/>
      <c r="I996" s="175">
        <f>SUM(I997:I1031)</f>
        <v>0</v>
      </c>
      <c r="J996" s="175"/>
      <c r="K996" s="175">
        <f>SUM(K997:K1031)</f>
        <v>0</v>
      </c>
      <c r="L996" s="175"/>
      <c r="M996" s="175">
        <f>SUM(M997:M1031)</f>
        <v>0</v>
      </c>
      <c r="N996" s="174"/>
      <c r="O996" s="174">
        <f>SUM(O997:O1031)</f>
        <v>0.24000000000000002</v>
      </c>
      <c r="P996" s="174"/>
      <c r="Q996" s="174">
        <f>SUM(Q997:Q1031)</f>
        <v>0</v>
      </c>
      <c r="R996" s="175"/>
      <c r="S996" s="175"/>
      <c r="T996" s="176"/>
      <c r="U996" s="170"/>
      <c r="V996" s="170">
        <f>SUM(V997:V1031)</f>
        <v>32.839999999999996</v>
      </c>
      <c r="W996" s="170"/>
      <c r="X996" s="170"/>
      <c r="Y996" s="170"/>
      <c r="AG996" t="s">
        <v>309</v>
      </c>
    </row>
    <row r="997" spans="1:60" ht="33.75" outlineLevel="1" x14ac:dyDescent="0.2">
      <c r="A997" s="178">
        <v>184</v>
      </c>
      <c r="B997" s="179" t="s">
        <v>1228</v>
      </c>
      <c r="C997" s="195" t="s">
        <v>1229</v>
      </c>
      <c r="D997" s="180" t="s">
        <v>374</v>
      </c>
      <c r="E997" s="181">
        <v>15.198</v>
      </c>
      <c r="F997" s="182"/>
      <c r="G997" s="183">
        <f>ROUND(E997*F997,2)</f>
        <v>0</v>
      </c>
      <c r="H997" s="182"/>
      <c r="I997" s="183">
        <f>ROUND(E997*H997,2)</f>
        <v>0</v>
      </c>
      <c r="J997" s="182"/>
      <c r="K997" s="183">
        <f>ROUND(E997*J997,2)</f>
        <v>0</v>
      </c>
      <c r="L997" s="183">
        <v>12</v>
      </c>
      <c r="M997" s="183">
        <f>G997*(1+L997/100)</f>
        <v>0</v>
      </c>
      <c r="N997" s="181">
        <v>0</v>
      </c>
      <c r="O997" s="181">
        <f>ROUND(E997*N997,2)</f>
        <v>0</v>
      </c>
      <c r="P997" s="181">
        <v>0</v>
      </c>
      <c r="Q997" s="181">
        <f>ROUND(E997*P997,2)</f>
        <v>0</v>
      </c>
      <c r="R997" s="183"/>
      <c r="S997" s="183" t="s">
        <v>313</v>
      </c>
      <c r="T997" s="184" t="s">
        <v>313</v>
      </c>
      <c r="U997" s="159">
        <v>2.75E-2</v>
      </c>
      <c r="V997" s="159">
        <f>ROUND(E997*U997,2)</f>
        <v>0.42</v>
      </c>
      <c r="W997" s="159"/>
      <c r="X997" s="159" t="s">
        <v>314</v>
      </c>
      <c r="Y997" s="159" t="s">
        <v>315</v>
      </c>
      <c r="Z997" s="148"/>
      <c r="AA997" s="148"/>
      <c r="AB997" s="148"/>
      <c r="AC997" s="148"/>
      <c r="AD997" s="148"/>
      <c r="AE997" s="148"/>
      <c r="AF997" s="148"/>
      <c r="AG997" s="148" t="s">
        <v>316</v>
      </c>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row>
    <row r="998" spans="1:60" outlineLevel="2" x14ac:dyDescent="0.2">
      <c r="A998" s="155"/>
      <c r="B998" s="156"/>
      <c r="C998" s="196" t="s">
        <v>1230</v>
      </c>
      <c r="D998" s="161"/>
      <c r="E998" s="162">
        <v>15.198</v>
      </c>
      <c r="F998" s="159"/>
      <c r="G998" s="159"/>
      <c r="H998" s="159"/>
      <c r="I998" s="159"/>
      <c r="J998" s="159"/>
      <c r="K998" s="159"/>
      <c r="L998" s="159"/>
      <c r="M998" s="159"/>
      <c r="N998" s="158"/>
      <c r="O998" s="158"/>
      <c r="P998" s="158"/>
      <c r="Q998" s="158"/>
      <c r="R998" s="159"/>
      <c r="S998" s="159"/>
      <c r="T998" s="159"/>
      <c r="U998" s="159"/>
      <c r="V998" s="159"/>
      <c r="W998" s="159"/>
      <c r="X998" s="159"/>
      <c r="Y998" s="159"/>
      <c r="Z998" s="148"/>
      <c r="AA998" s="148"/>
      <c r="AB998" s="148"/>
      <c r="AC998" s="148"/>
      <c r="AD998" s="148"/>
      <c r="AE998" s="148"/>
      <c r="AF998" s="148"/>
      <c r="AG998" s="148" t="s">
        <v>318</v>
      </c>
      <c r="AH998" s="148">
        <v>0</v>
      </c>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row>
    <row r="999" spans="1:60" ht="33.75" outlineLevel="1" x14ac:dyDescent="0.2">
      <c r="A999" s="178">
        <v>185</v>
      </c>
      <c r="B999" s="179" t="s">
        <v>1231</v>
      </c>
      <c r="C999" s="195" t="s">
        <v>1232</v>
      </c>
      <c r="D999" s="180" t="s">
        <v>374</v>
      </c>
      <c r="E999" s="181">
        <v>15.198</v>
      </c>
      <c r="F999" s="182"/>
      <c r="G999" s="183">
        <f>ROUND(E999*F999,2)</f>
        <v>0</v>
      </c>
      <c r="H999" s="182"/>
      <c r="I999" s="183">
        <f>ROUND(E999*H999,2)</f>
        <v>0</v>
      </c>
      <c r="J999" s="182"/>
      <c r="K999" s="183">
        <f>ROUND(E999*J999,2)</f>
        <v>0</v>
      </c>
      <c r="L999" s="183">
        <v>12</v>
      </c>
      <c r="M999" s="183">
        <f>G999*(1+L999/100)</f>
        <v>0</v>
      </c>
      <c r="N999" s="181">
        <v>3.5E-4</v>
      </c>
      <c r="O999" s="181">
        <f>ROUND(E999*N999,2)</f>
        <v>0.01</v>
      </c>
      <c r="P999" s="181">
        <v>0</v>
      </c>
      <c r="Q999" s="181">
        <f>ROUND(E999*P999,2)</f>
        <v>0</v>
      </c>
      <c r="R999" s="183"/>
      <c r="S999" s="183" t="s">
        <v>313</v>
      </c>
      <c r="T999" s="184" t="s">
        <v>313</v>
      </c>
      <c r="U999" s="159">
        <v>0.2</v>
      </c>
      <c r="V999" s="159">
        <f>ROUND(E999*U999,2)</f>
        <v>3.04</v>
      </c>
      <c r="W999" s="159"/>
      <c r="X999" s="159" t="s">
        <v>314</v>
      </c>
      <c r="Y999" s="159" t="s">
        <v>315</v>
      </c>
      <c r="Z999" s="148"/>
      <c r="AA999" s="148"/>
      <c r="AB999" s="148"/>
      <c r="AC999" s="148"/>
      <c r="AD999" s="148"/>
      <c r="AE999" s="148"/>
      <c r="AF999" s="148"/>
      <c r="AG999" s="148" t="s">
        <v>316</v>
      </c>
      <c r="AH999" s="148"/>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row>
    <row r="1000" spans="1:60" outlineLevel="2" x14ac:dyDescent="0.2">
      <c r="A1000" s="155"/>
      <c r="B1000" s="156"/>
      <c r="C1000" s="196" t="s">
        <v>1233</v>
      </c>
      <c r="D1000" s="161"/>
      <c r="E1000" s="162">
        <v>15.198</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8"/>
      <c r="AA1000" s="148"/>
      <c r="AB1000" s="148"/>
      <c r="AC1000" s="148"/>
      <c r="AD1000" s="148"/>
      <c r="AE1000" s="148"/>
      <c r="AF1000" s="148"/>
      <c r="AG1000" s="148" t="s">
        <v>318</v>
      </c>
      <c r="AH1000" s="148">
        <v>5</v>
      </c>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row>
    <row r="1001" spans="1:60" ht="45" outlineLevel="1" x14ac:dyDescent="0.2">
      <c r="A1001" s="178">
        <v>186</v>
      </c>
      <c r="B1001" s="179" t="s">
        <v>1234</v>
      </c>
      <c r="C1001" s="195" t="s">
        <v>1235</v>
      </c>
      <c r="D1001" s="180" t="s">
        <v>374</v>
      </c>
      <c r="E1001" s="181">
        <v>15.198</v>
      </c>
      <c r="F1001" s="182"/>
      <c r="G1001" s="183">
        <f>ROUND(E1001*F1001,2)</f>
        <v>0</v>
      </c>
      <c r="H1001" s="182"/>
      <c r="I1001" s="183">
        <f>ROUND(E1001*H1001,2)</f>
        <v>0</v>
      </c>
      <c r="J1001" s="182"/>
      <c r="K1001" s="183">
        <f>ROUND(E1001*J1001,2)</f>
        <v>0</v>
      </c>
      <c r="L1001" s="183">
        <v>12</v>
      </c>
      <c r="M1001" s="183">
        <f>G1001*(1+L1001/100)</f>
        <v>0</v>
      </c>
      <c r="N1001" s="181">
        <v>4.0000000000000003E-5</v>
      </c>
      <c r="O1001" s="181">
        <f>ROUND(E1001*N1001,2)</f>
        <v>0</v>
      </c>
      <c r="P1001" s="181">
        <v>0</v>
      </c>
      <c r="Q1001" s="181">
        <f>ROUND(E1001*P1001,2)</f>
        <v>0</v>
      </c>
      <c r="R1001" s="183"/>
      <c r="S1001" s="183" t="s">
        <v>313</v>
      </c>
      <c r="T1001" s="184" t="s">
        <v>313</v>
      </c>
      <c r="U1001" s="159">
        <v>0.85</v>
      </c>
      <c r="V1001" s="159">
        <f>ROUND(E1001*U1001,2)</f>
        <v>12.92</v>
      </c>
      <c r="W1001" s="159"/>
      <c r="X1001" s="159" t="s">
        <v>314</v>
      </c>
      <c r="Y1001" s="159" t="s">
        <v>315</v>
      </c>
      <c r="Z1001" s="148"/>
      <c r="AA1001" s="148"/>
      <c r="AB1001" s="148"/>
      <c r="AC1001" s="148"/>
      <c r="AD1001" s="148"/>
      <c r="AE1001" s="148"/>
      <c r="AF1001" s="148"/>
      <c r="AG1001" s="148" t="s">
        <v>316</v>
      </c>
      <c r="AH1001" s="148"/>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row>
    <row r="1002" spans="1:60" outlineLevel="2" x14ac:dyDescent="0.2">
      <c r="A1002" s="155"/>
      <c r="B1002" s="156"/>
      <c r="C1002" s="196" t="s">
        <v>1233</v>
      </c>
      <c r="D1002" s="161"/>
      <c r="E1002" s="162">
        <v>15.198</v>
      </c>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8"/>
      <c r="AA1002" s="148"/>
      <c r="AB1002" s="148"/>
      <c r="AC1002" s="148"/>
      <c r="AD1002" s="148"/>
      <c r="AE1002" s="148"/>
      <c r="AF1002" s="148"/>
      <c r="AG1002" s="148" t="s">
        <v>318</v>
      </c>
      <c r="AH1002" s="148">
        <v>5</v>
      </c>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row>
    <row r="1003" spans="1:60" outlineLevel="1" x14ac:dyDescent="0.2">
      <c r="A1003" s="185">
        <v>187</v>
      </c>
      <c r="B1003" s="186" t="s">
        <v>1236</v>
      </c>
      <c r="C1003" s="197" t="s">
        <v>1237</v>
      </c>
      <c r="D1003" s="187" t="s">
        <v>389</v>
      </c>
      <c r="E1003" s="188">
        <v>12.106</v>
      </c>
      <c r="F1003" s="189"/>
      <c r="G1003" s="190">
        <f>ROUND(E1003*F1003,2)</f>
        <v>0</v>
      </c>
      <c r="H1003" s="189"/>
      <c r="I1003" s="190">
        <f>ROUND(E1003*H1003,2)</f>
        <v>0</v>
      </c>
      <c r="J1003" s="189"/>
      <c r="K1003" s="190">
        <f>ROUND(E1003*J1003,2)</f>
        <v>0</v>
      </c>
      <c r="L1003" s="190">
        <v>12</v>
      </c>
      <c r="M1003" s="190">
        <f>G1003*(1+L1003/100)</f>
        <v>0</v>
      </c>
      <c r="N1003" s="188">
        <v>1.8400000000000001E-3</v>
      </c>
      <c r="O1003" s="188">
        <f>ROUND(E1003*N1003,2)</f>
        <v>0.02</v>
      </c>
      <c r="P1003" s="188">
        <v>0</v>
      </c>
      <c r="Q1003" s="188">
        <f>ROUND(E1003*P1003,2)</f>
        <v>0</v>
      </c>
      <c r="R1003" s="190"/>
      <c r="S1003" s="190" t="s">
        <v>313</v>
      </c>
      <c r="T1003" s="191" t="s">
        <v>313</v>
      </c>
      <c r="U1003" s="159">
        <v>0.252</v>
      </c>
      <c r="V1003" s="159">
        <f>ROUND(E1003*U1003,2)</f>
        <v>3.05</v>
      </c>
      <c r="W1003" s="159"/>
      <c r="X1003" s="159" t="s">
        <v>314</v>
      </c>
      <c r="Y1003" s="159" t="s">
        <v>315</v>
      </c>
      <c r="Z1003" s="148"/>
      <c r="AA1003" s="148"/>
      <c r="AB1003" s="148"/>
      <c r="AC1003" s="148"/>
      <c r="AD1003" s="148"/>
      <c r="AE1003" s="148"/>
      <c r="AF1003" s="148"/>
      <c r="AG1003" s="148" t="s">
        <v>316</v>
      </c>
      <c r="AH1003" s="148"/>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row>
    <row r="1004" spans="1:60" outlineLevel="1" x14ac:dyDescent="0.2">
      <c r="A1004" s="178">
        <v>188</v>
      </c>
      <c r="B1004" s="179" t="s">
        <v>1238</v>
      </c>
      <c r="C1004" s="195" t="s">
        <v>1239</v>
      </c>
      <c r="D1004" s="180" t="s">
        <v>389</v>
      </c>
      <c r="E1004" s="181">
        <v>9.1850000000000005</v>
      </c>
      <c r="F1004" s="182"/>
      <c r="G1004" s="183">
        <f>ROUND(E1004*F1004,2)</f>
        <v>0</v>
      </c>
      <c r="H1004" s="182"/>
      <c r="I1004" s="183">
        <f>ROUND(E1004*H1004,2)</f>
        <v>0</v>
      </c>
      <c r="J1004" s="182"/>
      <c r="K1004" s="183">
        <f>ROUND(E1004*J1004,2)</f>
        <v>0</v>
      </c>
      <c r="L1004" s="183">
        <v>12</v>
      </c>
      <c r="M1004" s="183">
        <f>G1004*(1+L1004/100)</f>
        <v>0</v>
      </c>
      <c r="N1004" s="181">
        <v>6.6E-4</v>
      </c>
      <c r="O1004" s="181">
        <f>ROUND(E1004*N1004,2)</f>
        <v>0.01</v>
      </c>
      <c r="P1004" s="181">
        <v>0</v>
      </c>
      <c r="Q1004" s="181">
        <f>ROUND(E1004*P1004,2)</f>
        <v>0</v>
      </c>
      <c r="R1004" s="183"/>
      <c r="S1004" s="183" t="s">
        <v>313</v>
      </c>
      <c r="T1004" s="184" t="s">
        <v>313</v>
      </c>
      <c r="U1004" s="159">
        <v>0.189</v>
      </c>
      <c r="V1004" s="159">
        <f>ROUND(E1004*U1004,2)</f>
        <v>1.74</v>
      </c>
      <c r="W1004" s="159"/>
      <c r="X1004" s="159" t="s">
        <v>314</v>
      </c>
      <c r="Y1004" s="159" t="s">
        <v>315</v>
      </c>
      <c r="Z1004" s="148"/>
      <c r="AA1004" s="148"/>
      <c r="AB1004" s="148"/>
      <c r="AC1004" s="148"/>
      <c r="AD1004" s="148"/>
      <c r="AE1004" s="148"/>
      <c r="AF1004" s="148"/>
      <c r="AG1004" s="148" t="s">
        <v>316</v>
      </c>
      <c r="AH1004" s="148"/>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row>
    <row r="1005" spans="1:60" outlineLevel="2" x14ac:dyDescent="0.2">
      <c r="A1005" s="155"/>
      <c r="B1005" s="156"/>
      <c r="C1005" s="265" t="s">
        <v>1240</v>
      </c>
      <c r="D1005" s="266"/>
      <c r="E1005" s="266"/>
      <c r="F1005" s="266"/>
      <c r="G1005" s="266"/>
      <c r="H1005" s="159"/>
      <c r="I1005" s="159"/>
      <c r="J1005" s="159"/>
      <c r="K1005" s="159"/>
      <c r="L1005" s="159"/>
      <c r="M1005" s="159"/>
      <c r="N1005" s="158"/>
      <c r="O1005" s="158"/>
      <c r="P1005" s="158"/>
      <c r="Q1005" s="158"/>
      <c r="R1005" s="159"/>
      <c r="S1005" s="159"/>
      <c r="T1005" s="159"/>
      <c r="U1005" s="159"/>
      <c r="V1005" s="159"/>
      <c r="W1005" s="159"/>
      <c r="X1005" s="159"/>
      <c r="Y1005" s="159"/>
      <c r="Z1005" s="148"/>
      <c r="AA1005" s="148"/>
      <c r="AB1005" s="148"/>
      <c r="AC1005" s="148"/>
      <c r="AD1005" s="148"/>
      <c r="AE1005" s="148"/>
      <c r="AF1005" s="148"/>
      <c r="AG1005" s="148" t="s">
        <v>365</v>
      </c>
      <c r="AH1005" s="148"/>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row>
    <row r="1006" spans="1:60" outlineLevel="1" x14ac:dyDescent="0.2">
      <c r="A1006" s="185">
        <v>189</v>
      </c>
      <c r="B1006" s="186" t="s">
        <v>1241</v>
      </c>
      <c r="C1006" s="197" t="s">
        <v>1242</v>
      </c>
      <c r="D1006" s="187" t="s">
        <v>389</v>
      </c>
      <c r="E1006" s="188">
        <v>9.1850000000000005</v>
      </c>
      <c r="F1006" s="189"/>
      <c r="G1006" s="190">
        <f>ROUND(E1006*F1006,2)</f>
        <v>0</v>
      </c>
      <c r="H1006" s="189"/>
      <c r="I1006" s="190">
        <f>ROUND(E1006*H1006,2)</f>
        <v>0</v>
      </c>
      <c r="J1006" s="189"/>
      <c r="K1006" s="190">
        <f>ROUND(E1006*J1006,2)</f>
        <v>0</v>
      </c>
      <c r="L1006" s="190">
        <v>12</v>
      </c>
      <c r="M1006" s="190">
        <f>G1006*(1+L1006/100)</f>
        <v>0</v>
      </c>
      <c r="N1006" s="188">
        <v>7.6000000000000004E-4</v>
      </c>
      <c r="O1006" s="188">
        <f>ROUND(E1006*N1006,2)</f>
        <v>0.01</v>
      </c>
      <c r="P1006" s="188">
        <v>0</v>
      </c>
      <c r="Q1006" s="188">
        <f>ROUND(E1006*P1006,2)</f>
        <v>0</v>
      </c>
      <c r="R1006" s="190"/>
      <c r="S1006" s="190" t="s">
        <v>313</v>
      </c>
      <c r="T1006" s="191" t="s">
        <v>313</v>
      </c>
      <c r="U1006" s="159">
        <v>0.189</v>
      </c>
      <c r="V1006" s="159">
        <f>ROUND(E1006*U1006,2)</f>
        <v>1.74</v>
      </c>
      <c r="W1006" s="159"/>
      <c r="X1006" s="159" t="s">
        <v>314</v>
      </c>
      <c r="Y1006" s="159" t="s">
        <v>315</v>
      </c>
      <c r="Z1006" s="148"/>
      <c r="AA1006" s="148"/>
      <c r="AB1006" s="148"/>
      <c r="AC1006" s="148"/>
      <c r="AD1006" s="148"/>
      <c r="AE1006" s="148"/>
      <c r="AF1006" s="148"/>
      <c r="AG1006" s="148" t="s">
        <v>316</v>
      </c>
      <c r="AH1006" s="148"/>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row>
    <row r="1007" spans="1:60" outlineLevel="1" x14ac:dyDescent="0.2">
      <c r="A1007" s="185">
        <v>190</v>
      </c>
      <c r="B1007" s="186" t="s">
        <v>1243</v>
      </c>
      <c r="C1007" s="197" t="s">
        <v>1244</v>
      </c>
      <c r="D1007" s="187" t="s">
        <v>389</v>
      </c>
      <c r="E1007" s="188">
        <v>9.1850000000000005</v>
      </c>
      <c r="F1007" s="189"/>
      <c r="G1007" s="190">
        <f>ROUND(E1007*F1007,2)</f>
        <v>0</v>
      </c>
      <c r="H1007" s="189"/>
      <c r="I1007" s="190">
        <f>ROUND(E1007*H1007,2)</f>
        <v>0</v>
      </c>
      <c r="J1007" s="189"/>
      <c r="K1007" s="190">
        <f>ROUND(E1007*J1007,2)</f>
        <v>0</v>
      </c>
      <c r="L1007" s="190">
        <v>12</v>
      </c>
      <c r="M1007" s="190">
        <f>G1007*(1+L1007/100)</f>
        <v>0</v>
      </c>
      <c r="N1007" s="188">
        <v>7.6000000000000004E-4</v>
      </c>
      <c r="O1007" s="188">
        <f>ROUND(E1007*N1007,2)</f>
        <v>0.01</v>
      </c>
      <c r="P1007" s="188">
        <v>0</v>
      </c>
      <c r="Q1007" s="188">
        <f>ROUND(E1007*P1007,2)</f>
        <v>0</v>
      </c>
      <c r="R1007" s="190"/>
      <c r="S1007" s="190" t="s">
        <v>313</v>
      </c>
      <c r="T1007" s="191" t="s">
        <v>313</v>
      </c>
      <c r="U1007" s="159">
        <v>0.189</v>
      </c>
      <c r="V1007" s="159">
        <f>ROUND(E1007*U1007,2)</f>
        <v>1.74</v>
      </c>
      <c r="W1007" s="159"/>
      <c r="X1007" s="159" t="s">
        <v>314</v>
      </c>
      <c r="Y1007" s="159" t="s">
        <v>315</v>
      </c>
      <c r="Z1007" s="148"/>
      <c r="AA1007" s="148"/>
      <c r="AB1007" s="148"/>
      <c r="AC1007" s="148"/>
      <c r="AD1007" s="148"/>
      <c r="AE1007" s="148"/>
      <c r="AF1007" s="148"/>
      <c r="AG1007" s="148" t="s">
        <v>316</v>
      </c>
      <c r="AH1007" s="148"/>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row>
    <row r="1008" spans="1:60" ht="22.5" outlineLevel="1" x14ac:dyDescent="0.2">
      <c r="A1008" s="178">
        <v>191</v>
      </c>
      <c r="B1008" s="179" t="s">
        <v>1245</v>
      </c>
      <c r="C1008" s="195" t="s">
        <v>1246</v>
      </c>
      <c r="D1008" s="180" t="s">
        <v>389</v>
      </c>
      <c r="E1008" s="181">
        <v>9.1850000000000005</v>
      </c>
      <c r="F1008" s="182"/>
      <c r="G1008" s="183">
        <f>ROUND(E1008*F1008,2)</f>
        <v>0</v>
      </c>
      <c r="H1008" s="182"/>
      <c r="I1008" s="183">
        <f>ROUND(E1008*H1008,2)</f>
        <v>0</v>
      </c>
      <c r="J1008" s="182"/>
      <c r="K1008" s="183">
        <f>ROUND(E1008*J1008,2)</f>
        <v>0</v>
      </c>
      <c r="L1008" s="183">
        <v>12</v>
      </c>
      <c r="M1008" s="183">
        <f>G1008*(1+L1008/100)</f>
        <v>0</v>
      </c>
      <c r="N1008" s="181">
        <v>2.4599999999999999E-3</v>
      </c>
      <c r="O1008" s="181">
        <f>ROUND(E1008*N1008,2)</f>
        <v>0.02</v>
      </c>
      <c r="P1008" s="181">
        <v>0</v>
      </c>
      <c r="Q1008" s="181">
        <f>ROUND(E1008*P1008,2)</f>
        <v>0</v>
      </c>
      <c r="R1008" s="183"/>
      <c r="S1008" s="183" t="s">
        <v>313</v>
      </c>
      <c r="T1008" s="184" t="s">
        <v>313</v>
      </c>
      <c r="U1008" s="159">
        <v>0.29625000000000001</v>
      </c>
      <c r="V1008" s="159">
        <f>ROUND(E1008*U1008,2)</f>
        <v>2.72</v>
      </c>
      <c r="W1008" s="159"/>
      <c r="X1008" s="159" t="s">
        <v>314</v>
      </c>
      <c r="Y1008" s="159" t="s">
        <v>315</v>
      </c>
      <c r="Z1008" s="148"/>
      <c r="AA1008" s="148"/>
      <c r="AB1008" s="148"/>
      <c r="AC1008" s="148"/>
      <c r="AD1008" s="148"/>
      <c r="AE1008" s="148"/>
      <c r="AF1008" s="148"/>
      <c r="AG1008" s="148" t="s">
        <v>316</v>
      </c>
      <c r="AH1008" s="148"/>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row>
    <row r="1009" spans="1:60" outlineLevel="2" x14ac:dyDescent="0.2">
      <c r="A1009" s="155"/>
      <c r="B1009" s="156"/>
      <c r="C1009" s="265" t="s">
        <v>1247</v>
      </c>
      <c r="D1009" s="266"/>
      <c r="E1009" s="266"/>
      <c r="F1009" s="266"/>
      <c r="G1009" s="266"/>
      <c r="H1009" s="159"/>
      <c r="I1009" s="159"/>
      <c r="J1009" s="159"/>
      <c r="K1009" s="159"/>
      <c r="L1009" s="159"/>
      <c r="M1009" s="159"/>
      <c r="N1009" s="158"/>
      <c r="O1009" s="158"/>
      <c r="P1009" s="158"/>
      <c r="Q1009" s="158"/>
      <c r="R1009" s="159"/>
      <c r="S1009" s="159"/>
      <c r="T1009" s="159"/>
      <c r="U1009" s="159"/>
      <c r="V1009" s="159"/>
      <c r="W1009" s="159"/>
      <c r="X1009" s="159"/>
      <c r="Y1009" s="159"/>
      <c r="Z1009" s="148"/>
      <c r="AA1009" s="148"/>
      <c r="AB1009" s="148"/>
      <c r="AC1009" s="148"/>
      <c r="AD1009" s="148"/>
      <c r="AE1009" s="148"/>
      <c r="AF1009" s="148"/>
      <c r="AG1009" s="148" t="s">
        <v>365</v>
      </c>
      <c r="AH1009" s="148"/>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row>
    <row r="1010" spans="1:60" ht="22.5" outlineLevel="1" x14ac:dyDescent="0.2">
      <c r="A1010" s="178">
        <v>192</v>
      </c>
      <c r="B1010" s="179" t="s">
        <v>1248</v>
      </c>
      <c r="C1010" s="195" t="s">
        <v>1249</v>
      </c>
      <c r="D1010" s="180" t="s">
        <v>374</v>
      </c>
      <c r="E1010" s="181">
        <v>15.198</v>
      </c>
      <c r="F1010" s="182"/>
      <c r="G1010" s="183">
        <f>ROUND(E1010*F1010,2)</f>
        <v>0</v>
      </c>
      <c r="H1010" s="182"/>
      <c r="I1010" s="183">
        <f>ROUND(E1010*H1010,2)</f>
        <v>0</v>
      </c>
      <c r="J1010" s="182"/>
      <c r="K1010" s="183">
        <f>ROUND(E1010*J1010,2)</f>
        <v>0</v>
      </c>
      <c r="L1010" s="183">
        <v>12</v>
      </c>
      <c r="M1010" s="183">
        <f>G1010*(1+L1010/100)</f>
        <v>0</v>
      </c>
      <c r="N1010" s="181">
        <v>0</v>
      </c>
      <c r="O1010" s="181">
        <f>ROUND(E1010*N1010,2)</f>
        <v>0</v>
      </c>
      <c r="P1010" s="181">
        <v>0</v>
      </c>
      <c r="Q1010" s="181">
        <f>ROUND(E1010*P1010,2)</f>
        <v>0</v>
      </c>
      <c r="R1010" s="183"/>
      <c r="S1010" s="183" t="s">
        <v>313</v>
      </c>
      <c r="T1010" s="184" t="s">
        <v>313</v>
      </c>
      <c r="U1010" s="159">
        <v>0.1</v>
      </c>
      <c r="V1010" s="159">
        <f>ROUND(E1010*U1010,2)</f>
        <v>1.52</v>
      </c>
      <c r="W1010" s="159"/>
      <c r="X1010" s="159" t="s">
        <v>314</v>
      </c>
      <c r="Y1010" s="159" t="s">
        <v>315</v>
      </c>
      <c r="Z1010" s="148"/>
      <c r="AA1010" s="148"/>
      <c r="AB1010" s="148"/>
      <c r="AC1010" s="148"/>
      <c r="AD1010" s="148"/>
      <c r="AE1010" s="148"/>
      <c r="AF1010" s="148"/>
      <c r="AG1010" s="148" t="s">
        <v>316</v>
      </c>
      <c r="AH1010" s="148"/>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row>
    <row r="1011" spans="1:60" outlineLevel="2" x14ac:dyDescent="0.2">
      <c r="A1011" s="155"/>
      <c r="B1011" s="156"/>
      <c r="C1011" s="196" t="s">
        <v>1233</v>
      </c>
      <c r="D1011" s="161"/>
      <c r="E1011" s="162">
        <v>15.198</v>
      </c>
      <c r="F1011" s="159"/>
      <c r="G1011" s="159"/>
      <c r="H1011" s="159"/>
      <c r="I1011" s="159"/>
      <c r="J1011" s="159"/>
      <c r="K1011" s="159"/>
      <c r="L1011" s="159"/>
      <c r="M1011" s="159"/>
      <c r="N1011" s="158"/>
      <c r="O1011" s="158"/>
      <c r="P1011" s="158"/>
      <c r="Q1011" s="158"/>
      <c r="R1011" s="159"/>
      <c r="S1011" s="159"/>
      <c r="T1011" s="159"/>
      <c r="U1011" s="159"/>
      <c r="V1011" s="159"/>
      <c r="W1011" s="159"/>
      <c r="X1011" s="159"/>
      <c r="Y1011" s="159"/>
      <c r="Z1011" s="148"/>
      <c r="AA1011" s="148"/>
      <c r="AB1011" s="148"/>
      <c r="AC1011" s="148"/>
      <c r="AD1011" s="148"/>
      <c r="AE1011" s="148"/>
      <c r="AF1011" s="148"/>
      <c r="AG1011" s="148" t="s">
        <v>318</v>
      </c>
      <c r="AH1011" s="148">
        <v>5</v>
      </c>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row>
    <row r="1012" spans="1:60" ht="33.75" outlineLevel="1" x14ac:dyDescent="0.2">
      <c r="A1012" s="178">
        <v>193</v>
      </c>
      <c r="B1012" s="179" t="s">
        <v>1250</v>
      </c>
      <c r="C1012" s="195" t="s">
        <v>1251</v>
      </c>
      <c r="D1012" s="180" t="s">
        <v>374</v>
      </c>
      <c r="E1012" s="181">
        <v>4.5925000000000002</v>
      </c>
      <c r="F1012" s="182"/>
      <c r="G1012" s="183">
        <f>ROUND(E1012*F1012,2)</f>
        <v>0</v>
      </c>
      <c r="H1012" s="182"/>
      <c r="I1012" s="183">
        <f>ROUND(E1012*H1012,2)</f>
        <v>0</v>
      </c>
      <c r="J1012" s="182"/>
      <c r="K1012" s="183">
        <f>ROUND(E1012*J1012,2)</f>
        <v>0</v>
      </c>
      <c r="L1012" s="183">
        <v>12</v>
      </c>
      <c r="M1012" s="183">
        <f>G1012*(1+L1012/100)</f>
        <v>0</v>
      </c>
      <c r="N1012" s="181">
        <v>0</v>
      </c>
      <c r="O1012" s="181">
        <f>ROUND(E1012*N1012,2)</f>
        <v>0</v>
      </c>
      <c r="P1012" s="181">
        <v>0</v>
      </c>
      <c r="Q1012" s="181">
        <f>ROUND(E1012*P1012,2)</f>
        <v>0</v>
      </c>
      <c r="R1012" s="183"/>
      <c r="S1012" s="183" t="s">
        <v>313</v>
      </c>
      <c r="T1012" s="184" t="s">
        <v>313</v>
      </c>
      <c r="U1012" s="159">
        <v>3.5999999999999997E-2</v>
      </c>
      <c r="V1012" s="159">
        <f>ROUND(E1012*U1012,2)</f>
        <v>0.17</v>
      </c>
      <c r="W1012" s="159"/>
      <c r="X1012" s="159" t="s">
        <v>314</v>
      </c>
      <c r="Y1012" s="159" t="s">
        <v>315</v>
      </c>
      <c r="Z1012" s="148"/>
      <c r="AA1012" s="148"/>
      <c r="AB1012" s="148"/>
      <c r="AC1012" s="148"/>
      <c r="AD1012" s="148"/>
      <c r="AE1012" s="148"/>
      <c r="AF1012" s="148"/>
      <c r="AG1012" s="148" t="s">
        <v>316</v>
      </c>
      <c r="AH1012" s="148"/>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row>
    <row r="1013" spans="1:60" outlineLevel="2" x14ac:dyDescent="0.2">
      <c r="A1013" s="155"/>
      <c r="B1013" s="156"/>
      <c r="C1013" s="196" t="s">
        <v>1252</v>
      </c>
      <c r="D1013" s="161"/>
      <c r="E1013" s="162">
        <v>4.5925000000000002</v>
      </c>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8"/>
      <c r="AA1013" s="148"/>
      <c r="AB1013" s="148"/>
      <c r="AC1013" s="148"/>
      <c r="AD1013" s="148"/>
      <c r="AE1013" s="148"/>
      <c r="AF1013" s="148"/>
      <c r="AG1013" s="148" t="s">
        <v>318</v>
      </c>
      <c r="AH1013" s="148">
        <v>0</v>
      </c>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row>
    <row r="1014" spans="1:60" ht="33.75" outlineLevel="1" x14ac:dyDescent="0.2">
      <c r="A1014" s="178">
        <v>194</v>
      </c>
      <c r="B1014" s="179" t="s">
        <v>1253</v>
      </c>
      <c r="C1014" s="195" t="s">
        <v>1254</v>
      </c>
      <c r="D1014" s="180" t="s">
        <v>374</v>
      </c>
      <c r="E1014" s="181">
        <v>4.5925000000000002</v>
      </c>
      <c r="F1014" s="182"/>
      <c r="G1014" s="183">
        <f>ROUND(E1014*F1014,2)</f>
        <v>0</v>
      </c>
      <c r="H1014" s="182"/>
      <c r="I1014" s="183">
        <f>ROUND(E1014*H1014,2)</f>
        <v>0</v>
      </c>
      <c r="J1014" s="182"/>
      <c r="K1014" s="183">
        <f>ROUND(E1014*J1014,2)</f>
        <v>0</v>
      </c>
      <c r="L1014" s="183">
        <v>12</v>
      </c>
      <c r="M1014" s="183">
        <f>G1014*(1+L1014/100)</f>
        <v>0</v>
      </c>
      <c r="N1014" s="181">
        <v>4.2000000000000002E-4</v>
      </c>
      <c r="O1014" s="181">
        <f>ROUND(E1014*N1014,2)</f>
        <v>0</v>
      </c>
      <c r="P1014" s="181">
        <v>0</v>
      </c>
      <c r="Q1014" s="181">
        <f>ROUND(E1014*P1014,2)</f>
        <v>0</v>
      </c>
      <c r="R1014" s="183"/>
      <c r="S1014" s="183" t="s">
        <v>313</v>
      </c>
      <c r="T1014" s="184" t="s">
        <v>313</v>
      </c>
      <c r="U1014" s="159">
        <v>0.28999999999999998</v>
      </c>
      <c r="V1014" s="159">
        <f>ROUND(E1014*U1014,2)</f>
        <v>1.33</v>
      </c>
      <c r="W1014" s="159"/>
      <c r="X1014" s="159" t="s">
        <v>314</v>
      </c>
      <c r="Y1014" s="159" t="s">
        <v>315</v>
      </c>
      <c r="Z1014" s="148"/>
      <c r="AA1014" s="148"/>
      <c r="AB1014" s="148"/>
      <c r="AC1014" s="148"/>
      <c r="AD1014" s="148"/>
      <c r="AE1014" s="148"/>
      <c r="AF1014" s="148"/>
      <c r="AG1014" s="148" t="s">
        <v>316</v>
      </c>
      <c r="AH1014" s="148"/>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row>
    <row r="1015" spans="1:60" outlineLevel="2" x14ac:dyDescent="0.2">
      <c r="A1015" s="155"/>
      <c r="B1015" s="156"/>
      <c r="C1015" s="196" t="s">
        <v>1255</v>
      </c>
      <c r="D1015" s="161"/>
      <c r="E1015" s="162">
        <v>4.5925000000000002</v>
      </c>
      <c r="F1015" s="159"/>
      <c r="G1015" s="159"/>
      <c r="H1015" s="159"/>
      <c r="I1015" s="159"/>
      <c r="J1015" s="159"/>
      <c r="K1015" s="159"/>
      <c r="L1015" s="159"/>
      <c r="M1015" s="159"/>
      <c r="N1015" s="158"/>
      <c r="O1015" s="158"/>
      <c r="P1015" s="158"/>
      <c r="Q1015" s="158"/>
      <c r="R1015" s="159"/>
      <c r="S1015" s="159"/>
      <c r="T1015" s="159"/>
      <c r="U1015" s="159"/>
      <c r="V1015" s="159"/>
      <c r="W1015" s="159"/>
      <c r="X1015" s="159"/>
      <c r="Y1015" s="159"/>
      <c r="Z1015" s="148"/>
      <c r="AA1015" s="148"/>
      <c r="AB1015" s="148"/>
      <c r="AC1015" s="148"/>
      <c r="AD1015" s="148"/>
      <c r="AE1015" s="148"/>
      <c r="AF1015" s="148"/>
      <c r="AG1015" s="148" t="s">
        <v>318</v>
      </c>
      <c r="AH1015" s="148">
        <v>5</v>
      </c>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row>
    <row r="1016" spans="1:60" ht="33.75" outlineLevel="1" x14ac:dyDescent="0.2">
      <c r="A1016" s="178">
        <v>195</v>
      </c>
      <c r="B1016" s="179" t="s">
        <v>1256</v>
      </c>
      <c r="C1016" s="195" t="s">
        <v>1257</v>
      </c>
      <c r="D1016" s="180" t="s">
        <v>374</v>
      </c>
      <c r="E1016" s="181">
        <v>4.5925000000000002</v>
      </c>
      <c r="F1016" s="182"/>
      <c r="G1016" s="183">
        <f>ROUND(E1016*F1016,2)</f>
        <v>0</v>
      </c>
      <c r="H1016" s="182"/>
      <c r="I1016" s="183">
        <f>ROUND(E1016*H1016,2)</f>
        <v>0</v>
      </c>
      <c r="J1016" s="182"/>
      <c r="K1016" s="183">
        <f>ROUND(E1016*J1016,2)</f>
        <v>0</v>
      </c>
      <c r="L1016" s="183">
        <v>12</v>
      </c>
      <c r="M1016" s="183">
        <f>G1016*(1+L1016/100)</f>
        <v>0</v>
      </c>
      <c r="N1016" s="181">
        <v>3.0000000000000001E-5</v>
      </c>
      <c r="O1016" s="181">
        <f>ROUND(E1016*N1016,2)</f>
        <v>0</v>
      </c>
      <c r="P1016" s="181">
        <v>0</v>
      </c>
      <c r="Q1016" s="181">
        <f>ROUND(E1016*P1016,2)</f>
        <v>0</v>
      </c>
      <c r="R1016" s="183"/>
      <c r="S1016" s="183" t="s">
        <v>313</v>
      </c>
      <c r="T1016" s="184" t="s">
        <v>313</v>
      </c>
      <c r="U1016" s="159">
        <v>0.34</v>
      </c>
      <c r="V1016" s="159">
        <f>ROUND(E1016*U1016,2)</f>
        <v>1.56</v>
      </c>
      <c r="W1016" s="159"/>
      <c r="X1016" s="159" t="s">
        <v>314</v>
      </c>
      <c r="Y1016" s="159" t="s">
        <v>315</v>
      </c>
      <c r="Z1016" s="148"/>
      <c r="AA1016" s="148"/>
      <c r="AB1016" s="148"/>
      <c r="AC1016" s="148"/>
      <c r="AD1016" s="148"/>
      <c r="AE1016" s="148"/>
      <c r="AF1016" s="148"/>
      <c r="AG1016" s="148" t="s">
        <v>316</v>
      </c>
      <c r="AH1016" s="148"/>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row>
    <row r="1017" spans="1:60" outlineLevel="2" x14ac:dyDescent="0.2">
      <c r="A1017" s="155"/>
      <c r="B1017" s="156"/>
      <c r="C1017" s="196" t="s">
        <v>1255</v>
      </c>
      <c r="D1017" s="161"/>
      <c r="E1017" s="162">
        <v>4.5925000000000002</v>
      </c>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8"/>
      <c r="AA1017" s="148"/>
      <c r="AB1017" s="148"/>
      <c r="AC1017" s="148"/>
      <c r="AD1017" s="148"/>
      <c r="AE1017" s="148"/>
      <c r="AF1017" s="148"/>
      <c r="AG1017" s="148" t="s">
        <v>318</v>
      </c>
      <c r="AH1017" s="148">
        <v>5</v>
      </c>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row>
    <row r="1018" spans="1:60" ht="22.5" outlineLevel="1" x14ac:dyDescent="0.2">
      <c r="A1018" s="178">
        <v>196</v>
      </c>
      <c r="B1018" s="179" t="s">
        <v>1258</v>
      </c>
      <c r="C1018" s="195" t="s">
        <v>1259</v>
      </c>
      <c r="D1018" s="180" t="s">
        <v>374</v>
      </c>
      <c r="E1018" s="181">
        <v>4.5925000000000002</v>
      </c>
      <c r="F1018" s="182"/>
      <c r="G1018" s="183">
        <f>ROUND(E1018*F1018,2)</f>
        <v>0</v>
      </c>
      <c r="H1018" s="182"/>
      <c r="I1018" s="183">
        <f>ROUND(E1018*H1018,2)</f>
        <v>0</v>
      </c>
      <c r="J1018" s="182"/>
      <c r="K1018" s="183">
        <f>ROUND(E1018*J1018,2)</f>
        <v>0</v>
      </c>
      <c r="L1018" s="183">
        <v>12</v>
      </c>
      <c r="M1018" s="183">
        <f>G1018*(1+L1018/100)</f>
        <v>0</v>
      </c>
      <c r="N1018" s="181">
        <v>0</v>
      </c>
      <c r="O1018" s="181">
        <f>ROUND(E1018*N1018,2)</f>
        <v>0</v>
      </c>
      <c r="P1018" s="181">
        <v>0</v>
      </c>
      <c r="Q1018" s="181">
        <f>ROUND(E1018*P1018,2)</f>
        <v>0</v>
      </c>
      <c r="R1018" s="183"/>
      <c r="S1018" s="183" t="s">
        <v>313</v>
      </c>
      <c r="T1018" s="184" t="s">
        <v>313</v>
      </c>
      <c r="U1018" s="159">
        <v>0.11</v>
      </c>
      <c r="V1018" s="159">
        <f>ROUND(E1018*U1018,2)</f>
        <v>0.51</v>
      </c>
      <c r="W1018" s="159"/>
      <c r="X1018" s="159" t="s">
        <v>314</v>
      </c>
      <c r="Y1018" s="159" t="s">
        <v>315</v>
      </c>
      <c r="Z1018" s="148"/>
      <c r="AA1018" s="148"/>
      <c r="AB1018" s="148"/>
      <c r="AC1018" s="148"/>
      <c r="AD1018" s="148"/>
      <c r="AE1018" s="148"/>
      <c r="AF1018" s="148"/>
      <c r="AG1018" s="148" t="s">
        <v>316</v>
      </c>
      <c r="AH1018" s="148"/>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row>
    <row r="1019" spans="1:60" outlineLevel="2" x14ac:dyDescent="0.2">
      <c r="A1019" s="155"/>
      <c r="B1019" s="156"/>
      <c r="C1019" s="196" t="s">
        <v>1260</v>
      </c>
      <c r="D1019" s="161"/>
      <c r="E1019" s="162">
        <v>4.5925000000000002</v>
      </c>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8"/>
      <c r="AA1019" s="148"/>
      <c r="AB1019" s="148"/>
      <c r="AC1019" s="148"/>
      <c r="AD1019" s="148"/>
      <c r="AE1019" s="148"/>
      <c r="AF1019" s="148"/>
      <c r="AG1019" s="148" t="s">
        <v>318</v>
      </c>
      <c r="AH1019" s="148">
        <v>5</v>
      </c>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row>
    <row r="1020" spans="1:60" outlineLevel="1" x14ac:dyDescent="0.2">
      <c r="A1020" s="178">
        <v>197</v>
      </c>
      <c r="B1020" s="179" t="s">
        <v>1202</v>
      </c>
      <c r="C1020" s="195" t="s">
        <v>1203</v>
      </c>
      <c r="D1020" s="180" t="s">
        <v>1204</v>
      </c>
      <c r="E1020" s="181">
        <v>7.9161999999999999</v>
      </c>
      <c r="F1020" s="182"/>
      <c r="G1020" s="183">
        <f>ROUND(E1020*F1020,2)</f>
        <v>0</v>
      </c>
      <c r="H1020" s="182"/>
      <c r="I1020" s="183">
        <f>ROUND(E1020*H1020,2)</f>
        <v>0</v>
      </c>
      <c r="J1020" s="182"/>
      <c r="K1020" s="183">
        <f>ROUND(E1020*J1020,2)</f>
        <v>0</v>
      </c>
      <c r="L1020" s="183">
        <v>12</v>
      </c>
      <c r="M1020" s="183">
        <f>G1020*(1+L1020/100)</f>
        <v>0</v>
      </c>
      <c r="N1020" s="181">
        <v>1E-3</v>
      </c>
      <c r="O1020" s="181">
        <f>ROUND(E1020*N1020,2)</f>
        <v>0.01</v>
      </c>
      <c r="P1020" s="181">
        <v>0</v>
      </c>
      <c r="Q1020" s="181">
        <f>ROUND(E1020*P1020,2)</f>
        <v>0</v>
      </c>
      <c r="R1020" s="183" t="s">
        <v>382</v>
      </c>
      <c r="S1020" s="183" t="s">
        <v>313</v>
      </c>
      <c r="T1020" s="184" t="s">
        <v>313</v>
      </c>
      <c r="U1020" s="159">
        <v>0</v>
      </c>
      <c r="V1020" s="159">
        <f>ROUND(E1020*U1020,2)</f>
        <v>0</v>
      </c>
      <c r="W1020" s="159"/>
      <c r="X1020" s="159" t="s">
        <v>384</v>
      </c>
      <c r="Y1020" s="159" t="s">
        <v>315</v>
      </c>
      <c r="Z1020" s="148"/>
      <c r="AA1020" s="148"/>
      <c r="AB1020" s="148"/>
      <c r="AC1020" s="148"/>
      <c r="AD1020" s="148"/>
      <c r="AE1020" s="148"/>
      <c r="AF1020" s="148"/>
      <c r="AG1020" s="148" t="s">
        <v>385</v>
      </c>
      <c r="AH1020" s="148"/>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row>
    <row r="1021" spans="1:60" outlineLevel="2" x14ac:dyDescent="0.2">
      <c r="A1021" s="155"/>
      <c r="B1021" s="156"/>
      <c r="C1021" s="196" t="s">
        <v>1261</v>
      </c>
      <c r="D1021" s="161"/>
      <c r="E1021" s="162">
        <v>6.0792000000000002</v>
      </c>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8"/>
      <c r="AA1021" s="148"/>
      <c r="AB1021" s="148"/>
      <c r="AC1021" s="148"/>
      <c r="AD1021" s="148"/>
      <c r="AE1021" s="148"/>
      <c r="AF1021" s="148"/>
      <c r="AG1021" s="148" t="s">
        <v>318</v>
      </c>
      <c r="AH1021" s="148">
        <v>5</v>
      </c>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row>
    <row r="1022" spans="1:60" outlineLevel="3" x14ac:dyDescent="0.2">
      <c r="A1022" s="155"/>
      <c r="B1022" s="156"/>
      <c r="C1022" s="196" t="s">
        <v>1262</v>
      </c>
      <c r="D1022" s="161"/>
      <c r="E1022" s="162">
        <v>1.837</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8"/>
      <c r="AA1022" s="148"/>
      <c r="AB1022" s="148"/>
      <c r="AC1022" s="148"/>
      <c r="AD1022" s="148"/>
      <c r="AE1022" s="148"/>
      <c r="AF1022" s="148"/>
      <c r="AG1022" s="148" t="s">
        <v>318</v>
      </c>
      <c r="AH1022" s="148">
        <v>5</v>
      </c>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row>
    <row r="1023" spans="1:60" outlineLevel="1" x14ac:dyDescent="0.2">
      <c r="A1023" s="178">
        <v>198</v>
      </c>
      <c r="B1023" s="179" t="s">
        <v>1263</v>
      </c>
      <c r="C1023" s="195" t="s">
        <v>1264</v>
      </c>
      <c r="D1023" s="180" t="s">
        <v>374</v>
      </c>
      <c r="E1023" s="181">
        <v>22.759080000000001</v>
      </c>
      <c r="F1023" s="182"/>
      <c r="G1023" s="183">
        <f>ROUND(E1023*F1023,2)</f>
        <v>0</v>
      </c>
      <c r="H1023" s="182"/>
      <c r="I1023" s="183">
        <f>ROUND(E1023*H1023,2)</f>
        <v>0</v>
      </c>
      <c r="J1023" s="182"/>
      <c r="K1023" s="183">
        <f>ROUND(E1023*J1023,2)</f>
        <v>0</v>
      </c>
      <c r="L1023" s="183">
        <v>12</v>
      </c>
      <c r="M1023" s="183">
        <f>G1023*(1+L1023/100)</f>
        <v>0</v>
      </c>
      <c r="N1023" s="181">
        <v>2.16E-3</v>
      </c>
      <c r="O1023" s="181">
        <f>ROUND(E1023*N1023,2)</f>
        <v>0.05</v>
      </c>
      <c r="P1023" s="181">
        <v>0</v>
      </c>
      <c r="Q1023" s="181">
        <f>ROUND(E1023*P1023,2)</f>
        <v>0</v>
      </c>
      <c r="R1023" s="183" t="s">
        <v>382</v>
      </c>
      <c r="S1023" s="183" t="s">
        <v>313</v>
      </c>
      <c r="T1023" s="184" t="s">
        <v>313</v>
      </c>
      <c r="U1023" s="159">
        <v>0</v>
      </c>
      <c r="V1023" s="159">
        <f>ROUND(E1023*U1023,2)</f>
        <v>0</v>
      </c>
      <c r="W1023" s="159"/>
      <c r="X1023" s="159" t="s">
        <v>384</v>
      </c>
      <c r="Y1023" s="159" t="s">
        <v>315</v>
      </c>
      <c r="Z1023" s="148"/>
      <c r="AA1023" s="148"/>
      <c r="AB1023" s="148"/>
      <c r="AC1023" s="148"/>
      <c r="AD1023" s="148"/>
      <c r="AE1023" s="148"/>
      <c r="AF1023" s="148"/>
      <c r="AG1023" s="148" t="s">
        <v>385</v>
      </c>
      <c r="AH1023" s="148"/>
      <c r="AI1023" s="148"/>
      <c r="AJ1023" s="148"/>
      <c r="AK1023" s="148"/>
      <c r="AL1023" s="148"/>
      <c r="AM1023" s="148"/>
      <c r="AN1023" s="148"/>
      <c r="AO1023" s="148"/>
      <c r="AP1023" s="148"/>
      <c r="AQ1023" s="148"/>
      <c r="AR1023" s="148"/>
      <c r="AS1023" s="148"/>
      <c r="AT1023" s="148"/>
      <c r="AU1023" s="148"/>
      <c r="AV1023" s="148"/>
      <c r="AW1023" s="148"/>
      <c r="AX1023" s="148"/>
      <c r="AY1023" s="148"/>
      <c r="AZ1023" s="148"/>
      <c r="BA1023" s="148"/>
      <c r="BB1023" s="148"/>
      <c r="BC1023" s="148"/>
      <c r="BD1023" s="148"/>
      <c r="BE1023" s="148"/>
      <c r="BF1023" s="148"/>
      <c r="BG1023" s="148"/>
      <c r="BH1023" s="148"/>
    </row>
    <row r="1024" spans="1:60" outlineLevel="2" x14ac:dyDescent="0.2">
      <c r="A1024" s="155"/>
      <c r="B1024" s="156"/>
      <c r="C1024" s="196" t="s">
        <v>1265</v>
      </c>
      <c r="D1024" s="161"/>
      <c r="E1024" s="162">
        <v>17.477699999999999</v>
      </c>
      <c r="F1024" s="159"/>
      <c r="G1024" s="159"/>
      <c r="H1024" s="159"/>
      <c r="I1024" s="159"/>
      <c r="J1024" s="159"/>
      <c r="K1024" s="159"/>
      <c r="L1024" s="159"/>
      <c r="M1024" s="159"/>
      <c r="N1024" s="158"/>
      <c r="O1024" s="158"/>
      <c r="P1024" s="158"/>
      <c r="Q1024" s="158"/>
      <c r="R1024" s="159"/>
      <c r="S1024" s="159"/>
      <c r="T1024" s="159"/>
      <c r="U1024" s="159"/>
      <c r="V1024" s="159"/>
      <c r="W1024" s="159"/>
      <c r="X1024" s="159"/>
      <c r="Y1024" s="159"/>
      <c r="Z1024" s="148"/>
      <c r="AA1024" s="148"/>
      <c r="AB1024" s="148"/>
      <c r="AC1024" s="148"/>
      <c r="AD1024" s="148"/>
      <c r="AE1024" s="148"/>
      <c r="AF1024" s="148"/>
      <c r="AG1024" s="148" t="s">
        <v>318</v>
      </c>
      <c r="AH1024" s="148">
        <v>5</v>
      </c>
      <c r="AI1024" s="148"/>
      <c r="AJ1024" s="148"/>
      <c r="AK1024" s="148"/>
      <c r="AL1024" s="148"/>
      <c r="AM1024" s="148"/>
      <c r="AN1024" s="148"/>
      <c r="AO1024" s="148"/>
      <c r="AP1024" s="148"/>
      <c r="AQ1024" s="148"/>
      <c r="AR1024" s="148"/>
      <c r="AS1024" s="148"/>
      <c r="AT1024" s="148"/>
      <c r="AU1024" s="148"/>
      <c r="AV1024" s="148"/>
      <c r="AW1024" s="148"/>
      <c r="AX1024" s="148"/>
      <c r="AY1024" s="148"/>
      <c r="AZ1024" s="148"/>
      <c r="BA1024" s="148"/>
      <c r="BB1024" s="148"/>
      <c r="BC1024" s="148"/>
      <c r="BD1024" s="148"/>
      <c r="BE1024" s="148"/>
      <c r="BF1024" s="148"/>
      <c r="BG1024" s="148"/>
      <c r="BH1024" s="148"/>
    </row>
    <row r="1025" spans="1:60" outlineLevel="3" x14ac:dyDescent="0.2">
      <c r="A1025" s="155"/>
      <c r="B1025" s="156"/>
      <c r="C1025" s="196" t="s">
        <v>1266</v>
      </c>
      <c r="D1025" s="161"/>
      <c r="E1025" s="162">
        <v>5.2813800000000004</v>
      </c>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8"/>
      <c r="AA1025" s="148"/>
      <c r="AB1025" s="148"/>
      <c r="AC1025" s="148"/>
      <c r="AD1025" s="148"/>
      <c r="AE1025" s="148"/>
      <c r="AF1025" s="148"/>
      <c r="AG1025" s="148" t="s">
        <v>318</v>
      </c>
      <c r="AH1025" s="148">
        <v>5</v>
      </c>
      <c r="AI1025" s="148"/>
      <c r="AJ1025" s="148"/>
      <c r="AK1025" s="148"/>
      <c r="AL1025" s="148"/>
      <c r="AM1025" s="148"/>
      <c r="AN1025" s="148"/>
      <c r="AO1025" s="148"/>
      <c r="AP1025" s="148"/>
      <c r="AQ1025" s="148"/>
      <c r="AR1025" s="148"/>
      <c r="AS1025" s="148"/>
      <c r="AT1025" s="148"/>
      <c r="AU1025" s="148"/>
      <c r="AV1025" s="148"/>
      <c r="AW1025" s="148"/>
      <c r="AX1025" s="148"/>
      <c r="AY1025" s="148"/>
      <c r="AZ1025" s="148"/>
      <c r="BA1025" s="148"/>
      <c r="BB1025" s="148"/>
      <c r="BC1025" s="148"/>
      <c r="BD1025" s="148"/>
      <c r="BE1025" s="148"/>
      <c r="BF1025" s="148"/>
      <c r="BG1025" s="148"/>
      <c r="BH1025" s="148"/>
    </row>
    <row r="1026" spans="1:60" ht="22.5" outlineLevel="1" x14ac:dyDescent="0.2">
      <c r="A1026" s="178">
        <v>199</v>
      </c>
      <c r="B1026" s="179" t="s">
        <v>1217</v>
      </c>
      <c r="C1026" s="195" t="s">
        <v>1218</v>
      </c>
      <c r="D1026" s="180" t="s">
        <v>374</v>
      </c>
      <c r="E1026" s="181">
        <v>22.759080000000001</v>
      </c>
      <c r="F1026" s="182"/>
      <c r="G1026" s="183">
        <f>ROUND(E1026*F1026,2)</f>
        <v>0</v>
      </c>
      <c r="H1026" s="182"/>
      <c r="I1026" s="183">
        <f>ROUND(E1026*H1026,2)</f>
        <v>0</v>
      </c>
      <c r="J1026" s="182"/>
      <c r="K1026" s="183">
        <f>ROUND(E1026*J1026,2)</f>
        <v>0</v>
      </c>
      <c r="L1026" s="183">
        <v>12</v>
      </c>
      <c r="M1026" s="183">
        <f>G1026*(1+L1026/100)</f>
        <v>0</v>
      </c>
      <c r="N1026" s="181">
        <v>4.4999999999999997E-3</v>
      </c>
      <c r="O1026" s="181">
        <f>ROUND(E1026*N1026,2)</f>
        <v>0.1</v>
      </c>
      <c r="P1026" s="181">
        <v>0</v>
      </c>
      <c r="Q1026" s="181">
        <f>ROUND(E1026*P1026,2)</f>
        <v>0</v>
      </c>
      <c r="R1026" s="183" t="s">
        <v>382</v>
      </c>
      <c r="S1026" s="183" t="s">
        <v>313</v>
      </c>
      <c r="T1026" s="184" t="s">
        <v>313</v>
      </c>
      <c r="U1026" s="159">
        <v>0</v>
      </c>
      <c r="V1026" s="159">
        <f>ROUND(E1026*U1026,2)</f>
        <v>0</v>
      </c>
      <c r="W1026" s="159"/>
      <c r="X1026" s="159" t="s">
        <v>384</v>
      </c>
      <c r="Y1026" s="159" t="s">
        <v>315</v>
      </c>
      <c r="Z1026" s="148"/>
      <c r="AA1026" s="148"/>
      <c r="AB1026" s="148"/>
      <c r="AC1026" s="148"/>
      <c r="AD1026" s="148"/>
      <c r="AE1026" s="148"/>
      <c r="AF1026" s="148"/>
      <c r="AG1026" s="148" t="s">
        <v>385</v>
      </c>
      <c r="AH1026" s="148"/>
      <c r="AI1026" s="148"/>
      <c r="AJ1026" s="148"/>
      <c r="AK1026" s="148"/>
      <c r="AL1026" s="148"/>
      <c r="AM1026" s="148"/>
      <c r="AN1026" s="148"/>
      <c r="AO1026" s="148"/>
      <c r="AP1026" s="148"/>
      <c r="AQ1026" s="148"/>
      <c r="AR1026" s="148"/>
      <c r="AS1026" s="148"/>
      <c r="AT1026" s="148"/>
      <c r="AU1026" s="148"/>
      <c r="AV1026" s="148"/>
      <c r="AW1026" s="148"/>
      <c r="AX1026" s="148"/>
      <c r="AY1026" s="148"/>
      <c r="AZ1026" s="148"/>
      <c r="BA1026" s="148"/>
      <c r="BB1026" s="148"/>
      <c r="BC1026" s="148"/>
      <c r="BD1026" s="148"/>
      <c r="BE1026" s="148"/>
      <c r="BF1026" s="148"/>
      <c r="BG1026" s="148"/>
      <c r="BH1026" s="148"/>
    </row>
    <row r="1027" spans="1:60" outlineLevel="2" x14ac:dyDescent="0.2">
      <c r="A1027" s="155"/>
      <c r="B1027" s="156"/>
      <c r="C1027" s="196" t="s">
        <v>1267</v>
      </c>
      <c r="D1027" s="161"/>
      <c r="E1027" s="162">
        <v>17.477699999999999</v>
      </c>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8"/>
      <c r="AA1027" s="148"/>
      <c r="AB1027" s="148"/>
      <c r="AC1027" s="148"/>
      <c r="AD1027" s="148"/>
      <c r="AE1027" s="148"/>
      <c r="AF1027" s="148"/>
      <c r="AG1027" s="148" t="s">
        <v>318</v>
      </c>
      <c r="AH1027" s="148">
        <v>5</v>
      </c>
      <c r="AI1027" s="148"/>
      <c r="AJ1027" s="148"/>
      <c r="AK1027" s="148"/>
      <c r="AL1027" s="148"/>
      <c r="AM1027" s="148"/>
      <c r="AN1027" s="148"/>
      <c r="AO1027" s="148"/>
      <c r="AP1027" s="148"/>
      <c r="AQ1027" s="148"/>
      <c r="AR1027" s="148"/>
      <c r="AS1027" s="148"/>
      <c r="AT1027" s="148"/>
      <c r="AU1027" s="148"/>
      <c r="AV1027" s="148"/>
      <c r="AW1027" s="148"/>
      <c r="AX1027" s="148"/>
      <c r="AY1027" s="148"/>
      <c r="AZ1027" s="148"/>
      <c r="BA1027" s="148"/>
      <c r="BB1027" s="148"/>
      <c r="BC1027" s="148"/>
      <c r="BD1027" s="148"/>
      <c r="BE1027" s="148"/>
      <c r="BF1027" s="148"/>
      <c r="BG1027" s="148"/>
      <c r="BH1027" s="148"/>
    </row>
    <row r="1028" spans="1:60" outlineLevel="3" x14ac:dyDescent="0.2">
      <c r="A1028" s="155"/>
      <c r="B1028" s="156"/>
      <c r="C1028" s="196" t="s">
        <v>1268</v>
      </c>
      <c r="D1028" s="161"/>
      <c r="E1028" s="162">
        <v>5.2813800000000004</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8"/>
      <c r="AA1028" s="148"/>
      <c r="AB1028" s="148"/>
      <c r="AC1028" s="148"/>
      <c r="AD1028" s="148"/>
      <c r="AE1028" s="148"/>
      <c r="AF1028" s="148"/>
      <c r="AG1028" s="148" t="s">
        <v>318</v>
      </c>
      <c r="AH1028" s="148">
        <v>5</v>
      </c>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row>
    <row r="1029" spans="1:60" outlineLevel="1" x14ac:dyDescent="0.2">
      <c r="A1029" s="178">
        <v>200</v>
      </c>
      <c r="B1029" s="179" t="s">
        <v>1269</v>
      </c>
      <c r="C1029" s="195" t="s">
        <v>1270</v>
      </c>
      <c r="D1029" s="180" t="s">
        <v>374</v>
      </c>
      <c r="E1029" s="181">
        <v>22.759080000000001</v>
      </c>
      <c r="F1029" s="182"/>
      <c r="G1029" s="183">
        <f>ROUND(E1029*F1029,2)</f>
        <v>0</v>
      </c>
      <c r="H1029" s="182"/>
      <c r="I1029" s="183">
        <f>ROUND(E1029*H1029,2)</f>
        <v>0</v>
      </c>
      <c r="J1029" s="182"/>
      <c r="K1029" s="183">
        <f>ROUND(E1029*J1029,2)</f>
        <v>0</v>
      </c>
      <c r="L1029" s="183">
        <v>12</v>
      </c>
      <c r="M1029" s="183">
        <f>G1029*(1+L1029/100)</f>
        <v>0</v>
      </c>
      <c r="N1029" s="181">
        <v>1.2E-4</v>
      </c>
      <c r="O1029" s="181">
        <f>ROUND(E1029*N1029,2)</f>
        <v>0</v>
      </c>
      <c r="P1029" s="181">
        <v>0</v>
      </c>
      <c r="Q1029" s="181">
        <f>ROUND(E1029*P1029,2)</f>
        <v>0</v>
      </c>
      <c r="R1029" s="183" t="s">
        <v>382</v>
      </c>
      <c r="S1029" s="183" t="s">
        <v>313</v>
      </c>
      <c r="T1029" s="184" t="s">
        <v>313</v>
      </c>
      <c r="U1029" s="159">
        <v>0</v>
      </c>
      <c r="V1029" s="159">
        <f>ROUND(E1029*U1029,2)</f>
        <v>0</v>
      </c>
      <c r="W1029" s="159"/>
      <c r="X1029" s="159" t="s">
        <v>384</v>
      </c>
      <c r="Y1029" s="159" t="s">
        <v>315</v>
      </c>
      <c r="Z1029" s="148"/>
      <c r="AA1029" s="148"/>
      <c r="AB1029" s="148"/>
      <c r="AC1029" s="148"/>
      <c r="AD1029" s="148"/>
      <c r="AE1029" s="148"/>
      <c r="AF1029" s="148"/>
      <c r="AG1029" s="148" t="s">
        <v>385</v>
      </c>
      <c r="AH1029" s="148"/>
      <c r="AI1029" s="148"/>
      <c r="AJ1029" s="148"/>
      <c r="AK1029" s="148"/>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row>
    <row r="1030" spans="1:60" outlineLevel="2" x14ac:dyDescent="0.2">
      <c r="A1030" s="155"/>
      <c r="B1030" s="156"/>
      <c r="C1030" s="196" t="s">
        <v>1271</v>
      </c>
      <c r="D1030" s="161"/>
      <c r="E1030" s="162">
        <v>22.759080000000001</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8"/>
      <c r="AA1030" s="148"/>
      <c r="AB1030" s="148"/>
      <c r="AC1030" s="148"/>
      <c r="AD1030" s="148"/>
      <c r="AE1030" s="148"/>
      <c r="AF1030" s="148"/>
      <c r="AG1030" s="148" t="s">
        <v>318</v>
      </c>
      <c r="AH1030" s="148">
        <v>5</v>
      </c>
      <c r="AI1030" s="148"/>
      <c r="AJ1030" s="148"/>
      <c r="AK1030" s="148"/>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row>
    <row r="1031" spans="1:60" outlineLevel="1" x14ac:dyDescent="0.2">
      <c r="A1031" s="185">
        <v>201</v>
      </c>
      <c r="B1031" s="186" t="s">
        <v>1272</v>
      </c>
      <c r="C1031" s="197" t="s">
        <v>1273</v>
      </c>
      <c r="D1031" s="187" t="s">
        <v>381</v>
      </c>
      <c r="E1031" s="188">
        <v>0.23511000000000001</v>
      </c>
      <c r="F1031" s="189"/>
      <c r="G1031" s="190">
        <f>ROUND(E1031*F1031,2)</f>
        <v>0</v>
      </c>
      <c r="H1031" s="189"/>
      <c r="I1031" s="190">
        <f>ROUND(E1031*H1031,2)</f>
        <v>0</v>
      </c>
      <c r="J1031" s="189"/>
      <c r="K1031" s="190">
        <f>ROUND(E1031*J1031,2)</f>
        <v>0</v>
      </c>
      <c r="L1031" s="190">
        <v>12</v>
      </c>
      <c r="M1031" s="190">
        <f>G1031*(1+L1031/100)</f>
        <v>0</v>
      </c>
      <c r="N1031" s="188">
        <v>0</v>
      </c>
      <c r="O1031" s="188">
        <f>ROUND(E1031*N1031,2)</f>
        <v>0</v>
      </c>
      <c r="P1031" s="188">
        <v>0</v>
      </c>
      <c r="Q1031" s="188">
        <f>ROUND(E1031*P1031,2)</f>
        <v>0</v>
      </c>
      <c r="R1031" s="190"/>
      <c r="S1031" s="190" t="s">
        <v>313</v>
      </c>
      <c r="T1031" s="191" t="s">
        <v>313</v>
      </c>
      <c r="U1031" s="159">
        <v>1.609</v>
      </c>
      <c r="V1031" s="159">
        <f>ROUND(E1031*U1031,2)</f>
        <v>0.38</v>
      </c>
      <c r="W1031" s="159"/>
      <c r="X1031" s="159" t="s">
        <v>1143</v>
      </c>
      <c r="Y1031" s="159" t="s">
        <v>315</v>
      </c>
      <c r="Z1031" s="148"/>
      <c r="AA1031" s="148"/>
      <c r="AB1031" s="148"/>
      <c r="AC1031" s="148"/>
      <c r="AD1031" s="148"/>
      <c r="AE1031" s="148"/>
      <c r="AF1031" s="148"/>
      <c r="AG1031" s="148" t="s">
        <v>1144</v>
      </c>
      <c r="AH1031" s="148"/>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row>
    <row r="1032" spans="1:60" x14ac:dyDescent="0.2">
      <c r="A1032" s="171" t="s">
        <v>308</v>
      </c>
      <c r="B1032" s="172" t="s">
        <v>229</v>
      </c>
      <c r="C1032" s="194" t="s">
        <v>230</v>
      </c>
      <c r="D1032" s="173"/>
      <c r="E1032" s="174"/>
      <c r="F1032" s="175"/>
      <c r="G1032" s="175">
        <f>SUMIF(AG1033:AG1124,"&lt;&gt;NOR",G1033:G1124)</f>
        <v>0</v>
      </c>
      <c r="H1032" s="175"/>
      <c r="I1032" s="175">
        <f>SUM(I1033:I1124)</f>
        <v>0</v>
      </c>
      <c r="J1032" s="175"/>
      <c r="K1032" s="175">
        <f>SUM(K1033:K1124)</f>
        <v>0</v>
      </c>
      <c r="L1032" s="175"/>
      <c r="M1032" s="175">
        <f>SUM(M1033:M1124)</f>
        <v>0</v>
      </c>
      <c r="N1032" s="174"/>
      <c r="O1032" s="174">
        <f>SUM(O1033:O1124)</f>
        <v>2.81</v>
      </c>
      <c r="P1032" s="174"/>
      <c r="Q1032" s="174">
        <f>SUM(Q1033:Q1124)</f>
        <v>0</v>
      </c>
      <c r="R1032" s="175"/>
      <c r="S1032" s="175"/>
      <c r="T1032" s="176"/>
      <c r="U1032" s="170"/>
      <c r="V1032" s="170">
        <f>SUM(V1033:V1124)</f>
        <v>308.39</v>
      </c>
      <c r="W1032" s="170"/>
      <c r="X1032" s="170"/>
      <c r="Y1032" s="170"/>
      <c r="AG1032" t="s">
        <v>309</v>
      </c>
    </row>
    <row r="1033" spans="1:60" ht="22.5" outlineLevel="1" x14ac:dyDescent="0.2">
      <c r="A1033" s="178">
        <v>202</v>
      </c>
      <c r="B1033" s="179" t="s">
        <v>1274</v>
      </c>
      <c r="C1033" s="195" t="s">
        <v>1275</v>
      </c>
      <c r="D1033" s="180" t="s">
        <v>374</v>
      </c>
      <c r="E1033" s="181">
        <v>188.94955999999999</v>
      </c>
      <c r="F1033" s="182"/>
      <c r="G1033" s="183">
        <f>ROUND(E1033*F1033,2)</f>
        <v>0</v>
      </c>
      <c r="H1033" s="182"/>
      <c r="I1033" s="183">
        <f>ROUND(E1033*H1033,2)</f>
        <v>0</v>
      </c>
      <c r="J1033" s="182"/>
      <c r="K1033" s="183">
        <f>ROUND(E1033*J1033,2)</f>
        <v>0</v>
      </c>
      <c r="L1033" s="183">
        <v>12</v>
      </c>
      <c r="M1033" s="183">
        <f>G1033*(1+L1033/100)</f>
        <v>0</v>
      </c>
      <c r="N1033" s="181">
        <v>2.3000000000000001E-4</v>
      </c>
      <c r="O1033" s="181">
        <f>ROUND(E1033*N1033,2)</f>
        <v>0.04</v>
      </c>
      <c r="P1033" s="181">
        <v>0</v>
      </c>
      <c r="Q1033" s="181">
        <f>ROUND(E1033*P1033,2)</f>
        <v>0</v>
      </c>
      <c r="R1033" s="183"/>
      <c r="S1033" s="183" t="s">
        <v>313</v>
      </c>
      <c r="T1033" s="184" t="s">
        <v>313</v>
      </c>
      <c r="U1033" s="159">
        <v>0.18099999999999999</v>
      </c>
      <c r="V1033" s="159">
        <f>ROUND(E1033*U1033,2)</f>
        <v>34.200000000000003</v>
      </c>
      <c r="W1033" s="159"/>
      <c r="X1033" s="159" t="s">
        <v>314</v>
      </c>
      <c r="Y1033" s="159" t="s">
        <v>315</v>
      </c>
      <c r="Z1033" s="148"/>
      <c r="AA1033" s="148"/>
      <c r="AB1033" s="148"/>
      <c r="AC1033" s="148"/>
      <c r="AD1033" s="148"/>
      <c r="AE1033" s="148"/>
      <c r="AF1033" s="148"/>
      <c r="AG1033" s="148" t="s">
        <v>316</v>
      </c>
      <c r="AH1033" s="148"/>
      <c r="AI1033" s="148"/>
      <c r="AJ1033" s="148"/>
      <c r="AK1033" s="148"/>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row>
    <row r="1034" spans="1:60" outlineLevel="2" x14ac:dyDescent="0.2">
      <c r="A1034" s="155"/>
      <c r="B1034" s="156"/>
      <c r="C1034" s="196" t="s">
        <v>1276</v>
      </c>
      <c r="D1034" s="161"/>
      <c r="E1034" s="162">
        <v>87.449560000000005</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8"/>
      <c r="AA1034" s="148"/>
      <c r="AB1034" s="148"/>
      <c r="AC1034" s="148"/>
      <c r="AD1034" s="148"/>
      <c r="AE1034" s="148"/>
      <c r="AF1034" s="148"/>
      <c r="AG1034" s="148" t="s">
        <v>318</v>
      </c>
      <c r="AH1034" s="148">
        <v>0</v>
      </c>
      <c r="AI1034" s="148"/>
      <c r="AJ1034" s="148"/>
      <c r="AK1034" s="148"/>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row>
    <row r="1035" spans="1:60" outlineLevel="3" x14ac:dyDescent="0.2">
      <c r="A1035" s="155"/>
      <c r="B1035" s="156"/>
      <c r="C1035" s="196" t="s">
        <v>1277</v>
      </c>
      <c r="D1035" s="161"/>
      <c r="E1035" s="162">
        <v>113.96080000000001</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8"/>
      <c r="AA1035" s="148"/>
      <c r="AB1035" s="148"/>
      <c r="AC1035" s="148"/>
      <c r="AD1035" s="148"/>
      <c r="AE1035" s="148"/>
      <c r="AF1035" s="148"/>
      <c r="AG1035" s="148" t="s">
        <v>318</v>
      </c>
      <c r="AH1035" s="148">
        <v>0</v>
      </c>
      <c r="AI1035" s="148"/>
      <c r="AJ1035" s="148"/>
      <c r="AK1035" s="148"/>
      <c r="AL1035" s="148"/>
      <c r="AM1035" s="148"/>
      <c r="AN1035" s="148"/>
      <c r="AO1035" s="148"/>
      <c r="AP1035" s="148"/>
      <c r="AQ1035" s="148"/>
      <c r="AR1035" s="148"/>
      <c r="AS1035" s="148"/>
      <c r="AT1035" s="148"/>
      <c r="AU1035" s="148"/>
      <c r="AV1035" s="148"/>
      <c r="AW1035" s="148"/>
      <c r="AX1035" s="148"/>
      <c r="AY1035" s="148"/>
      <c r="AZ1035" s="148"/>
      <c r="BA1035" s="148"/>
      <c r="BB1035" s="148"/>
      <c r="BC1035" s="148"/>
      <c r="BD1035" s="148"/>
      <c r="BE1035" s="148"/>
      <c r="BF1035" s="148"/>
      <c r="BG1035" s="148"/>
      <c r="BH1035" s="148"/>
    </row>
    <row r="1036" spans="1:60" outlineLevel="3" x14ac:dyDescent="0.2">
      <c r="A1036" s="155"/>
      <c r="B1036" s="156"/>
      <c r="C1036" s="196" t="s">
        <v>1278</v>
      </c>
      <c r="D1036" s="161"/>
      <c r="E1036" s="162">
        <v>-12.460800000000001</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8"/>
      <c r="AA1036" s="148"/>
      <c r="AB1036" s="148"/>
      <c r="AC1036" s="148"/>
      <c r="AD1036" s="148"/>
      <c r="AE1036" s="148"/>
      <c r="AF1036" s="148"/>
      <c r="AG1036" s="148" t="s">
        <v>318</v>
      </c>
      <c r="AH1036" s="148">
        <v>0</v>
      </c>
      <c r="AI1036" s="148"/>
      <c r="AJ1036" s="148"/>
      <c r="AK1036" s="148"/>
      <c r="AL1036" s="148"/>
      <c r="AM1036" s="148"/>
      <c r="AN1036" s="148"/>
      <c r="AO1036" s="148"/>
      <c r="AP1036" s="148"/>
      <c r="AQ1036" s="148"/>
      <c r="AR1036" s="148"/>
      <c r="AS1036" s="148"/>
      <c r="AT1036" s="148"/>
      <c r="AU1036" s="148"/>
      <c r="AV1036" s="148"/>
      <c r="AW1036" s="148"/>
      <c r="AX1036" s="148"/>
      <c r="AY1036" s="148"/>
      <c r="AZ1036" s="148"/>
      <c r="BA1036" s="148"/>
      <c r="BB1036" s="148"/>
      <c r="BC1036" s="148"/>
      <c r="BD1036" s="148"/>
      <c r="BE1036" s="148"/>
      <c r="BF1036" s="148"/>
      <c r="BG1036" s="148"/>
      <c r="BH1036" s="148"/>
    </row>
    <row r="1037" spans="1:60" ht="22.5" outlineLevel="1" x14ac:dyDescent="0.2">
      <c r="A1037" s="178">
        <v>203</v>
      </c>
      <c r="B1037" s="179" t="s">
        <v>1279</v>
      </c>
      <c r="C1037" s="195" t="s">
        <v>1280</v>
      </c>
      <c r="D1037" s="180" t="s">
        <v>374</v>
      </c>
      <c r="E1037" s="181">
        <v>188.94955999999999</v>
      </c>
      <c r="F1037" s="182"/>
      <c r="G1037" s="183">
        <f>ROUND(E1037*F1037,2)</f>
        <v>0</v>
      </c>
      <c r="H1037" s="182"/>
      <c r="I1037" s="183">
        <f>ROUND(E1037*H1037,2)</f>
        <v>0</v>
      </c>
      <c r="J1037" s="182"/>
      <c r="K1037" s="183">
        <f>ROUND(E1037*J1037,2)</f>
        <v>0</v>
      </c>
      <c r="L1037" s="183">
        <v>12</v>
      </c>
      <c r="M1037" s="183">
        <f>G1037*(1+L1037/100)</f>
        <v>0</v>
      </c>
      <c r="N1037" s="181">
        <v>2.0000000000000002E-5</v>
      </c>
      <c r="O1037" s="181">
        <f>ROUND(E1037*N1037,2)</f>
        <v>0</v>
      </c>
      <c r="P1037" s="181">
        <v>0</v>
      </c>
      <c r="Q1037" s="181">
        <f>ROUND(E1037*P1037,2)</f>
        <v>0</v>
      </c>
      <c r="R1037" s="183"/>
      <c r="S1037" s="183" t="s">
        <v>313</v>
      </c>
      <c r="T1037" s="184" t="s">
        <v>313</v>
      </c>
      <c r="U1037" s="159">
        <v>0.18</v>
      </c>
      <c r="V1037" s="159">
        <f>ROUND(E1037*U1037,2)</f>
        <v>34.01</v>
      </c>
      <c r="W1037" s="159"/>
      <c r="X1037" s="159" t="s">
        <v>314</v>
      </c>
      <c r="Y1037" s="159" t="s">
        <v>315</v>
      </c>
      <c r="Z1037" s="148"/>
      <c r="AA1037" s="148"/>
      <c r="AB1037" s="148"/>
      <c r="AC1037" s="148"/>
      <c r="AD1037" s="148"/>
      <c r="AE1037" s="148"/>
      <c r="AF1037" s="148"/>
      <c r="AG1037" s="148" t="s">
        <v>316</v>
      </c>
      <c r="AH1037" s="148"/>
      <c r="AI1037" s="148"/>
      <c r="AJ1037" s="148"/>
      <c r="AK1037" s="148"/>
      <c r="AL1037" s="148"/>
      <c r="AM1037" s="148"/>
      <c r="AN1037" s="148"/>
      <c r="AO1037" s="148"/>
      <c r="AP1037" s="148"/>
      <c r="AQ1037" s="148"/>
      <c r="AR1037" s="148"/>
      <c r="AS1037" s="148"/>
      <c r="AT1037" s="148"/>
      <c r="AU1037" s="148"/>
      <c r="AV1037" s="148"/>
      <c r="AW1037" s="148"/>
      <c r="AX1037" s="148"/>
      <c r="AY1037" s="148"/>
      <c r="AZ1037" s="148"/>
      <c r="BA1037" s="148"/>
      <c r="BB1037" s="148"/>
      <c r="BC1037" s="148"/>
      <c r="BD1037" s="148"/>
      <c r="BE1037" s="148"/>
      <c r="BF1037" s="148"/>
      <c r="BG1037" s="148"/>
      <c r="BH1037" s="148"/>
    </row>
    <row r="1038" spans="1:60" outlineLevel="2" x14ac:dyDescent="0.2">
      <c r="A1038" s="155"/>
      <c r="B1038" s="156"/>
      <c r="C1038" s="196" t="s">
        <v>1281</v>
      </c>
      <c r="D1038" s="161"/>
      <c r="E1038" s="162">
        <v>188.94955999999999</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8"/>
      <c r="AA1038" s="148"/>
      <c r="AB1038" s="148"/>
      <c r="AC1038" s="148"/>
      <c r="AD1038" s="148"/>
      <c r="AE1038" s="148"/>
      <c r="AF1038" s="148"/>
      <c r="AG1038" s="148" t="s">
        <v>318</v>
      </c>
      <c r="AH1038" s="148">
        <v>5</v>
      </c>
      <c r="AI1038" s="148"/>
      <c r="AJ1038" s="148"/>
      <c r="AK1038" s="148"/>
      <c r="AL1038" s="148"/>
      <c r="AM1038" s="148"/>
      <c r="AN1038" s="148"/>
      <c r="AO1038" s="148"/>
      <c r="AP1038" s="148"/>
      <c r="AQ1038" s="148"/>
      <c r="AR1038" s="148"/>
      <c r="AS1038" s="148"/>
      <c r="AT1038" s="148"/>
      <c r="AU1038" s="148"/>
      <c r="AV1038" s="148"/>
      <c r="AW1038" s="148"/>
      <c r="AX1038" s="148"/>
      <c r="AY1038" s="148"/>
      <c r="AZ1038" s="148"/>
      <c r="BA1038" s="148"/>
      <c r="BB1038" s="148"/>
      <c r="BC1038" s="148"/>
      <c r="BD1038" s="148"/>
      <c r="BE1038" s="148"/>
      <c r="BF1038" s="148"/>
      <c r="BG1038" s="148"/>
      <c r="BH1038" s="148"/>
    </row>
    <row r="1039" spans="1:60" ht="22.5" outlineLevel="1" x14ac:dyDescent="0.2">
      <c r="A1039" s="178">
        <v>204</v>
      </c>
      <c r="B1039" s="179" t="s">
        <v>1282</v>
      </c>
      <c r="C1039" s="195" t="s">
        <v>1283</v>
      </c>
      <c r="D1039" s="180" t="s">
        <v>374</v>
      </c>
      <c r="E1039" s="181">
        <v>732.6</v>
      </c>
      <c r="F1039" s="182"/>
      <c r="G1039" s="183">
        <f>ROUND(E1039*F1039,2)</f>
        <v>0</v>
      </c>
      <c r="H1039" s="182"/>
      <c r="I1039" s="183">
        <f>ROUND(E1039*H1039,2)</f>
        <v>0</v>
      </c>
      <c r="J1039" s="182"/>
      <c r="K1039" s="183">
        <f>ROUND(E1039*J1039,2)</f>
        <v>0</v>
      </c>
      <c r="L1039" s="183">
        <v>12</v>
      </c>
      <c r="M1039" s="183">
        <f>G1039*(1+L1039/100)</f>
        <v>0</v>
      </c>
      <c r="N1039" s="181">
        <v>0</v>
      </c>
      <c r="O1039" s="181">
        <f>ROUND(E1039*N1039,2)</f>
        <v>0</v>
      </c>
      <c r="P1039" s="181">
        <v>0</v>
      </c>
      <c r="Q1039" s="181">
        <f>ROUND(E1039*P1039,2)</f>
        <v>0</v>
      </c>
      <c r="R1039" s="183"/>
      <c r="S1039" s="183" t="s">
        <v>313</v>
      </c>
      <c r="T1039" s="184" t="s">
        <v>313</v>
      </c>
      <c r="U1039" s="159">
        <v>0.08</v>
      </c>
      <c r="V1039" s="159">
        <f>ROUND(E1039*U1039,2)</f>
        <v>58.61</v>
      </c>
      <c r="W1039" s="159"/>
      <c r="X1039" s="159" t="s">
        <v>314</v>
      </c>
      <c r="Y1039" s="159" t="s">
        <v>315</v>
      </c>
      <c r="Z1039" s="148"/>
      <c r="AA1039" s="148"/>
      <c r="AB1039" s="148"/>
      <c r="AC1039" s="148"/>
      <c r="AD1039" s="148"/>
      <c r="AE1039" s="148"/>
      <c r="AF1039" s="148"/>
      <c r="AG1039" s="148" t="s">
        <v>316</v>
      </c>
      <c r="AH1039" s="148"/>
      <c r="AI1039" s="148"/>
      <c r="AJ1039" s="148"/>
      <c r="AK1039" s="148"/>
      <c r="AL1039" s="148"/>
      <c r="AM1039" s="148"/>
      <c r="AN1039" s="148"/>
      <c r="AO1039" s="148"/>
      <c r="AP1039" s="148"/>
      <c r="AQ1039" s="148"/>
      <c r="AR1039" s="148"/>
      <c r="AS1039" s="148"/>
      <c r="AT1039" s="148"/>
      <c r="AU1039" s="148"/>
      <c r="AV1039" s="148"/>
      <c r="AW1039" s="148"/>
      <c r="AX1039" s="148"/>
      <c r="AY1039" s="148"/>
      <c r="AZ1039" s="148"/>
      <c r="BA1039" s="148"/>
      <c r="BB1039" s="148"/>
      <c r="BC1039" s="148"/>
      <c r="BD1039" s="148"/>
      <c r="BE1039" s="148"/>
      <c r="BF1039" s="148"/>
      <c r="BG1039" s="148"/>
      <c r="BH1039" s="148"/>
    </row>
    <row r="1040" spans="1:60" outlineLevel="2" x14ac:dyDescent="0.2">
      <c r="A1040" s="155"/>
      <c r="B1040" s="156"/>
      <c r="C1040" s="196" t="s">
        <v>1060</v>
      </c>
      <c r="D1040" s="161"/>
      <c r="E1040" s="162">
        <v>366.3</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8"/>
      <c r="AA1040" s="148"/>
      <c r="AB1040" s="148"/>
      <c r="AC1040" s="148"/>
      <c r="AD1040" s="148"/>
      <c r="AE1040" s="148"/>
      <c r="AF1040" s="148"/>
      <c r="AG1040" s="148" t="s">
        <v>318</v>
      </c>
      <c r="AH1040" s="148">
        <v>0</v>
      </c>
      <c r="AI1040" s="148"/>
      <c r="AJ1040" s="148"/>
      <c r="AK1040" s="148"/>
      <c r="AL1040" s="148"/>
      <c r="AM1040" s="148"/>
      <c r="AN1040" s="148"/>
      <c r="AO1040" s="148"/>
      <c r="AP1040" s="148"/>
      <c r="AQ1040" s="148"/>
      <c r="AR1040" s="148"/>
      <c r="AS1040" s="148"/>
      <c r="AT1040" s="148"/>
      <c r="AU1040" s="148"/>
      <c r="AV1040" s="148"/>
      <c r="AW1040" s="148"/>
      <c r="AX1040" s="148"/>
      <c r="AY1040" s="148"/>
      <c r="AZ1040" s="148"/>
      <c r="BA1040" s="148"/>
      <c r="BB1040" s="148"/>
      <c r="BC1040" s="148"/>
      <c r="BD1040" s="148"/>
      <c r="BE1040" s="148"/>
      <c r="BF1040" s="148"/>
      <c r="BG1040" s="148"/>
      <c r="BH1040" s="148"/>
    </row>
    <row r="1041" spans="1:60" outlineLevel="3" x14ac:dyDescent="0.2">
      <c r="A1041" s="155"/>
      <c r="B1041" s="156"/>
      <c r="C1041" s="198" t="s">
        <v>621</v>
      </c>
      <c r="D1041" s="166"/>
      <c r="E1041" s="167">
        <v>366.3</v>
      </c>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8"/>
      <c r="AA1041" s="148"/>
      <c r="AB1041" s="148"/>
      <c r="AC1041" s="148"/>
      <c r="AD1041" s="148"/>
      <c r="AE1041" s="148"/>
      <c r="AF1041" s="148"/>
      <c r="AG1041" s="148" t="s">
        <v>318</v>
      </c>
      <c r="AH1041" s="148">
        <v>4</v>
      </c>
      <c r="AI1041" s="148"/>
      <c r="AJ1041" s="148"/>
      <c r="AK1041" s="148"/>
      <c r="AL1041" s="148"/>
      <c r="AM1041" s="148"/>
      <c r="AN1041" s="148"/>
      <c r="AO1041" s="148"/>
      <c r="AP1041" s="148"/>
      <c r="AQ1041" s="148"/>
      <c r="AR1041" s="148"/>
      <c r="AS1041" s="148"/>
      <c r="AT1041" s="148"/>
      <c r="AU1041" s="148"/>
      <c r="AV1041" s="148"/>
      <c r="AW1041" s="148"/>
      <c r="AX1041" s="148"/>
      <c r="AY1041" s="148"/>
      <c r="AZ1041" s="148"/>
      <c r="BA1041" s="148"/>
      <c r="BB1041" s="148"/>
      <c r="BC1041" s="148"/>
      <c r="BD1041" s="148"/>
      <c r="BE1041" s="148"/>
      <c r="BF1041" s="148"/>
      <c r="BG1041" s="148"/>
      <c r="BH1041" s="148"/>
    </row>
    <row r="1042" spans="1:60" outlineLevel="1" x14ac:dyDescent="0.2">
      <c r="A1042" s="178">
        <v>205</v>
      </c>
      <c r="B1042" s="179" t="s">
        <v>1284</v>
      </c>
      <c r="C1042" s="195" t="s">
        <v>1285</v>
      </c>
      <c r="D1042" s="180" t="s">
        <v>389</v>
      </c>
      <c r="E1042" s="181">
        <v>426.11500000000001</v>
      </c>
      <c r="F1042" s="182"/>
      <c r="G1042" s="183">
        <f>ROUND(E1042*F1042,2)</f>
        <v>0</v>
      </c>
      <c r="H1042" s="182"/>
      <c r="I1042" s="183">
        <f>ROUND(E1042*H1042,2)</f>
        <v>0</v>
      </c>
      <c r="J1042" s="182"/>
      <c r="K1042" s="183">
        <f>ROUND(E1042*J1042,2)</f>
        <v>0</v>
      </c>
      <c r="L1042" s="183">
        <v>12</v>
      </c>
      <c r="M1042" s="183">
        <f>G1042*(1+L1042/100)</f>
        <v>0</v>
      </c>
      <c r="N1042" s="181">
        <v>0</v>
      </c>
      <c r="O1042" s="181">
        <f>ROUND(E1042*N1042,2)</f>
        <v>0</v>
      </c>
      <c r="P1042" s="181">
        <v>0</v>
      </c>
      <c r="Q1042" s="181">
        <f>ROUND(E1042*P1042,2)</f>
        <v>0</v>
      </c>
      <c r="R1042" s="183"/>
      <c r="S1042" s="183" t="s">
        <v>313</v>
      </c>
      <c r="T1042" s="184" t="s">
        <v>313</v>
      </c>
      <c r="U1042" s="159">
        <v>0.05</v>
      </c>
      <c r="V1042" s="159">
        <f>ROUND(E1042*U1042,2)</f>
        <v>21.31</v>
      </c>
      <c r="W1042" s="159"/>
      <c r="X1042" s="159" t="s">
        <v>314</v>
      </c>
      <c r="Y1042" s="159" t="s">
        <v>315</v>
      </c>
      <c r="Z1042" s="148"/>
      <c r="AA1042" s="148"/>
      <c r="AB1042" s="148"/>
      <c r="AC1042" s="148"/>
      <c r="AD1042" s="148"/>
      <c r="AE1042" s="148"/>
      <c r="AF1042" s="148"/>
      <c r="AG1042" s="148" t="s">
        <v>316</v>
      </c>
      <c r="AH1042" s="148"/>
      <c r="AI1042" s="148"/>
      <c r="AJ1042" s="148"/>
      <c r="AK1042" s="148"/>
      <c r="AL1042" s="148"/>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row>
    <row r="1043" spans="1:60" outlineLevel="2" x14ac:dyDescent="0.2">
      <c r="A1043" s="155"/>
      <c r="B1043" s="156"/>
      <c r="C1043" s="196" t="s">
        <v>1286</v>
      </c>
      <c r="D1043" s="161"/>
      <c r="E1043" s="162">
        <v>20.43</v>
      </c>
      <c r="F1043" s="159"/>
      <c r="G1043" s="159"/>
      <c r="H1043" s="159"/>
      <c r="I1043" s="159"/>
      <c r="J1043" s="159"/>
      <c r="K1043" s="159"/>
      <c r="L1043" s="159"/>
      <c r="M1043" s="159"/>
      <c r="N1043" s="158"/>
      <c r="O1043" s="158"/>
      <c r="P1043" s="158"/>
      <c r="Q1043" s="158"/>
      <c r="R1043" s="159"/>
      <c r="S1043" s="159"/>
      <c r="T1043" s="159"/>
      <c r="U1043" s="159"/>
      <c r="V1043" s="159"/>
      <c r="W1043" s="159"/>
      <c r="X1043" s="159"/>
      <c r="Y1043" s="159"/>
      <c r="Z1043" s="148"/>
      <c r="AA1043" s="148"/>
      <c r="AB1043" s="148"/>
      <c r="AC1043" s="148"/>
      <c r="AD1043" s="148"/>
      <c r="AE1043" s="148"/>
      <c r="AF1043" s="148"/>
      <c r="AG1043" s="148" t="s">
        <v>318</v>
      </c>
      <c r="AH1043" s="148">
        <v>0</v>
      </c>
      <c r="AI1043" s="148"/>
      <c r="AJ1043" s="148"/>
      <c r="AK1043" s="148"/>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row>
    <row r="1044" spans="1:60" outlineLevel="3" x14ac:dyDescent="0.2">
      <c r="A1044" s="155"/>
      <c r="B1044" s="156"/>
      <c r="C1044" s="196" t="s">
        <v>1287</v>
      </c>
      <c r="D1044" s="161"/>
      <c r="E1044" s="162">
        <v>15.13</v>
      </c>
      <c r="F1044" s="159"/>
      <c r="G1044" s="159"/>
      <c r="H1044" s="159"/>
      <c r="I1044" s="159"/>
      <c r="J1044" s="159"/>
      <c r="K1044" s="159"/>
      <c r="L1044" s="159"/>
      <c r="M1044" s="159"/>
      <c r="N1044" s="158"/>
      <c r="O1044" s="158"/>
      <c r="P1044" s="158"/>
      <c r="Q1044" s="158"/>
      <c r="R1044" s="159"/>
      <c r="S1044" s="159"/>
      <c r="T1044" s="159"/>
      <c r="U1044" s="159"/>
      <c r="V1044" s="159"/>
      <c r="W1044" s="159"/>
      <c r="X1044" s="159"/>
      <c r="Y1044" s="159"/>
      <c r="Z1044" s="148"/>
      <c r="AA1044" s="148"/>
      <c r="AB1044" s="148"/>
      <c r="AC1044" s="148"/>
      <c r="AD1044" s="148"/>
      <c r="AE1044" s="148"/>
      <c r="AF1044" s="148"/>
      <c r="AG1044" s="148" t="s">
        <v>318</v>
      </c>
      <c r="AH1044" s="148">
        <v>0</v>
      </c>
      <c r="AI1044" s="148"/>
      <c r="AJ1044" s="148"/>
      <c r="AK1044" s="148"/>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row>
    <row r="1045" spans="1:60" outlineLevel="3" x14ac:dyDescent="0.2">
      <c r="A1045" s="155"/>
      <c r="B1045" s="156"/>
      <c r="C1045" s="196" t="s">
        <v>1288</v>
      </c>
      <c r="D1045" s="161"/>
      <c r="E1045" s="162">
        <v>10.138</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8"/>
      <c r="AA1045" s="148"/>
      <c r="AB1045" s="148"/>
      <c r="AC1045" s="148"/>
      <c r="AD1045" s="148"/>
      <c r="AE1045" s="148"/>
      <c r="AF1045" s="148"/>
      <c r="AG1045" s="148" t="s">
        <v>318</v>
      </c>
      <c r="AH1045" s="148">
        <v>0</v>
      </c>
      <c r="AI1045" s="148"/>
      <c r="AJ1045" s="148"/>
      <c r="AK1045" s="148"/>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row>
    <row r="1046" spans="1:60" outlineLevel="3" x14ac:dyDescent="0.2">
      <c r="A1046" s="155"/>
      <c r="B1046" s="156"/>
      <c r="C1046" s="196" t="s">
        <v>1289</v>
      </c>
      <c r="D1046" s="161"/>
      <c r="E1046" s="162">
        <v>8.3989999999999991</v>
      </c>
      <c r="F1046" s="159"/>
      <c r="G1046" s="159"/>
      <c r="H1046" s="159"/>
      <c r="I1046" s="159"/>
      <c r="J1046" s="159"/>
      <c r="K1046" s="159"/>
      <c r="L1046" s="159"/>
      <c r="M1046" s="159"/>
      <c r="N1046" s="158"/>
      <c r="O1046" s="158"/>
      <c r="P1046" s="158"/>
      <c r="Q1046" s="158"/>
      <c r="R1046" s="159"/>
      <c r="S1046" s="159"/>
      <c r="T1046" s="159"/>
      <c r="U1046" s="159"/>
      <c r="V1046" s="159"/>
      <c r="W1046" s="159"/>
      <c r="X1046" s="159"/>
      <c r="Y1046" s="159"/>
      <c r="Z1046" s="148"/>
      <c r="AA1046" s="148"/>
      <c r="AB1046" s="148"/>
      <c r="AC1046" s="148"/>
      <c r="AD1046" s="148"/>
      <c r="AE1046" s="148"/>
      <c r="AF1046" s="148"/>
      <c r="AG1046" s="148" t="s">
        <v>318</v>
      </c>
      <c r="AH1046" s="148">
        <v>0</v>
      </c>
      <c r="AI1046" s="148"/>
      <c r="AJ1046" s="148"/>
      <c r="AK1046" s="148"/>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row>
    <row r="1047" spans="1:60" outlineLevel="3" x14ac:dyDescent="0.2">
      <c r="A1047" s="155"/>
      <c r="B1047" s="156"/>
      <c r="C1047" s="196" t="s">
        <v>1290</v>
      </c>
      <c r="D1047" s="161"/>
      <c r="E1047" s="162">
        <v>14.478999999999999</v>
      </c>
      <c r="F1047" s="159"/>
      <c r="G1047" s="159"/>
      <c r="H1047" s="159"/>
      <c r="I1047" s="159"/>
      <c r="J1047" s="159"/>
      <c r="K1047" s="159"/>
      <c r="L1047" s="159"/>
      <c r="M1047" s="159"/>
      <c r="N1047" s="158"/>
      <c r="O1047" s="158"/>
      <c r="P1047" s="158"/>
      <c r="Q1047" s="158"/>
      <c r="R1047" s="159"/>
      <c r="S1047" s="159"/>
      <c r="T1047" s="159"/>
      <c r="U1047" s="159"/>
      <c r="V1047" s="159"/>
      <c r="W1047" s="159"/>
      <c r="X1047" s="159"/>
      <c r="Y1047" s="159"/>
      <c r="Z1047" s="148"/>
      <c r="AA1047" s="148"/>
      <c r="AB1047" s="148"/>
      <c r="AC1047" s="148"/>
      <c r="AD1047" s="148"/>
      <c r="AE1047" s="148"/>
      <c r="AF1047" s="148"/>
      <c r="AG1047" s="148" t="s">
        <v>318</v>
      </c>
      <c r="AH1047" s="148">
        <v>0</v>
      </c>
      <c r="AI1047" s="148"/>
      <c r="AJ1047" s="148"/>
      <c r="AK1047" s="148"/>
      <c r="AL1047" s="148"/>
      <c r="AM1047" s="148"/>
      <c r="AN1047" s="148"/>
      <c r="AO1047" s="148"/>
      <c r="AP1047" s="148"/>
      <c r="AQ1047" s="148"/>
      <c r="AR1047" s="148"/>
      <c r="AS1047" s="148"/>
      <c r="AT1047" s="148"/>
      <c r="AU1047" s="148"/>
      <c r="AV1047" s="148"/>
      <c r="AW1047" s="148"/>
      <c r="AX1047" s="148"/>
      <c r="AY1047" s="148"/>
      <c r="AZ1047" s="148"/>
      <c r="BA1047" s="148"/>
      <c r="BB1047" s="148"/>
      <c r="BC1047" s="148"/>
      <c r="BD1047" s="148"/>
      <c r="BE1047" s="148"/>
      <c r="BF1047" s="148"/>
      <c r="BG1047" s="148"/>
      <c r="BH1047" s="148"/>
    </row>
    <row r="1048" spans="1:60" outlineLevel="3" x14ac:dyDescent="0.2">
      <c r="A1048" s="155"/>
      <c r="B1048" s="156"/>
      <c r="C1048" s="196" t="s">
        <v>1291</v>
      </c>
      <c r="D1048" s="161"/>
      <c r="E1048" s="162">
        <v>16.649999999999999</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8"/>
      <c r="AA1048" s="148"/>
      <c r="AB1048" s="148"/>
      <c r="AC1048" s="148"/>
      <c r="AD1048" s="148"/>
      <c r="AE1048" s="148"/>
      <c r="AF1048" s="148"/>
      <c r="AG1048" s="148" t="s">
        <v>318</v>
      </c>
      <c r="AH1048" s="148">
        <v>0</v>
      </c>
      <c r="AI1048" s="148"/>
      <c r="AJ1048" s="148"/>
      <c r="AK1048" s="148"/>
      <c r="AL1048" s="148"/>
      <c r="AM1048" s="148"/>
      <c r="AN1048" s="148"/>
      <c r="AO1048" s="148"/>
      <c r="AP1048" s="148"/>
      <c r="AQ1048" s="148"/>
      <c r="AR1048" s="148"/>
      <c r="AS1048" s="148"/>
      <c r="AT1048" s="148"/>
      <c r="AU1048" s="148"/>
      <c r="AV1048" s="148"/>
      <c r="AW1048" s="148"/>
      <c r="AX1048" s="148"/>
      <c r="AY1048" s="148"/>
      <c r="AZ1048" s="148"/>
      <c r="BA1048" s="148"/>
      <c r="BB1048" s="148"/>
      <c r="BC1048" s="148"/>
      <c r="BD1048" s="148"/>
      <c r="BE1048" s="148"/>
      <c r="BF1048" s="148"/>
      <c r="BG1048" s="148"/>
      <c r="BH1048" s="148"/>
    </row>
    <row r="1049" spans="1:60" outlineLevel="3" x14ac:dyDescent="0.2">
      <c r="A1049" s="155"/>
      <c r="B1049" s="156"/>
      <c r="C1049" s="196" t="s">
        <v>1292</v>
      </c>
      <c r="D1049" s="161"/>
      <c r="E1049" s="162">
        <v>9.6</v>
      </c>
      <c r="F1049" s="159"/>
      <c r="G1049" s="159"/>
      <c r="H1049" s="159"/>
      <c r="I1049" s="159"/>
      <c r="J1049" s="159"/>
      <c r="K1049" s="159"/>
      <c r="L1049" s="159"/>
      <c r="M1049" s="159"/>
      <c r="N1049" s="158"/>
      <c r="O1049" s="158"/>
      <c r="P1049" s="158"/>
      <c r="Q1049" s="158"/>
      <c r="R1049" s="159"/>
      <c r="S1049" s="159"/>
      <c r="T1049" s="159"/>
      <c r="U1049" s="159"/>
      <c r="V1049" s="159"/>
      <c r="W1049" s="159"/>
      <c r="X1049" s="159"/>
      <c r="Y1049" s="159"/>
      <c r="Z1049" s="148"/>
      <c r="AA1049" s="148"/>
      <c r="AB1049" s="148"/>
      <c r="AC1049" s="148"/>
      <c r="AD1049" s="148"/>
      <c r="AE1049" s="148"/>
      <c r="AF1049" s="148"/>
      <c r="AG1049" s="148" t="s">
        <v>318</v>
      </c>
      <c r="AH1049" s="148">
        <v>0</v>
      </c>
      <c r="AI1049" s="148"/>
      <c r="AJ1049" s="148"/>
      <c r="AK1049" s="148"/>
      <c r="AL1049" s="148"/>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row>
    <row r="1050" spans="1:60" outlineLevel="3" x14ac:dyDescent="0.2">
      <c r="A1050" s="155"/>
      <c r="B1050" s="156"/>
      <c r="C1050" s="196" t="s">
        <v>1293</v>
      </c>
      <c r="D1050" s="161"/>
      <c r="E1050" s="162">
        <v>9.3409999999999993</v>
      </c>
      <c r="F1050" s="159"/>
      <c r="G1050" s="159"/>
      <c r="H1050" s="159"/>
      <c r="I1050" s="159"/>
      <c r="J1050" s="159"/>
      <c r="K1050" s="159"/>
      <c r="L1050" s="159"/>
      <c r="M1050" s="159"/>
      <c r="N1050" s="158"/>
      <c r="O1050" s="158"/>
      <c r="P1050" s="158"/>
      <c r="Q1050" s="158"/>
      <c r="R1050" s="159"/>
      <c r="S1050" s="159"/>
      <c r="T1050" s="159"/>
      <c r="U1050" s="159"/>
      <c r="V1050" s="159"/>
      <c r="W1050" s="159"/>
      <c r="X1050" s="159"/>
      <c r="Y1050" s="159"/>
      <c r="Z1050" s="148"/>
      <c r="AA1050" s="148"/>
      <c r="AB1050" s="148"/>
      <c r="AC1050" s="148"/>
      <c r="AD1050" s="148"/>
      <c r="AE1050" s="148"/>
      <c r="AF1050" s="148"/>
      <c r="AG1050" s="148" t="s">
        <v>318</v>
      </c>
      <c r="AH1050" s="148">
        <v>0</v>
      </c>
      <c r="AI1050" s="148"/>
      <c r="AJ1050" s="148"/>
      <c r="AK1050" s="148"/>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row>
    <row r="1051" spans="1:60" outlineLevel="3" x14ac:dyDescent="0.2">
      <c r="A1051" s="155"/>
      <c r="B1051" s="156"/>
      <c r="C1051" s="196" t="s">
        <v>1294</v>
      </c>
      <c r="D1051" s="161"/>
      <c r="E1051" s="162">
        <v>21.14</v>
      </c>
      <c r="F1051" s="159"/>
      <c r="G1051" s="159"/>
      <c r="H1051" s="159"/>
      <c r="I1051" s="159"/>
      <c r="J1051" s="159"/>
      <c r="K1051" s="159"/>
      <c r="L1051" s="159"/>
      <c r="M1051" s="159"/>
      <c r="N1051" s="158"/>
      <c r="O1051" s="158"/>
      <c r="P1051" s="158"/>
      <c r="Q1051" s="158"/>
      <c r="R1051" s="159"/>
      <c r="S1051" s="159"/>
      <c r="T1051" s="159"/>
      <c r="U1051" s="159"/>
      <c r="V1051" s="159"/>
      <c r="W1051" s="159"/>
      <c r="X1051" s="159"/>
      <c r="Y1051" s="159"/>
      <c r="Z1051" s="148"/>
      <c r="AA1051" s="148"/>
      <c r="AB1051" s="148"/>
      <c r="AC1051" s="148"/>
      <c r="AD1051" s="148"/>
      <c r="AE1051" s="148"/>
      <c r="AF1051" s="148"/>
      <c r="AG1051" s="148" t="s">
        <v>318</v>
      </c>
      <c r="AH1051" s="148">
        <v>0</v>
      </c>
      <c r="AI1051" s="148"/>
      <c r="AJ1051" s="148"/>
      <c r="AK1051" s="148"/>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row>
    <row r="1052" spans="1:60" outlineLevel="3" x14ac:dyDescent="0.2">
      <c r="A1052" s="155"/>
      <c r="B1052" s="156"/>
      <c r="C1052" s="196" t="s">
        <v>1295</v>
      </c>
      <c r="D1052" s="161"/>
      <c r="E1052" s="162">
        <v>14.521000000000001</v>
      </c>
      <c r="F1052" s="159"/>
      <c r="G1052" s="159"/>
      <c r="H1052" s="159"/>
      <c r="I1052" s="159"/>
      <c r="J1052" s="159"/>
      <c r="K1052" s="159"/>
      <c r="L1052" s="159"/>
      <c r="M1052" s="159"/>
      <c r="N1052" s="158"/>
      <c r="O1052" s="158"/>
      <c r="P1052" s="158"/>
      <c r="Q1052" s="158"/>
      <c r="R1052" s="159"/>
      <c r="S1052" s="159"/>
      <c r="T1052" s="159"/>
      <c r="U1052" s="159"/>
      <c r="V1052" s="159"/>
      <c r="W1052" s="159"/>
      <c r="X1052" s="159"/>
      <c r="Y1052" s="159"/>
      <c r="Z1052" s="148"/>
      <c r="AA1052" s="148"/>
      <c r="AB1052" s="148"/>
      <c r="AC1052" s="148"/>
      <c r="AD1052" s="148"/>
      <c r="AE1052" s="148"/>
      <c r="AF1052" s="148"/>
      <c r="AG1052" s="148" t="s">
        <v>318</v>
      </c>
      <c r="AH1052" s="148">
        <v>0</v>
      </c>
      <c r="AI1052" s="148"/>
      <c r="AJ1052" s="148"/>
      <c r="AK1052" s="148"/>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row>
    <row r="1053" spans="1:60" outlineLevel="3" x14ac:dyDescent="0.2">
      <c r="A1053" s="155"/>
      <c r="B1053" s="156"/>
      <c r="C1053" s="196" t="s">
        <v>1296</v>
      </c>
      <c r="D1053" s="161"/>
      <c r="E1053" s="162">
        <v>18.838000000000001</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8"/>
      <c r="AA1053" s="148"/>
      <c r="AB1053" s="148"/>
      <c r="AC1053" s="148"/>
      <c r="AD1053" s="148"/>
      <c r="AE1053" s="148"/>
      <c r="AF1053" s="148"/>
      <c r="AG1053" s="148" t="s">
        <v>318</v>
      </c>
      <c r="AH1053" s="148">
        <v>0</v>
      </c>
      <c r="AI1053" s="148"/>
      <c r="AJ1053" s="148"/>
      <c r="AK1053" s="148"/>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row>
    <row r="1054" spans="1:60" outlineLevel="3" x14ac:dyDescent="0.2">
      <c r="A1054" s="155"/>
      <c r="B1054" s="156"/>
      <c r="C1054" s="196" t="s">
        <v>1297</v>
      </c>
      <c r="D1054" s="161"/>
      <c r="E1054" s="162">
        <v>6.4</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8"/>
      <c r="AA1054" s="148"/>
      <c r="AB1054" s="148"/>
      <c r="AC1054" s="148"/>
      <c r="AD1054" s="148"/>
      <c r="AE1054" s="148"/>
      <c r="AF1054" s="148"/>
      <c r="AG1054" s="148" t="s">
        <v>318</v>
      </c>
      <c r="AH1054" s="148">
        <v>0</v>
      </c>
      <c r="AI1054" s="148"/>
      <c r="AJ1054" s="148"/>
      <c r="AK1054" s="148"/>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row>
    <row r="1055" spans="1:60" outlineLevel="3" x14ac:dyDescent="0.2">
      <c r="A1055" s="155"/>
      <c r="B1055" s="156"/>
      <c r="C1055" s="196" t="s">
        <v>1298</v>
      </c>
      <c r="D1055" s="161"/>
      <c r="E1055" s="162">
        <v>19.949000000000002</v>
      </c>
      <c r="F1055" s="159"/>
      <c r="G1055" s="159"/>
      <c r="H1055" s="159"/>
      <c r="I1055" s="159"/>
      <c r="J1055" s="159"/>
      <c r="K1055" s="159"/>
      <c r="L1055" s="159"/>
      <c r="M1055" s="159"/>
      <c r="N1055" s="158"/>
      <c r="O1055" s="158"/>
      <c r="P1055" s="158"/>
      <c r="Q1055" s="158"/>
      <c r="R1055" s="159"/>
      <c r="S1055" s="159"/>
      <c r="T1055" s="159"/>
      <c r="U1055" s="159"/>
      <c r="V1055" s="159"/>
      <c r="W1055" s="159"/>
      <c r="X1055" s="159"/>
      <c r="Y1055" s="159"/>
      <c r="Z1055" s="148"/>
      <c r="AA1055" s="148"/>
      <c r="AB1055" s="148"/>
      <c r="AC1055" s="148"/>
      <c r="AD1055" s="148"/>
      <c r="AE1055" s="148"/>
      <c r="AF1055" s="148"/>
      <c r="AG1055" s="148" t="s">
        <v>318</v>
      </c>
      <c r="AH1055" s="148">
        <v>0</v>
      </c>
      <c r="AI1055" s="148"/>
      <c r="AJ1055" s="148"/>
      <c r="AK1055" s="148"/>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row>
    <row r="1056" spans="1:60" outlineLevel="3" x14ac:dyDescent="0.2">
      <c r="A1056" s="155"/>
      <c r="B1056" s="156"/>
      <c r="C1056" s="196" t="s">
        <v>1299</v>
      </c>
      <c r="D1056" s="161"/>
      <c r="E1056" s="162">
        <v>19.190000000000001</v>
      </c>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8"/>
      <c r="AA1056" s="148"/>
      <c r="AB1056" s="148"/>
      <c r="AC1056" s="148"/>
      <c r="AD1056" s="148"/>
      <c r="AE1056" s="148"/>
      <c r="AF1056" s="148"/>
      <c r="AG1056" s="148" t="s">
        <v>318</v>
      </c>
      <c r="AH1056" s="148">
        <v>0</v>
      </c>
      <c r="AI1056" s="148"/>
      <c r="AJ1056" s="148"/>
      <c r="AK1056" s="148"/>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row>
    <row r="1057" spans="1:60" outlineLevel="3" x14ac:dyDescent="0.2">
      <c r="A1057" s="155"/>
      <c r="B1057" s="156"/>
      <c r="C1057" s="196" t="s">
        <v>1300</v>
      </c>
      <c r="D1057" s="161"/>
      <c r="E1057" s="162">
        <v>10.111000000000001</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8"/>
      <c r="AA1057" s="148"/>
      <c r="AB1057" s="148"/>
      <c r="AC1057" s="148"/>
      <c r="AD1057" s="148"/>
      <c r="AE1057" s="148"/>
      <c r="AF1057" s="148"/>
      <c r="AG1057" s="148" t="s">
        <v>318</v>
      </c>
      <c r="AH1057" s="148">
        <v>0</v>
      </c>
      <c r="AI1057" s="148"/>
      <c r="AJ1057" s="148"/>
      <c r="AK1057" s="148"/>
      <c r="AL1057" s="148"/>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row>
    <row r="1058" spans="1:60" outlineLevel="3" x14ac:dyDescent="0.2">
      <c r="A1058" s="155"/>
      <c r="B1058" s="156"/>
      <c r="C1058" s="196" t="s">
        <v>1301</v>
      </c>
      <c r="D1058" s="161"/>
      <c r="E1058" s="162">
        <v>9.1</v>
      </c>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8"/>
      <c r="AA1058" s="148"/>
      <c r="AB1058" s="148"/>
      <c r="AC1058" s="148"/>
      <c r="AD1058" s="148"/>
      <c r="AE1058" s="148"/>
      <c r="AF1058" s="148"/>
      <c r="AG1058" s="148" t="s">
        <v>318</v>
      </c>
      <c r="AH1058" s="148">
        <v>0</v>
      </c>
      <c r="AI1058" s="148"/>
      <c r="AJ1058" s="148"/>
      <c r="AK1058" s="148"/>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row>
    <row r="1059" spans="1:60" outlineLevel="3" x14ac:dyDescent="0.2">
      <c r="A1059" s="155"/>
      <c r="B1059" s="156"/>
      <c r="C1059" s="196" t="s">
        <v>1302</v>
      </c>
      <c r="D1059" s="161"/>
      <c r="E1059" s="162">
        <v>14.348000000000001</v>
      </c>
      <c r="F1059" s="159"/>
      <c r="G1059" s="159"/>
      <c r="H1059" s="159"/>
      <c r="I1059" s="159"/>
      <c r="J1059" s="159"/>
      <c r="K1059" s="159"/>
      <c r="L1059" s="159"/>
      <c r="M1059" s="159"/>
      <c r="N1059" s="158"/>
      <c r="O1059" s="158"/>
      <c r="P1059" s="158"/>
      <c r="Q1059" s="158"/>
      <c r="R1059" s="159"/>
      <c r="S1059" s="159"/>
      <c r="T1059" s="159"/>
      <c r="U1059" s="159"/>
      <c r="V1059" s="159"/>
      <c r="W1059" s="159"/>
      <c r="X1059" s="159"/>
      <c r="Y1059" s="159"/>
      <c r="Z1059" s="148"/>
      <c r="AA1059" s="148"/>
      <c r="AB1059" s="148"/>
      <c r="AC1059" s="148"/>
      <c r="AD1059" s="148"/>
      <c r="AE1059" s="148"/>
      <c r="AF1059" s="148"/>
      <c r="AG1059" s="148" t="s">
        <v>318</v>
      </c>
      <c r="AH1059" s="148">
        <v>0</v>
      </c>
      <c r="AI1059" s="148"/>
      <c r="AJ1059" s="148"/>
      <c r="AK1059" s="148"/>
      <c r="AL1059" s="148"/>
      <c r="AM1059" s="148"/>
      <c r="AN1059" s="148"/>
      <c r="AO1059" s="148"/>
      <c r="AP1059" s="148"/>
      <c r="AQ1059" s="148"/>
      <c r="AR1059" s="148"/>
      <c r="AS1059" s="148"/>
      <c r="AT1059" s="148"/>
      <c r="AU1059" s="148"/>
      <c r="AV1059" s="148"/>
      <c r="AW1059" s="148"/>
      <c r="AX1059" s="148"/>
      <c r="AY1059" s="148"/>
      <c r="AZ1059" s="148"/>
      <c r="BA1059" s="148"/>
      <c r="BB1059" s="148"/>
      <c r="BC1059" s="148"/>
      <c r="BD1059" s="148"/>
      <c r="BE1059" s="148"/>
      <c r="BF1059" s="148"/>
      <c r="BG1059" s="148"/>
      <c r="BH1059" s="148"/>
    </row>
    <row r="1060" spans="1:60" outlineLevel="3" x14ac:dyDescent="0.2">
      <c r="A1060" s="155"/>
      <c r="B1060" s="156"/>
      <c r="C1060" s="196" t="s">
        <v>1303</v>
      </c>
      <c r="D1060" s="161"/>
      <c r="E1060" s="162">
        <v>14.349</v>
      </c>
      <c r="F1060" s="159"/>
      <c r="G1060" s="159"/>
      <c r="H1060" s="159"/>
      <c r="I1060" s="159"/>
      <c r="J1060" s="159"/>
      <c r="K1060" s="159"/>
      <c r="L1060" s="159"/>
      <c r="M1060" s="159"/>
      <c r="N1060" s="158"/>
      <c r="O1060" s="158"/>
      <c r="P1060" s="158"/>
      <c r="Q1060" s="158"/>
      <c r="R1060" s="159"/>
      <c r="S1060" s="159"/>
      <c r="T1060" s="159"/>
      <c r="U1060" s="159"/>
      <c r="V1060" s="159"/>
      <c r="W1060" s="159"/>
      <c r="X1060" s="159"/>
      <c r="Y1060" s="159"/>
      <c r="Z1060" s="148"/>
      <c r="AA1060" s="148"/>
      <c r="AB1060" s="148"/>
      <c r="AC1060" s="148"/>
      <c r="AD1060" s="148"/>
      <c r="AE1060" s="148"/>
      <c r="AF1060" s="148"/>
      <c r="AG1060" s="148" t="s">
        <v>318</v>
      </c>
      <c r="AH1060" s="148">
        <v>0</v>
      </c>
      <c r="AI1060" s="148"/>
      <c r="AJ1060" s="148"/>
      <c r="AK1060" s="148"/>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row>
    <row r="1061" spans="1:60" outlineLevel="3" x14ac:dyDescent="0.2">
      <c r="A1061" s="155"/>
      <c r="B1061" s="156"/>
      <c r="C1061" s="196" t="s">
        <v>1304</v>
      </c>
      <c r="D1061" s="161"/>
      <c r="E1061" s="162">
        <v>14.226000000000001</v>
      </c>
      <c r="F1061" s="159"/>
      <c r="G1061" s="159"/>
      <c r="H1061" s="159"/>
      <c r="I1061" s="159"/>
      <c r="J1061" s="159"/>
      <c r="K1061" s="159"/>
      <c r="L1061" s="159"/>
      <c r="M1061" s="159"/>
      <c r="N1061" s="158"/>
      <c r="O1061" s="158"/>
      <c r="P1061" s="158"/>
      <c r="Q1061" s="158"/>
      <c r="R1061" s="159"/>
      <c r="S1061" s="159"/>
      <c r="T1061" s="159"/>
      <c r="U1061" s="159"/>
      <c r="V1061" s="159"/>
      <c r="W1061" s="159"/>
      <c r="X1061" s="159"/>
      <c r="Y1061" s="159"/>
      <c r="Z1061" s="148"/>
      <c r="AA1061" s="148"/>
      <c r="AB1061" s="148"/>
      <c r="AC1061" s="148"/>
      <c r="AD1061" s="148"/>
      <c r="AE1061" s="148"/>
      <c r="AF1061" s="148"/>
      <c r="AG1061" s="148" t="s">
        <v>318</v>
      </c>
      <c r="AH1061" s="148">
        <v>0</v>
      </c>
      <c r="AI1061" s="148"/>
      <c r="AJ1061" s="148"/>
      <c r="AK1061" s="148"/>
      <c r="AL1061" s="148"/>
      <c r="AM1061" s="148"/>
      <c r="AN1061" s="148"/>
      <c r="AO1061" s="148"/>
      <c r="AP1061" s="148"/>
      <c r="AQ1061" s="148"/>
      <c r="AR1061" s="148"/>
      <c r="AS1061" s="148"/>
      <c r="AT1061" s="148"/>
      <c r="AU1061" s="148"/>
      <c r="AV1061" s="148"/>
      <c r="AW1061" s="148"/>
      <c r="AX1061" s="148"/>
      <c r="AY1061" s="148"/>
      <c r="AZ1061" s="148"/>
      <c r="BA1061" s="148"/>
      <c r="BB1061" s="148"/>
      <c r="BC1061" s="148"/>
      <c r="BD1061" s="148"/>
      <c r="BE1061" s="148"/>
      <c r="BF1061" s="148"/>
      <c r="BG1061" s="148"/>
      <c r="BH1061" s="148"/>
    </row>
    <row r="1062" spans="1:60" outlineLevel="3" x14ac:dyDescent="0.2">
      <c r="A1062" s="155"/>
      <c r="B1062" s="156"/>
      <c r="C1062" s="196" t="s">
        <v>1305</v>
      </c>
      <c r="D1062" s="161"/>
      <c r="E1062" s="162">
        <v>25.721</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8"/>
      <c r="AA1062" s="148"/>
      <c r="AB1062" s="148"/>
      <c r="AC1062" s="148"/>
      <c r="AD1062" s="148"/>
      <c r="AE1062" s="148"/>
      <c r="AF1062" s="148"/>
      <c r="AG1062" s="148" t="s">
        <v>318</v>
      </c>
      <c r="AH1062" s="148">
        <v>0</v>
      </c>
      <c r="AI1062" s="148"/>
      <c r="AJ1062" s="148"/>
      <c r="AK1062" s="148"/>
      <c r="AL1062" s="148"/>
      <c r="AM1062" s="148"/>
      <c r="AN1062" s="148"/>
      <c r="AO1062" s="148"/>
      <c r="AP1062" s="148"/>
      <c r="AQ1062" s="148"/>
      <c r="AR1062" s="148"/>
      <c r="AS1062" s="148"/>
      <c r="AT1062" s="148"/>
      <c r="AU1062" s="148"/>
      <c r="AV1062" s="148"/>
      <c r="AW1062" s="148"/>
      <c r="AX1062" s="148"/>
      <c r="AY1062" s="148"/>
      <c r="AZ1062" s="148"/>
      <c r="BA1062" s="148"/>
      <c r="BB1062" s="148"/>
      <c r="BC1062" s="148"/>
      <c r="BD1062" s="148"/>
      <c r="BE1062" s="148"/>
      <c r="BF1062" s="148"/>
      <c r="BG1062" s="148"/>
      <c r="BH1062" s="148"/>
    </row>
    <row r="1063" spans="1:60" outlineLevel="3" x14ac:dyDescent="0.2">
      <c r="A1063" s="155"/>
      <c r="B1063" s="156"/>
      <c r="C1063" s="196" t="s">
        <v>1306</v>
      </c>
      <c r="D1063" s="161"/>
      <c r="E1063" s="162">
        <v>17.699000000000002</v>
      </c>
      <c r="F1063" s="159"/>
      <c r="G1063" s="159"/>
      <c r="H1063" s="159"/>
      <c r="I1063" s="159"/>
      <c r="J1063" s="159"/>
      <c r="K1063" s="159"/>
      <c r="L1063" s="159"/>
      <c r="M1063" s="159"/>
      <c r="N1063" s="158"/>
      <c r="O1063" s="158"/>
      <c r="P1063" s="158"/>
      <c r="Q1063" s="158"/>
      <c r="R1063" s="159"/>
      <c r="S1063" s="159"/>
      <c r="T1063" s="159"/>
      <c r="U1063" s="159"/>
      <c r="V1063" s="159"/>
      <c r="W1063" s="159"/>
      <c r="X1063" s="159"/>
      <c r="Y1063" s="159"/>
      <c r="Z1063" s="148"/>
      <c r="AA1063" s="148"/>
      <c r="AB1063" s="148"/>
      <c r="AC1063" s="148"/>
      <c r="AD1063" s="148"/>
      <c r="AE1063" s="148"/>
      <c r="AF1063" s="148"/>
      <c r="AG1063" s="148" t="s">
        <v>318</v>
      </c>
      <c r="AH1063" s="148">
        <v>0</v>
      </c>
      <c r="AI1063" s="148"/>
      <c r="AJ1063" s="148"/>
      <c r="AK1063" s="148"/>
      <c r="AL1063" s="148"/>
      <c r="AM1063" s="148"/>
      <c r="AN1063" s="148"/>
      <c r="AO1063" s="148"/>
      <c r="AP1063" s="148"/>
      <c r="AQ1063" s="148"/>
      <c r="AR1063" s="148"/>
      <c r="AS1063" s="148"/>
      <c r="AT1063" s="148"/>
      <c r="AU1063" s="148"/>
      <c r="AV1063" s="148"/>
      <c r="AW1063" s="148"/>
      <c r="AX1063" s="148"/>
      <c r="AY1063" s="148"/>
      <c r="AZ1063" s="148"/>
      <c r="BA1063" s="148"/>
      <c r="BB1063" s="148"/>
      <c r="BC1063" s="148"/>
      <c r="BD1063" s="148"/>
      <c r="BE1063" s="148"/>
      <c r="BF1063" s="148"/>
      <c r="BG1063" s="148"/>
      <c r="BH1063" s="148"/>
    </row>
    <row r="1064" spans="1:60" outlineLevel="3" x14ac:dyDescent="0.2">
      <c r="A1064" s="155"/>
      <c r="B1064" s="156"/>
      <c r="C1064" s="196" t="s">
        <v>1307</v>
      </c>
      <c r="D1064" s="161"/>
      <c r="E1064" s="162">
        <v>19.949000000000002</v>
      </c>
      <c r="F1064" s="159"/>
      <c r="G1064" s="159"/>
      <c r="H1064" s="159"/>
      <c r="I1064" s="159"/>
      <c r="J1064" s="159"/>
      <c r="K1064" s="159"/>
      <c r="L1064" s="159"/>
      <c r="M1064" s="159"/>
      <c r="N1064" s="158"/>
      <c r="O1064" s="158"/>
      <c r="P1064" s="158"/>
      <c r="Q1064" s="158"/>
      <c r="R1064" s="159"/>
      <c r="S1064" s="159"/>
      <c r="T1064" s="159"/>
      <c r="U1064" s="159"/>
      <c r="V1064" s="159"/>
      <c r="W1064" s="159"/>
      <c r="X1064" s="159"/>
      <c r="Y1064" s="159"/>
      <c r="Z1064" s="148"/>
      <c r="AA1064" s="148"/>
      <c r="AB1064" s="148"/>
      <c r="AC1064" s="148"/>
      <c r="AD1064" s="148"/>
      <c r="AE1064" s="148"/>
      <c r="AF1064" s="148"/>
      <c r="AG1064" s="148" t="s">
        <v>318</v>
      </c>
      <c r="AH1064" s="148">
        <v>0</v>
      </c>
      <c r="AI1064" s="148"/>
      <c r="AJ1064" s="148"/>
      <c r="AK1064" s="148"/>
      <c r="AL1064" s="148"/>
      <c r="AM1064" s="148"/>
      <c r="AN1064" s="148"/>
      <c r="AO1064" s="148"/>
      <c r="AP1064" s="148"/>
      <c r="AQ1064" s="148"/>
      <c r="AR1064" s="148"/>
      <c r="AS1064" s="148"/>
      <c r="AT1064" s="148"/>
      <c r="AU1064" s="148"/>
      <c r="AV1064" s="148"/>
      <c r="AW1064" s="148"/>
      <c r="AX1064" s="148"/>
      <c r="AY1064" s="148"/>
      <c r="AZ1064" s="148"/>
      <c r="BA1064" s="148"/>
      <c r="BB1064" s="148"/>
      <c r="BC1064" s="148"/>
      <c r="BD1064" s="148"/>
      <c r="BE1064" s="148"/>
      <c r="BF1064" s="148"/>
      <c r="BG1064" s="148"/>
      <c r="BH1064" s="148"/>
    </row>
    <row r="1065" spans="1:60" outlineLevel="3" x14ac:dyDescent="0.2">
      <c r="A1065" s="155"/>
      <c r="B1065" s="156"/>
      <c r="C1065" s="196" t="s">
        <v>1308</v>
      </c>
      <c r="D1065" s="161"/>
      <c r="E1065" s="162">
        <v>8.4990000000000006</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8"/>
      <c r="AA1065" s="148"/>
      <c r="AB1065" s="148"/>
      <c r="AC1065" s="148"/>
      <c r="AD1065" s="148"/>
      <c r="AE1065" s="148"/>
      <c r="AF1065" s="148"/>
      <c r="AG1065" s="148" t="s">
        <v>318</v>
      </c>
      <c r="AH1065" s="148">
        <v>0</v>
      </c>
      <c r="AI1065" s="148"/>
      <c r="AJ1065" s="148"/>
      <c r="AK1065" s="148"/>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row>
    <row r="1066" spans="1:60" outlineLevel="3" x14ac:dyDescent="0.2">
      <c r="A1066" s="155"/>
      <c r="B1066" s="156"/>
      <c r="C1066" s="196" t="s">
        <v>1309</v>
      </c>
      <c r="D1066" s="161"/>
      <c r="E1066" s="162">
        <v>11.271000000000001</v>
      </c>
      <c r="F1066" s="159"/>
      <c r="G1066" s="159"/>
      <c r="H1066" s="159"/>
      <c r="I1066" s="159"/>
      <c r="J1066" s="159"/>
      <c r="K1066" s="159"/>
      <c r="L1066" s="159"/>
      <c r="M1066" s="159"/>
      <c r="N1066" s="158"/>
      <c r="O1066" s="158"/>
      <c r="P1066" s="158"/>
      <c r="Q1066" s="158"/>
      <c r="R1066" s="159"/>
      <c r="S1066" s="159"/>
      <c r="T1066" s="159"/>
      <c r="U1066" s="159"/>
      <c r="V1066" s="159"/>
      <c r="W1066" s="159"/>
      <c r="X1066" s="159"/>
      <c r="Y1066" s="159"/>
      <c r="Z1066" s="148"/>
      <c r="AA1066" s="148"/>
      <c r="AB1066" s="148"/>
      <c r="AC1066" s="148"/>
      <c r="AD1066" s="148"/>
      <c r="AE1066" s="148"/>
      <c r="AF1066" s="148"/>
      <c r="AG1066" s="148" t="s">
        <v>318</v>
      </c>
      <c r="AH1066" s="148">
        <v>0</v>
      </c>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row>
    <row r="1067" spans="1:60" outlineLevel="3" x14ac:dyDescent="0.2">
      <c r="A1067" s="155"/>
      <c r="B1067" s="156"/>
      <c r="C1067" s="196" t="s">
        <v>1310</v>
      </c>
      <c r="D1067" s="161"/>
      <c r="E1067" s="162">
        <v>22.643000000000001</v>
      </c>
      <c r="F1067" s="159"/>
      <c r="G1067" s="159"/>
      <c r="H1067" s="159"/>
      <c r="I1067" s="159"/>
      <c r="J1067" s="159"/>
      <c r="K1067" s="159"/>
      <c r="L1067" s="159"/>
      <c r="M1067" s="159"/>
      <c r="N1067" s="158"/>
      <c r="O1067" s="158"/>
      <c r="P1067" s="158"/>
      <c r="Q1067" s="158"/>
      <c r="R1067" s="159"/>
      <c r="S1067" s="159"/>
      <c r="T1067" s="159"/>
      <c r="U1067" s="159"/>
      <c r="V1067" s="159"/>
      <c r="W1067" s="159"/>
      <c r="X1067" s="159"/>
      <c r="Y1067" s="159"/>
      <c r="Z1067" s="148"/>
      <c r="AA1067" s="148"/>
      <c r="AB1067" s="148"/>
      <c r="AC1067" s="148"/>
      <c r="AD1067" s="148"/>
      <c r="AE1067" s="148"/>
      <c r="AF1067" s="148"/>
      <c r="AG1067" s="148" t="s">
        <v>318</v>
      </c>
      <c r="AH1067" s="148">
        <v>0</v>
      </c>
      <c r="AI1067" s="148"/>
      <c r="AJ1067" s="148"/>
      <c r="AK1067" s="148"/>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row>
    <row r="1068" spans="1:60" outlineLevel="3" x14ac:dyDescent="0.2">
      <c r="A1068" s="155"/>
      <c r="B1068" s="156"/>
      <c r="C1068" s="196" t="s">
        <v>1311</v>
      </c>
      <c r="D1068" s="161"/>
      <c r="E1068" s="162">
        <v>11.420999999999999</v>
      </c>
      <c r="F1068" s="159"/>
      <c r="G1068" s="159"/>
      <c r="H1068" s="159"/>
      <c r="I1068" s="159"/>
      <c r="J1068" s="159"/>
      <c r="K1068" s="159"/>
      <c r="L1068" s="159"/>
      <c r="M1068" s="159"/>
      <c r="N1068" s="158"/>
      <c r="O1068" s="158"/>
      <c r="P1068" s="158"/>
      <c r="Q1068" s="158"/>
      <c r="R1068" s="159"/>
      <c r="S1068" s="159"/>
      <c r="T1068" s="159"/>
      <c r="U1068" s="159"/>
      <c r="V1068" s="159"/>
      <c r="W1068" s="159"/>
      <c r="X1068" s="159"/>
      <c r="Y1068" s="159"/>
      <c r="Z1068" s="148"/>
      <c r="AA1068" s="148"/>
      <c r="AB1068" s="148"/>
      <c r="AC1068" s="148"/>
      <c r="AD1068" s="148"/>
      <c r="AE1068" s="148"/>
      <c r="AF1068" s="148"/>
      <c r="AG1068" s="148" t="s">
        <v>318</v>
      </c>
      <c r="AH1068" s="148">
        <v>0</v>
      </c>
      <c r="AI1068" s="148"/>
      <c r="AJ1068" s="148"/>
      <c r="AK1068" s="148"/>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row>
    <row r="1069" spans="1:60" outlineLevel="3" x14ac:dyDescent="0.2">
      <c r="A1069" s="155"/>
      <c r="B1069" s="156"/>
      <c r="C1069" s="196" t="s">
        <v>1312</v>
      </c>
      <c r="D1069" s="161"/>
      <c r="E1069" s="162">
        <v>8.4600000000000009</v>
      </c>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8"/>
      <c r="AA1069" s="148"/>
      <c r="AB1069" s="148"/>
      <c r="AC1069" s="148"/>
      <c r="AD1069" s="148"/>
      <c r="AE1069" s="148"/>
      <c r="AF1069" s="148"/>
      <c r="AG1069" s="148" t="s">
        <v>318</v>
      </c>
      <c r="AH1069" s="148">
        <v>0</v>
      </c>
      <c r="AI1069" s="148"/>
      <c r="AJ1069" s="148"/>
      <c r="AK1069" s="148"/>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row>
    <row r="1070" spans="1:60" outlineLevel="3" x14ac:dyDescent="0.2">
      <c r="A1070" s="155"/>
      <c r="B1070" s="156"/>
      <c r="C1070" s="196" t="s">
        <v>1313</v>
      </c>
      <c r="D1070" s="161"/>
      <c r="E1070" s="162">
        <v>24.140999999999998</v>
      </c>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8"/>
      <c r="AA1070" s="148"/>
      <c r="AB1070" s="148"/>
      <c r="AC1070" s="148"/>
      <c r="AD1070" s="148"/>
      <c r="AE1070" s="148"/>
      <c r="AF1070" s="148"/>
      <c r="AG1070" s="148" t="s">
        <v>318</v>
      </c>
      <c r="AH1070" s="148">
        <v>0</v>
      </c>
      <c r="AI1070" s="148"/>
      <c r="AJ1070" s="148"/>
      <c r="AK1070" s="148"/>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row>
    <row r="1071" spans="1:60" outlineLevel="3" x14ac:dyDescent="0.2">
      <c r="A1071" s="155"/>
      <c r="B1071" s="156"/>
      <c r="C1071" s="196" t="s">
        <v>1314</v>
      </c>
      <c r="D1071" s="161"/>
      <c r="E1071" s="162">
        <v>9.9719999999999995</v>
      </c>
      <c r="F1071" s="159"/>
      <c r="G1071" s="159"/>
      <c r="H1071" s="159"/>
      <c r="I1071" s="159"/>
      <c r="J1071" s="159"/>
      <c r="K1071" s="159"/>
      <c r="L1071" s="159"/>
      <c r="M1071" s="159"/>
      <c r="N1071" s="158"/>
      <c r="O1071" s="158"/>
      <c r="P1071" s="158"/>
      <c r="Q1071" s="158"/>
      <c r="R1071" s="159"/>
      <c r="S1071" s="159"/>
      <c r="T1071" s="159"/>
      <c r="U1071" s="159"/>
      <c r="V1071" s="159"/>
      <c r="W1071" s="159"/>
      <c r="X1071" s="159"/>
      <c r="Y1071" s="159"/>
      <c r="Z1071" s="148"/>
      <c r="AA1071" s="148"/>
      <c r="AB1071" s="148"/>
      <c r="AC1071" s="148"/>
      <c r="AD1071" s="148"/>
      <c r="AE1071" s="148"/>
      <c r="AF1071" s="148"/>
      <c r="AG1071" s="148" t="s">
        <v>318</v>
      </c>
      <c r="AH1071" s="148">
        <v>0</v>
      </c>
      <c r="AI1071" s="148"/>
      <c r="AJ1071" s="148"/>
      <c r="AK1071" s="148"/>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row>
    <row r="1072" spans="1:60" outlineLevel="1" x14ac:dyDescent="0.2">
      <c r="A1072" s="178">
        <v>206</v>
      </c>
      <c r="B1072" s="179" t="s">
        <v>1315</v>
      </c>
      <c r="C1072" s="195" t="s">
        <v>1316</v>
      </c>
      <c r="D1072" s="180" t="s">
        <v>374</v>
      </c>
      <c r="E1072" s="181">
        <v>10.199999999999999</v>
      </c>
      <c r="F1072" s="182"/>
      <c r="G1072" s="183">
        <f>ROUND(E1072*F1072,2)</f>
        <v>0</v>
      </c>
      <c r="H1072" s="182"/>
      <c r="I1072" s="183">
        <f>ROUND(E1072*H1072,2)</f>
        <v>0</v>
      </c>
      <c r="J1072" s="182"/>
      <c r="K1072" s="183">
        <f>ROUND(E1072*J1072,2)</f>
        <v>0</v>
      </c>
      <c r="L1072" s="183">
        <v>12</v>
      </c>
      <c r="M1072" s="183">
        <f>G1072*(1+L1072/100)</f>
        <v>0</v>
      </c>
      <c r="N1072" s="181">
        <v>3.0000000000000001E-3</v>
      </c>
      <c r="O1072" s="181">
        <f>ROUND(E1072*N1072,2)</f>
        <v>0.03</v>
      </c>
      <c r="P1072" s="181">
        <v>0</v>
      </c>
      <c r="Q1072" s="181">
        <f>ROUND(E1072*P1072,2)</f>
        <v>0</v>
      </c>
      <c r="R1072" s="183"/>
      <c r="S1072" s="183" t="s">
        <v>313</v>
      </c>
      <c r="T1072" s="184" t="s">
        <v>313</v>
      </c>
      <c r="U1072" s="159">
        <v>0.28000000000000003</v>
      </c>
      <c r="V1072" s="159">
        <f>ROUND(E1072*U1072,2)</f>
        <v>2.86</v>
      </c>
      <c r="W1072" s="159"/>
      <c r="X1072" s="159" t="s">
        <v>314</v>
      </c>
      <c r="Y1072" s="159" t="s">
        <v>315</v>
      </c>
      <c r="Z1072" s="148"/>
      <c r="AA1072" s="148"/>
      <c r="AB1072" s="148"/>
      <c r="AC1072" s="148"/>
      <c r="AD1072" s="148"/>
      <c r="AE1072" s="148"/>
      <c r="AF1072" s="148"/>
      <c r="AG1072" s="148" t="s">
        <v>316</v>
      </c>
      <c r="AH1072" s="148"/>
      <c r="AI1072" s="148"/>
      <c r="AJ1072" s="148"/>
      <c r="AK1072" s="148"/>
      <c r="AL1072" s="148"/>
      <c r="AM1072" s="148"/>
      <c r="AN1072" s="148"/>
      <c r="AO1072" s="148"/>
      <c r="AP1072" s="148"/>
      <c r="AQ1072" s="148"/>
      <c r="AR1072" s="148"/>
      <c r="AS1072" s="148"/>
      <c r="AT1072" s="148"/>
      <c r="AU1072" s="148"/>
      <c r="AV1072" s="148"/>
      <c r="AW1072" s="148"/>
      <c r="AX1072" s="148"/>
      <c r="AY1072" s="148"/>
      <c r="AZ1072" s="148"/>
      <c r="BA1072" s="148"/>
      <c r="BB1072" s="148"/>
      <c r="BC1072" s="148"/>
      <c r="BD1072" s="148"/>
      <c r="BE1072" s="148"/>
      <c r="BF1072" s="148"/>
      <c r="BG1072" s="148"/>
      <c r="BH1072" s="148"/>
    </row>
    <row r="1073" spans="1:60" ht="22.5" outlineLevel="2" x14ac:dyDescent="0.2">
      <c r="A1073" s="155"/>
      <c r="B1073" s="156"/>
      <c r="C1073" s="265" t="s">
        <v>1317</v>
      </c>
      <c r="D1073" s="266"/>
      <c r="E1073" s="266"/>
      <c r="F1073" s="266"/>
      <c r="G1073" s="266"/>
      <c r="H1073" s="159"/>
      <c r="I1073" s="159"/>
      <c r="J1073" s="159"/>
      <c r="K1073" s="159"/>
      <c r="L1073" s="159"/>
      <c r="M1073" s="159"/>
      <c r="N1073" s="158"/>
      <c r="O1073" s="158"/>
      <c r="P1073" s="158"/>
      <c r="Q1073" s="158"/>
      <c r="R1073" s="159"/>
      <c r="S1073" s="159"/>
      <c r="T1073" s="159"/>
      <c r="U1073" s="159"/>
      <c r="V1073" s="159"/>
      <c r="W1073" s="159"/>
      <c r="X1073" s="159"/>
      <c r="Y1073" s="159"/>
      <c r="Z1073" s="148"/>
      <c r="AA1073" s="148"/>
      <c r="AB1073" s="148"/>
      <c r="AC1073" s="148"/>
      <c r="AD1073" s="148"/>
      <c r="AE1073" s="148"/>
      <c r="AF1073" s="148"/>
      <c r="AG1073" s="148" t="s">
        <v>365</v>
      </c>
      <c r="AH1073" s="148"/>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92" t="str">
        <f>C1073</f>
        <v>Očištění povrchu stěny od prachu, nařezání izolačních desek na požadovaný rozměr, nanesení lepicího tmelu, osazení desek.</v>
      </c>
      <c r="BB1073" s="148"/>
      <c r="BC1073" s="148"/>
      <c r="BD1073" s="148"/>
      <c r="BE1073" s="148"/>
      <c r="BF1073" s="148"/>
      <c r="BG1073" s="148"/>
      <c r="BH1073" s="148"/>
    </row>
    <row r="1074" spans="1:60" outlineLevel="2" x14ac:dyDescent="0.2">
      <c r="A1074" s="155"/>
      <c r="B1074" s="156"/>
      <c r="C1074" s="196" t="s">
        <v>1318</v>
      </c>
      <c r="D1074" s="161"/>
      <c r="E1074" s="162">
        <v>10.199999999999999</v>
      </c>
      <c r="F1074" s="159"/>
      <c r="G1074" s="159"/>
      <c r="H1074" s="159"/>
      <c r="I1074" s="159"/>
      <c r="J1074" s="159"/>
      <c r="K1074" s="159"/>
      <c r="L1074" s="159"/>
      <c r="M1074" s="159"/>
      <c r="N1074" s="158"/>
      <c r="O1074" s="158"/>
      <c r="P1074" s="158"/>
      <c r="Q1074" s="158"/>
      <c r="R1074" s="159"/>
      <c r="S1074" s="159"/>
      <c r="T1074" s="159"/>
      <c r="U1074" s="159"/>
      <c r="V1074" s="159"/>
      <c r="W1074" s="159"/>
      <c r="X1074" s="159"/>
      <c r="Y1074" s="159"/>
      <c r="Z1074" s="148"/>
      <c r="AA1074" s="148"/>
      <c r="AB1074" s="148"/>
      <c r="AC1074" s="148"/>
      <c r="AD1074" s="148"/>
      <c r="AE1074" s="148"/>
      <c r="AF1074" s="148"/>
      <c r="AG1074" s="148" t="s">
        <v>318</v>
      </c>
      <c r="AH1074" s="148">
        <v>0</v>
      </c>
      <c r="AI1074" s="148"/>
      <c r="AJ1074" s="148"/>
      <c r="AK1074" s="148"/>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row>
    <row r="1075" spans="1:60" ht="22.5" outlineLevel="1" x14ac:dyDescent="0.2">
      <c r="A1075" s="178">
        <v>207</v>
      </c>
      <c r="B1075" s="179" t="s">
        <v>1319</v>
      </c>
      <c r="C1075" s="195" t="s">
        <v>1320</v>
      </c>
      <c r="D1075" s="180" t="s">
        <v>374</v>
      </c>
      <c r="E1075" s="181">
        <v>15.198</v>
      </c>
      <c r="F1075" s="182"/>
      <c r="G1075" s="183">
        <f>ROUND(E1075*F1075,2)</f>
        <v>0</v>
      </c>
      <c r="H1075" s="182"/>
      <c r="I1075" s="183">
        <f>ROUND(E1075*H1075,2)</f>
        <v>0</v>
      </c>
      <c r="J1075" s="182"/>
      <c r="K1075" s="183">
        <f>ROUND(E1075*J1075,2)</f>
        <v>0</v>
      </c>
      <c r="L1075" s="183">
        <v>12</v>
      </c>
      <c r="M1075" s="183">
        <f>G1075*(1+L1075/100)</f>
        <v>0</v>
      </c>
      <c r="N1075" s="181">
        <v>0</v>
      </c>
      <c r="O1075" s="181">
        <f>ROUND(E1075*N1075,2)</f>
        <v>0</v>
      </c>
      <c r="P1075" s="181">
        <v>0</v>
      </c>
      <c r="Q1075" s="181">
        <f>ROUND(E1075*P1075,2)</f>
        <v>0</v>
      </c>
      <c r="R1075" s="183"/>
      <c r="S1075" s="183" t="s">
        <v>313</v>
      </c>
      <c r="T1075" s="184" t="s">
        <v>313</v>
      </c>
      <c r="U1075" s="159">
        <v>0.42180000000000001</v>
      </c>
      <c r="V1075" s="159">
        <f>ROUND(E1075*U1075,2)</f>
        <v>6.41</v>
      </c>
      <c r="W1075" s="159"/>
      <c r="X1075" s="159" t="s">
        <v>314</v>
      </c>
      <c r="Y1075" s="159" t="s">
        <v>315</v>
      </c>
      <c r="Z1075" s="148"/>
      <c r="AA1075" s="148"/>
      <c r="AB1075" s="148"/>
      <c r="AC1075" s="148"/>
      <c r="AD1075" s="148"/>
      <c r="AE1075" s="148"/>
      <c r="AF1075" s="148"/>
      <c r="AG1075" s="148" t="s">
        <v>316</v>
      </c>
      <c r="AH1075" s="148"/>
      <c r="AI1075" s="148"/>
      <c r="AJ1075" s="148"/>
      <c r="AK1075" s="148"/>
      <c r="AL1075" s="148"/>
      <c r="AM1075" s="148"/>
      <c r="AN1075" s="148"/>
      <c r="AO1075" s="148"/>
      <c r="AP1075" s="148"/>
      <c r="AQ1075" s="148"/>
      <c r="AR1075" s="148"/>
      <c r="AS1075" s="148"/>
      <c r="AT1075" s="148"/>
      <c r="AU1075" s="148"/>
      <c r="AV1075" s="148"/>
      <c r="AW1075" s="148"/>
      <c r="AX1075" s="148"/>
      <c r="AY1075" s="148"/>
      <c r="AZ1075" s="148"/>
      <c r="BA1075" s="148"/>
      <c r="BB1075" s="148"/>
      <c r="BC1075" s="148"/>
      <c r="BD1075" s="148"/>
      <c r="BE1075" s="148"/>
      <c r="BF1075" s="148"/>
      <c r="BG1075" s="148"/>
      <c r="BH1075" s="148"/>
    </row>
    <row r="1076" spans="1:60" outlineLevel="2" x14ac:dyDescent="0.2">
      <c r="A1076" s="155"/>
      <c r="B1076" s="156"/>
      <c r="C1076" s="196" t="s">
        <v>1321</v>
      </c>
      <c r="D1076" s="161"/>
      <c r="E1076" s="162"/>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8"/>
      <c r="AA1076" s="148"/>
      <c r="AB1076" s="148"/>
      <c r="AC1076" s="148"/>
      <c r="AD1076" s="148"/>
      <c r="AE1076" s="148"/>
      <c r="AF1076" s="148"/>
      <c r="AG1076" s="148" t="s">
        <v>318</v>
      </c>
      <c r="AH1076" s="148">
        <v>0</v>
      </c>
      <c r="AI1076" s="148"/>
      <c r="AJ1076" s="148"/>
      <c r="AK1076" s="148"/>
      <c r="AL1076" s="148"/>
      <c r="AM1076" s="148"/>
      <c r="AN1076" s="148"/>
      <c r="AO1076" s="148"/>
      <c r="AP1076" s="148"/>
      <c r="AQ1076" s="148"/>
      <c r="AR1076" s="148"/>
      <c r="AS1076" s="148"/>
      <c r="AT1076" s="148"/>
      <c r="AU1076" s="148"/>
      <c r="AV1076" s="148"/>
      <c r="AW1076" s="148"/>
      <c r="AX1076" s="148"/>
      <c r="AY1076" s="148"/>
      <c r="AZ1076" s="148"/>
      <c r="BA1076" s="148"/>
      <c r="BB1076" s="148"/>
      <c r="BC1076" s="148"/>
      <c r="BD1076" s="148"/>
      <c r="BE1076" s="148"/>
      <c r="BF1076" s="148"/>
      <c r="BG1076" s="148"/>
      <c r="BH1076" s="148"/>
    </row>
    <row r="1077" spans="1:60" outlineLevel="3" x14ac:dyDescent="0.2">
      <c r="A1077" s="155"/>
      <c r="B1077" s="156"/>
      <c r="C1077" s="196" t="s">
        <v>1233</v>
      </c>
      <c r="D1077" s="161"/>
      <c r="E1077" s="162">
        <v>15.198</v>
      </c>
      <c r="F1077" s="159"/>
      <c r="G1077" s="159"/>
      <c r="H1077" s="159"/>
      <c r="I1077" s="159"/>
      <c r="J1077" s="159"/>
      <c r="K1077" s="159"/>
      <c r="L1077" s="159"/>
      <c r="M1077" s="159"/>
      <c r="N1077" s="158"/>
      <c r="O1077" s="158"/>
      <c r="P1077" s="158"/>
      <c r="Q1077" s="158"/>
      <c r="R1077" s="159"/>
      <c r="S1077" s="159"/>
      <c r="T1077" s="159"/>
      <c r="U1077" s="159"/>
      <c r="V1077" s="159"/>
      <c r="W1077" s="159"/>
      <c r="X1077" s="159"/>
      <c r="Y1077" s="159"/>
      <c r="Z1077" s="148"/>
      <c r="AA1077" s="148"/>
      <c r="AB1077" s="148"/>
      <c r="AC1077" s="148"/>
      <c r="AD1077" s="148"/>
      <c r="AE1077" s="148"/>
      <c r="AF1077" s="148"/>
      <c r="AG1077" s="148" t="s">
        <v>318</v>
      </c>
      <c r="AH1077" s="148">
        <v>5</v>
      </c>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row>
    <row r="1078" spans="1:60" ht="22.5" outlineLevel="1" x14ac:dyDescent="0.2">
      <c r="A1078" s="178">
        <v>208</v>
      </c>
      <c r="B1078" s="179" t="s">
        <v>1322</v>
      </c>
      <c r="C1078" s="195" t="s">
        <v>1323</v>
      </c>
      <c r="D1078" s="180" t="s">
        <v>374</v>
      </c>
      <c r="E1078" s="181">
        <v>15.198</v>
      </c>
      <c r="F1078" s="182"/>
      <c r="G1078" s="183">
        <f>ROUND(E1078*F1078,2)</f>
        <v>0</v>
      </c>
      <c r="H1078" s="182"/>
      <c r="I1078" s="183">
        <f>ROUND(E1078*H1078,2)</f>
        <v>0</v>
      </c>
      <c r="J1078" s="182"/>
      <c r="K1078" s="183">
        <f>ROUND(E1078*J1078,2)</f>
        <v>0</v>
      </c>
      <c r="L1078" s="183">
        <v>12</v>
      </c>
      <c r="M1078" s="183">
        <f>G1078*(1+L1078/100)</f>
        <v>0</v>
      </c>
      <c r="N1078" s="181">
        <v>6.0000000000000002E-5</v>
      </c>
      <c r="O1078" s="181">
        <f>ROUND(E1078*N1078,2)</f>
        <v>0</v>
      </c>
      <c r="P1078" s="181">
        <v>0</v>
      </c>
      <c r="Q1078" s="181">
        <f>ROUND(E1078*P1078,2)</f>
        <v>0</v>
      </c>
      <c r="R1078" s="183"/>
      <c r="S1078" s="183" t="s">
        <v>313</v>
      </c>
      <c r="T1078" s="184" t="s">
        <v>313</v>
      </c>
      <c r="U1078" s="159">
        <v>0.09</v>
      </c>
      <c r="V1078" s="159">
        <f>ROUND(E1078*U1078,2)</f>
        <v>1.37</v>
      </c>
      <c r="W1078" s="159"/>
      <c r="X1078" s="159" t="s">
        <v>314</v>
      </c>
      <c r="Y1078" s="159" t="s">
        <v>315</v>
      </c>
      <c r="Z1078" s="148"/>
      <c r="AA1078" s="148"/>
      <c r="AB1078" s="148"/>
      <c r="AC1078" s="148"/>
      <c r="AD1078" s="148"/>
      <c r="AE1078" s="148"/>
      <c r="AF1078" s="148"/>
      <c r="AG1078" s="148" t="s">
        <v>316</v>
      </c>
      <c r="AH1078" s="148"/>
      <c r="AI1078" s="148"/>
      <c r="AJ1078" s="148"/>
      <c r="AK1078" s="148"/>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row>
    <row r="1079" spans="1:60" outlineLevel="2" x14ac:dyDescent="0.2">
      <c r="A1079" s="155"/>
      <c r="B1079" s="156"/>
      <c r="C1079" s="196" t="s">
        <v>1324</v>
      </c>
      <c r="D1079" s="161"/>
      <c r="E1079" s="162">
        <v>15.198</v>
      </c>
      <c r="F1079" s="159"/>
      <c r="G1079" s="159"/>
      <c r="H1079" s="159"/>
      <c r="I1079" s="159"/>
      <c r="J1079" s="159"/>
      <c r="K1079" s="159"/>
      <c r="L1079" s="159"/>
      <c r="M1079" s="159"/>
      <c r="N1079" s="158"/>
      <c r="O1079" s="158"/>
      <c r="P1079" s="158"/>
      <c r="Q1079" s="158"/>
      <c r="R1079" s="159"/>
      <c r="S1079" s="159"/>
      <c r="T1079" s="159"/>
      <c r="U1079" s="159"/>
      <c r="V1079" s="159"/>
      <c r="W1079" s="159"/>
      <c r="X1079" s="159"/>
      <c r="Y1079" s="159"/>
      <c r="Z1079" s="148"/>
      <c r="AA1079" s="148"/>
      <c r="AB1079" s="148"/>
      <c r="AC1079" s="148"/>
      <c r="AD1079" s="148"/>
      <c r="AE1079" s="148"/>
      <c r="AF1079" s="148"/>
      <c r="AG1079" s="148" t="s">
        <v>318</v>
      </c>
      <c r="AH1079" s="148">
        <v>5</v>
      </c>
      <c r="AI1079" s="148"/>
      <c r="AJ1079" s="148"/>
      <c r="AK1079" s="148"/>
      <c r="AL1079" s="148"/>
      <c r="AM1079" s="148"/>
      <c r="AN1079" s="148"/>
      <c r="AO1079" s="148"/>
      <c r="AP1079" s="148"/>
      <c r="AQ1079" s="148"/>
      <c r="AR1079" s="148"/>
      <c r="AS1079" s="148"/>
      <c r="AT1079" s="148"/>
      <c r="AU1079" s="148"/>
      <c r="AV1079" s="148"/>
      <c r="AW1079" s="148"/>
      <c r="AX1079" s="148"/>
      <c r="AY1079" s="148"/>
      <c r="AZ1079" s="148"/>
      <c r="BA1079" s="148"/>
      <c r="BB1079" s="148"/>
      <c r="BC1079" s="148"/>
      <c r="BD1079" s="148"/>
      <c r="BE1079" s="148"/>
      <c r="BF1079" s="148"/>
      <c r="BG1079" s="148"/>
      <c r="BH1079" s="148"/>
    </row>
    <row r="1080" spans="1:60" ht="22.5" outlineLevel="1" x14ac:dyDescent="0.2">
      <c r="A1080" s="178">
        <v>209</v>
      </c>
      <c r="B1080" s="179" t="s">
        <v>1325</v>
      </c>
      <c r="C1080" s="195" t="s">
        <v>1326</v>
      </c>
      <c r="D1080" s="180" t="s">
        <v>374</v>
      </c>
      <c r="E1080" s="181">
        <v>5.306</v>
      </c>
      <c r="F1080" s="182"/>
      <c r="G1080" s="183">
        <f>ROUND(E1080*F1080,2)</f>
        <v>0</v>
      </c>
      <c r="H1080" s="182"/>
      <c r="I1080" s="183">
        <f>ROUND(E1080*H1080,2)</f>
        <v>0</v>
      </c>
      <c r="J1080" s="182"/>
      <c r="K1080" s="183">
        <f>ROUND(E1080*J1080,2)</f>
        <v>0</v>
      </c>
      <c r="L1080" s="183">
        <v>12</v>
      </c>
      <c r="M1080" s="183">
        <f>G1080*(1+L1080/100)</f>
        <v>0</v>
      </c>
      <c r="N1080" s="181">
        <v>0</v>
      </c>
      <c r="O1080" s="181">
        <f>ROUND(E1080*N1080,2)</f>
        <v>0</v>
      </c>
      <c r="P1080" s="181">
        <v>0</v>
      </c>
      <c r="Q1080" s="181">
        <f>ROUND(E1080*P1080,2)</f>
        <v>0</v>
      </c>
      <c r="R1080" s="183"/>
      <c r="S1080" s="183" t="s">
        <v>313</v>
      </c>
      <c r="T1080" s="184" t="s">
        <v>313</v>
      </c>
      <c r="U1080" s="159">
        <v>0.28000000000000003</v>
      </c>
      <c r="V1080" s="159">
        <f>ROUND(E1080*U1080,2)</f>
        <v>1.49</v>
      </c>
      <c r="W1080" s="159"/>
      <c r="X1080" s="159" t="s">
        <v>314</v>
      </c>
      <c r="Y1080" s="159" t="s">
        <v>315</v>
      </c>
      <c r="Z1080" s="148"/>
      <c r="AA1080" s="148"/>
      <c r="AB1080" s="148"/>
      <c r="AC1080" s="148"/>
      <c r="AD1080" s="148"/>
      <c r="AE1080" s="148"/>
      <c r="AF1080" s="148"/>
      <c r="AG1080" s="148" t="s">
        <v>316</v>
      </c>
      <c r="AH1080" s="148"/>
      <c r="AI1080" s="148"/>
      <c r="AJ1080" s="148"/>
      <c r="AK1080" s="148"/>
      <c r="AL1080" s="148"/>
      <c r="AM1080" s="148"/>
      <c r="AN1080" s="148"/>
      <c r="AO1080" s="148"/>
      <c r="AP1080" s="148"/>
      <c r="AQ1080" s="148"/>
      <c r="AR1080" s="148"/>
      <c r="AS1080" s="148"/>
      <c r="AT1080" s="148"/>
      <c r="AU1080" s="148"/>
      <c r="AV1080" s="148"/>
      <c r="AW1080" s="148"/>
      <c r="AX1080" s="148"/>
      <c r="AY1080" s="148"/>
      <c r="AZ1080" s="148"/>
      <c r="BA1080" s="148"/>
      <c r="BB1080" s="148"/>
      <c r="BC1080" s="148"/>
      <c r="BD1080" s="148"/>
      <c r="BE1080" s="148"/>
      <c r="BF1080" s="148"/>
      <c r="BG1080" s="148"/>
      <c r="BH1080" s="148"/>
    </row>
    <row r="1081" spans="1:60" outlineLevel="2" x14ac:dyDescent="0.2">
      <c r="A1081" s="155"/>
      <c r="B1081" s="156"/>
      <c r="C1081" s="196" t="s">
        <v>1327</v>
      </c>
      <c r="D1081" s="161"/>
      <c r="E1081" s="162">
        <v>5.306</v>
      </c>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8"/>
      <c r="AA1081" s="148"/>
      <c r="AB1081" s="148"/>
      <c r="AC1081" s="148"/>
      <c r="AD1081" s="148"/>
      <c r="AE1081" s="148"/>
      <c r="AF1081" s="148"/>
      <c r="AG1081" s="148" t="s">
        <v>318</v>
      </c>
      <c r="AH1081" s="148">
        <v>0</v>
      </c>
      <c r="AI1081" s="148"/>
      <c r="AJ1081" s="148"/>
      <c r="AK1081" s="148"/>
      <c r="AL1081" s="148"/>
      <c r="AM1081" s="148"/>
      <c r="AN1081" s="148"/>
      <c r="AO1081" s="148"/>
      <c r="AP1081" s="148"/>
      <c r="AQ1081" s="148"/>
      <c r="AR1081" s="148"/>
      <c r="AS1081" s="148"/>
      <c r="AT1081" s="148"/>
      <c r="AU1081" s="148"/>
      <c r="AV1081" s="148"/>
      <c r="AW1081" s="148"/>
      <c r="AX1081" s="148"/>
      <c r="AY1081" s="148"/>
      <c r="AZ1081" s="148"/>
      <c r="BA1081" s="148"/>
      <c r="BB1081" s="148"/>
      <c r="BC1081" s="148"/>
      <c r="BD1081" s="148"/>
      <c r="BE1081" s="148"/>
      <c r="BF1081" s="148"/>
      <c r="BG1081" s="148"/>
      <c r="BH1081" s="148"/>
    </row>
    <row r="1082" spans="1:60" ht="22.5" outlineLevel="1" x14ac:dyDescent="0.2">
      <c r="A1082" s="185">
        <v>210</v>
      </c>
      <c r="B1082" s="186" t="s">
        <v>1328</v>
      </c>
      <c r="C1082" s="197" t="s">
        <v>1329</v>
      </c>
      <c r="D1082" s="187" t="s">
        <v>374</v>
      </c>
      <c r="E1082" s="188">
        <v>188.94955999999999</v>
      </c>
      <c r="F1082" s="189"/>
      <c r="G1082" s="190">
        <f>ROUND(E1082*F1082,2)</f>
        <v>0</v>
      </c>
      <c r="H1082" s="189"/>
      <c r="I1082" s="190">
        <f>ROUND(E1082*H1082,2)</f>
        <v>0</v>
      </c>
      <c r="J1082" s="189"/>
      <c r="K1082" s="190">
        <f>ROUND(E1082*J1082,2)</f>
        <v>0</v>
      </c>
      <c r="L1082" s="190">
        <v>12</v>
      </c>
      <c r="M1082" s="190">
        <f>G1082*(1+L1082/100)</f>
        <v>0</v>
      </c>
      <c r="N1082" s="188">
        <v>0</v>
      </c>
      <c r="O1082" s="188">
        <f>ROUND(E1082*N1082,2)</f>
        <v>0</v>
      </c>
      <c r="P1082" s="188">
        <v>0</v>
      </c>
      <c r="Q1082" s="188">
        <f>ROUND(E1082*P1082,2)</f>
        <v>0</v>
      </c>
      <c r="R1082" s="190"/>
      <c r="S1082" s="190" t="s">
        <v>313</v>
      </c>
      <c r="T1082" s="191" t="s">
        <v>313</v>
      </c>
      <c r="U1082" s="159">
        <v>0.2</v>
      </c>
      <c r="V1082" s="159">
        <f>ROUND(E1082*U1082,2)</f>
        <v>37.79</v>
      </c>
      <c r="W1082" s="159"/>
      <c r="X1082" s="159" t="s">
        <v>314</v>
      </c>
      <c r="Y1082" s="159" t="s">
        <v>315</v>
      </c>
      <c r="Z1082" s="148"/>
      <c r="AA1082" s="148"/>
      <c r="AB1082" s="148"/>
      <c r="AC1082" s="148"/>
      <c r="AD1082" s="148"/>
      <c r="AE1082" s="148"/>
      <c r="AF1082" s="148"/>
      <c r="AG1082" s="148" t="s">
        <v>316</v>
      </c>
      <c r="AH1082" s="148"/>
      <c r="AI1082" s="148"/>
      <c r="AJ1082" s="148"/>
      <c r="AK1082" s="148"/>
      <c r="AL1082" s="148"/>
      <c r="AM1082" s="148"/>
      <c r="AN1082" s="148"/>
      <c r="AO1082" s="148"/>
      <c r="AP1082" s="148"/>
      <c r="AQ1082" s="148"/>
      <c r="AR1082" s="148"/>
      <c r="AS1082" s="148"/>
      <c r="AT1082" s="148"/>
      <c r="AU1082" s="148"/>
      <c r="AV1082" s="148"/>
      <c r="AW1082" s="148"/>
      <c r="AX1082" s="148"/>
      <c r="AY1082" s="148"/>
      <c r="AZ1082" s="148"/>
      <c r="BA1082" s="148"/>
      <c r="BB1082" s="148"/>
      <c r="BC1082" s="148"/>
      <c r="BD1082" s="148"/>
      <c r="BE1082" s="148"/>
      <c r="BF1082" s="148"/>
      <c r="BG1082" s="148"/>
      <c r="BH1082" s="148"/>
    </row>
    <row r="1083" spans="1:60" outlineLevel="1" x14ac:dyDescent="0.2">
      <c r="A1083" s="178">
        <v>211</v>
      </c>
      <c r="B1083" s="179" t="s">
        <v>1330</v>
      </c>
      <c r="C1083" s="195" t="s">
        <v>1331</v>
      </c>
      <c r="D1083" s="180" t="s">
        <v>374</v>
      </c>
      <c r="E1083" s="181">
        <v>181.374</v>
      </c>
      <c r="F1083" s="182"/>
      <c r="G1083" s="183">
        <f>ROUND(E1083*F1083,2)</f>
        <v>0</v>
      </c>
      <c r="H1083" s="182"/>
      <c r="I1083" s="183">
        <f>ROUND(E1083*H1083,2)</f>
        <v>0</v>
      </c>
      <c r="J1083" s="182"/>
      <c r="K1083" s="183">
        <f>ROUND(E1083*J1083,2)</f>
        <v>0</v>
      </c>
      <c r="L1083" s="183">
        <v>12</v>
      </c>
      <c r="M1083" s="183">
        <f>G1083*(1+L1083/100)</f>
        <v>0</v>
      </c>
      <c r="N1083" s="181">
        <v>1.2E-4</v>
      </c>
      <c r="O1083" s="181">
        <f>ROUND(E1083*N1083,2)</f>
        <v>0.02</v>
      </c>
      <c r="P1083" s="181">
        <v>0</v>
      </c>
      <c r="Q1083" s="181">
        <f>ROUND(E1083*P1083,2)</f>
        <v>0</v>
      </c>
      <c r="R1083" s="183"/>
      <c r="S1083" s="183" t="s">
        <v>313</v>
      </c>
      <c r="T1083" s="184" t="s">
        <v>313</v>
      </c>
      <c r="U1083" s="159">
        <v>0.13800000000000001</v>
      </c>
      <c r="V1083" s="159">
        <f>ROUND(E1083*U1083,2)</f>
        <v>25.03</v>
      </c>
      <c r="W1083" s="159"/>
      <c r="X1083" s="159" t="s">
        <v>314</v>
      </c>
      <c r="Y1083" s="159" t="s">
        <v>315</v>
      </c>
      <c r="Z1083" s="148"/>
      <c r="AA1083" s="148"/>
      <c r="AB1083" s="148"/>
      <c r="AC1083" s="148"/>
      <c r="AD1083" s="148"/>
      <c r="AE1083" s="148"/>
      <c r="AF1083" s="148"/>
      <c r="AG1083" s="148" t="s">
        <v>316</v>
      </c>
      <c r="AH1083" s="148"/>
      <c r="AI1083" s="148"/>
      <c r="AJ1083" s="148"/>
      <c r="AK1083" s="148"/>
      <c r="AL1083" s="148"/>
      <c r="AM1083" s="148"/>
      <c r="AN1083" s="148"/>
      <c r="AO1083" s="148"/>
      <c r="AP1083" s="148"/>
      <c r="AQ1083" s="148"/>
      <c r="AR1083" s="148"/>
      <c r="AS1083" s="148"/>
      <c r="AT1083" s="148"/>
      <c r="AU1083" s="148"/>
      <c r="AV1083" s="148"/>
      <c r="AW1083" s="148"/>
      <c r="AX1083" s="148"/>
      <c r="AY1083" s="148"/>
      <c r="AZ1083" s="148"/>
      <c r="BA1083" s="148"/>
      <c r="BB1083" s="148"/>
      <c r="BC1083" s="148"/>
      <c r="BD1083" s="148"/>
      <c r="BE1083" s="148"/>
      <c r="BF1083" s="148"/>
      <c r="BG1083" s="148"/>
      <c r="BH1083" s="148"/>
    </row>
    <row r="1084" spans="1:60" outlineLevel="2" x14ac:dyDescent="0.2">
      <c r="A1084" s="155"/>
      <c r="B1084" s="156"/>
      <c r="C1084" s="196" t="s">
        <v>1332</v>
      </c>
      <c r="D1084" s="161"/>
      <c r="E1084" s="162">
        <v>181.374</v>
      </c>
      <c r="F1084" s="159"/>
      <c r="G1084" s="159"/>
      <c r="H1084" s="159"/>
      <c r="I1084" s="159"/>
      <c r="J1084" s="159"/>
      <c r="K1084" s="159"/>
      <c r="L1084" s="159"/>
      <c r="M1084" s="159"/>
      <c r="N1084" s="158"/>
      <c r="O1084" s="158"/>
      <c r="P1084" s="158"/>
      <c r="Q1084" s="158"/>
      <c r="R1084" s="159"/>
      <c r="S1084" s="159"/>
      <c r="T1084" s="159"/>
      <c r="U1084" s="159"/>
      <c r="V1084" s="159"/>
      <c r="W1084" s="159"/>
      <c r="X1084" s="159"/>
      <c r="Y1084" s="159"/>
      <c r="Z1084" s="148"/>
      <c r="AA1084" s="148"/>
      <c r="AB1084" s="148"/>
      <c r="AC1084" s="148"/>
      <c r="AD1084" s="148"/>
      <c r="AE1084" s="148"/>
      <c r="AF1084" s="148"/>
      <c r="AG1084" s="148" t="s">
        <v>318</v>
      </c>
      <c r="AH1084" s="148">
        <v>5</v>
      </c>
      <c r="AI1084" s="148"/>
      <c r="AJ1084" s="148"/>
      <c r="AK1084" s="148"/>
      <c r="AL1084" s="148"/>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row>
    <row r="1085" spans="1:60" outlineLevel="1" x14ac:dyDescent="0.2">
      <c r="A1085" s="178">
        <v>212</v>
      </c>
      <c r="B1085" s="179" t="s">
        <v>1333</v>
      </c>
      <c r="C1085" s="195" t="s">
        <v>1334</v>
      </c>
      <c r="D1085" s="180" t="s">
        <v>374</v>
      </c>
      <c r="E1085" s="181">
        <v>732.6</v>
      </c>
      <c r="F1085" s="182"/>
      <c r="G1085" s="183">
        <f>ROUND(E1085*F1085,2)</f>
        <v>0</v>
      </c>
      <c r="H1085" s="182"/>
      <c r="I1085" s="183">
        <f>ROUND(E1085*H1085,2)</f>
        <v>0</v>
      </c>
      <c r="J1085" s="182"/>
      <c r="K1085" s="183">
        <f>ROUND(E1085*J1085,2)</f>
        <v>0</v>
      </c>
      <c r="L1085" s="183">
        <v>12</v>
      </c>
      <c r="M1085" s="183">
        <f>G1085*(1+L1085/100)</f>
        <v>0</v>
      </c>
      <c r="N1085" s="181">
        <v>3.0000000000000001E-5</v>
      </c>
      <c r="O1085" s="181">
        <f>ROUND(E1085*N1085,2)</f>
        <v>0.02</v>
      </c>
      <c r="P1085" s="181">
        <v>0</v>
      </c>
      <c r="Q1085" s="181">
        <f>ROUND(E1085*P1085,2)</f>
        <v>0</v>
      </c>
      <c r="R1085" s="183"/>
      <c r="S1085" s="183" t="s">
        <v>313</v>
      </c>
      <c r="T1085" s="184" t="s">
        <v>313</v>
      </c>
      <c r="U1085" s="159">
        <v>7.0000000000000007E-2</v>
      </c>
      <c r="V1085" s="159">
        <f>ROUND(E1085*U1085,2)</f>
        <v>51.28</v>
      </c>
      <c r="W1085" s="159"/>
      <c r="X1085" s="159" t="s">
        <v>314</v>
      </c>
      <c r="Y1085" s="159" t="s">
        <v>315</v>
      </c>
      <c r="Z1085" s="148"/>
      <c r="AA1085" s="148"/>
      <c r="AB1085" s="148"/>
      <c r="AC1085" s="148"/>
      <c r="AD1085" s="148"/>
      <c r="AE1085" s="148"/>
      <c r="AF1085" s="148"/>
      <c r="AG1085" s="148" t="s">
        <v>316</v>
      </c>
      <c r="AH1085" s="148"/>
      <c r="AI1085" s="148"/>
      <c r="AJ1085" s="148"/>
      <c r="AK1085" s="148"/>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row>
    <row r="1086" spans="1:60" outlineLevel="2" x14ac:dyDescent="0.2">
      <c r="A1086" s="155"/>
      <c r="B1086" s="156"/>
      <c r="C1086" s="196" t="s">
        <v>1335</v>
      </c>
      <c r="D1086" s="161"/>
      <c r="E1086" s="162">
        <v>732.6</v>
      </c>
      <c r="F1086" s="159"/>
      <c r="G1086" s="159"/>
      <c r="H1086" s="159"/>
      <c r="I1086" s="159"/>
      <c r="J1086" s="159"/>
      <c r="K1086" s="159"/>
      <c r="L1086" s="159"/>
      <c r="M1086" s="159"/>
      <c r="N1086" s="158"/>
      <c r="O1086" s="158"/>
      <c r="P1086" s="158"/>
      <c r="Q1086" s="158"/>
      <c r="R1086" s="159"/>
      <c r="S1086" s="159"/>
      <c r="T1086" s="159"/>
      <c r="U1086" s="159"/>
      <c r="V1086" s="159"/>
      <c r="W1086" s="159"/>
      <c r="X1086" s="159"/>
      <c r="Y1086" s="159"/>
      <c r="Z1086" s="148"/>
      <c r="AA1086" s="148"/>
      <c r="AB1086" s="148"/>
      <c r="AC1086" s="148"/>
      <c r="AD1086" s="148"/>
      <c r="AE1086" s="148"/>
      <c r="AF1086" s="148"/>
      <c r="AG1086" s="148" t="s">
        <v>318</v>
      </c>
      <c r="AH1086" s="148">
        <v>5</v>
      </c>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row>
    <row r="1087" spans="1:60" ht="22.5" outlineLevel="1" x14ac:dyDescent="0.2">
      <c r="A1087" s="178">
        <v>213</v>
      </c>
      <c r="B1087" s="179" t="s">
        <v>1336</v>
      </c>
      <c r="C1087" s="195" t="s">
        <v>1337</v>
      </c>
      <c r="D1087" s="180" t="s">
        <v>443</v>
      </c>
      <c r="E1087" s="181">
        <v>29</v>
      </c>
      <c r="F1087" s="182"/>
      <c r="G1087" s="183">
        <f>ROUND(E1087*F1087,2)</f>
        <v>0</v>
      </c>
      <c r="H1087" s="182"/>
      <c r="I1087" s="183">
        <f>ROUND(E1087*H1087,2)</f>
        <v>0</v>
      </c>
      <c r="J1087" s="182"/>
      <c r="K1087" s="183">
        <f>ROUND(E1087*J1087,2)</f>
        <v>0</v>
      </c>
      <c r="L1087" s="183">
        <v>12</v>
      </c>
      <c r="M1087" s="183">
        <f>G1087*(1+L1087/100)</f>
        <v>0</v>
      </c>
      <c r="N1087" s="181">
        <v>6.0499999999999998E-3</v>
      </c>
      <c r="O1087" s="181">
        <f>ROUND(E1087*N1087,2)</f>
        <v>0.18</v>
      </c>
      <c r="P1087" s="181">
        <v>0</v>
      </c>
      <c r="Q1087" s="181">
        <f>ROUND(E1087*P1087,2)</f>
        <v>0</v>
      </c>
      <c r="R1087" s="183"/>
      <c r="S1087" s="183" t="s">
        <v>313</v>
      </c>
      <c r="T1087" s="184" t="s">
        <v>313</v>
      </c>
      <c r="U1087" s="159">
        <v>0.55000000000000004</v>
      </c>
      <c r="V1087" s="159">
        <f>ROUND(E1087*U1087,2)</f>
        <v>15.95</v>
      </c>
      <c r="W1087" s="159"/>
      <c r="X1087" s="159" t="s">
        <v>314</v>
      </c>
      <c r="Y1087" s="159" t="s">
        <v>315</v>
      </c>
      <c r="Z1087" s="148"/>
      <c r="AA1087" s="148"/>
      <c r="AB1087" s="148"/>
      <c r="AC1087" s="148"/>
      <c r="AD1087" s="148"/>
      <c r="AE1087" s="148"/>
      <c r="AF1087" s="148"/>
      <c r="AG1087" s="148" t="s">
        <v>316</v>
      </c>
      <c r="AH1087" s="148"/>
      <c r="AI1087" s="148"/>
      <c r="AJ1087" s="148"/>
      <c r="AK1087" s="148"/>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row>
    <row r="1088" spans="1:60" ht="22.5" outlineLevel="2" x14ac:dyDescent="0.2">
      <c r="A1088" s="155"/>
      <c r="B1088" s="156"/>
      <c r="C1088" s="265" t="s">
        <v>1338</v>
      </c>
      <c r="D1088" s="266"/>
      <c r="E1088" s="266"/>
      <c r="F1088" s="266"/>
      <c r="G1088" s="266"/>
      <c r="H1088" s="159"/>
      <c r="I1088" s="159"/>
      <c r="J1088" s="159"/>
      <c r="K1088" s="159"/>
      <c r="L1088" s="159"/>
      <c r="M1088" s="159"/>
      <c r="N1088" s="158"/>
      <c r="O1088" s="158"/>
      <c r="P1088" s="158"/>
      <c r="Q1088" s="158"/>
      <c r="R1088" s="159"/>
      <c r="S1088" s="159"/>
      <c r="T1088" s="159"/>
      <c r="U1088" s="159"/>
      <c r="V1088" s="159"/>
      <c r="W1088" s="159"/>
      <c r="X1088" s="159"/>
      <c r="Y1088" s="159"/>
      <c r="Z1088" s="148"/>
      <c r="AA1088" s="148"/>
      <c r="AB1088" s="148"/>
      <c r="AC1088" s="148"/>
      <c r="AD1088" s="148"/>
      <c r="AE1088" s="148"/>
      <c r="AF1088" s="148"/>
      <c r="AG1088" s="148" t="s">
        <v>365</v>
      </c>
      <c r="AH1088" s="148"/>
      <c r="AI1088" s="148"/>
      <c r="AJ1088" s="148"/>
      <c r="AK1088" s="148"/>
      <c r="AL1088" s="148"/>
      <c r="AM1088" s="148"/>
      <c r="AN1088" s="148"/>
      <c r="AO1088" s="148"/>
      <c r="AP1088" s="148"/>
      <c r="AQ1088" s="148"/>
      <c r="AR1088" s="148"/>
      <c r="AS1088" s="148"/>
      <c r="AT1088" s="148"/>
      <c r="AU1088" s="148"/>
      <c r="AV1088" s="148"/>
      <c r="AW1088" s="148"/>
      <c r="AX1088" s="148"/>
      <c r="AY1088" s="148"/>
      <c r="AZ1088" s="148"/>
      <c r="BA1088" s="192" t="str">
        <f>C1088</f>
        <v>Montáž manžety ke stěně nebo stropu pomocí rozpěrné hmoždinky se šroubem. Cena obsahuje i dodávku manžety a spojovacích prostředků.</v>
      </c>
      <c r="BB1088" s="148"/>
      <c r="BC1088" s="148"/>
      <c r="BD1088" s="148"/>
      <c r="BE1088" s="148"/>
      <c r="BF1088" s="148"/>
      <c r="BG1088" s="148"/>
      <c r="BH1088" s="148"/>
    </row>
    <row r="1089" spans="1:60" outlineLevel="1" x14ac:dyDescent="0.2">
      <c r="A1089" s="178">
        <v>214</v>
      </c>
      <c r="B1089" s="179" t="s">
        <v>1339</v>
      </c>
      <c r="C1089" s="195" t="s">
        <v>1340</v>
      </c>
      <c r="D1089" s="180" t="s">
        <v>443</v>
      </c>
      <c r="E1089" s="181">
        <v>8</v>
      </c>
      <c r="F1089" s="182"/>
      <c r="G1089" s="183">
        <f>ROUND(E1089*F1089,2)</f>
        <v>0</v>
      </c>
      <c r="H1089" s="182"/>
      <c r="I1089" s="183">
        <f>ROUND(E1089*H1089,2)</f>
        <v>0</v>
      </c>
      <c r="J1089" s="182"/>
      <c r="K1089" s="183">
        <f>ROUND(E1089*J1089,2)</f>
        <v>0</v>
      </c>
      <c r="L1089" s="183">
        <v>12</v>
      </c>
      <c r="M1089" s="183">
        <f>G1089*(1+L1089/100)</f>
        <v>0</v>
      </c>
      <c r="N1089" s="181">
        <v>4.8700000000000002E-3</v>
      </c>
      <c r="O1089" s="181">
        <f>ROUND(E1089*N1089,2)</f>
        <v>0.04</v>
      </c>
      <c r="P1089" s="181">
        <v>0</v>
      </c>
      <c r="Q1089" s="181">
        <f>ROUND(E1089*P1089,2)</f>
        <v>0</v>
      </c>
      <c r="R1089" s="183"/>
      <c r="S1089" s="183" t="s">
        <v>313</v>
      </c>
      <c r="T1089" s="184" t="s">
        <v>313</v>
      </c>
      <c r="U1089" s="159">
        <v>1.29</v>
      </c>
      <c r="V1089" s="159">
        <f>ROUND(E1089*U1089,2)</f>
        <v>10.32</v>
      </c>
      <c r="W1089" s="159"/>
      <c r="X1089" s="159" t="s">
        <v>314</v>
      </c>
      <c r="Y1089" s="159" t="s">
        <v>315</v>
      </c>
      <c r="Z1089" s="148"/>
      <c r="AA1089" s="148"/>
      <c r="AB1089" s="148"/>
      <c r="AC1089" s="148"/>
      <c r="AD1089" s="148"/>
      <c r="AE1089" s="148"/>
      <c r="AF1089" s="148"/>
      <c r="AG1089" s="148" t="s">
        <v>316</v>
      </c>
      <c r="AH1089" s="148"/>
      <c r="AI1089" s="148"/>
      <c r="AJ1089" s="148"/>
      <c r="AK1089" s="148"/>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row>
    <row r="1090" spans="1:60" outlineLevel="2" x14ac:dyDescent="0.2">
      <c r="A1090" s="155"/>
      <c r="B1090" s="156"/>
      <c r="C1090" s="265" t="s">
        <v>1341</v>
      </c>
      <c r="D1090" s="266"/>
      <c r="E1090" s="266"/>
      <c r="F1090" s="266"/>
      <c r="G1090" s="266"/>
      <c r="H1090" s="159"/>
      <c r="I1090" s="159"/>
      <c r="J1090" s="159"/>
      <c r="K1090" s="159"/>
      <c r="L1090" s="159"/>
      <c r="M1090" s="159"/>
      <c r="N1090" s="158"/>
      <c r="O1090" s="158"/>
      <c r="P1090" s="158"/>
      <c r="Q1090" s="158"/>
      <c r="R1090" s="159"/>
      <c r="S1090" s="159"/>
      <c r="T1090" s="159"/>
      <c r="U1090" s="159"/>
      <c r="V1090" s="159"/>
      <c r="W1090" s="159"/>
      <c r="X1090" s="159"/>
      <c r="Y1090" s="159"/>
      <c r="Z1090" s="148"/>
      <c r="AA1090" s="148"/>
      <c r="AB1090" s="148"/>
      <c r="AC1090" s="148"/>
      <c r="AD1090" s="148"/>
      <c r="AE1090" s="148"/>
      <c r="AF1090" s="148"/>
      <c r="AG1090" s="148" t="s">
        <v>365</v>
      </c>
      <c r="AH1090" s="148"/>
      <c r="AI1090" s="148"/>
      <c r="AJ1090" s="148"/>
      <c r="AK1090" s="148"/>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row>
    <row r="1091" spans="1:60" outlineLevel="1" x14ac:dyDescent="0.2">
      <c r="A1091" s="178">
        <v>215</v>
      </c>
      <c r="B1091" s="179" t="s">
        <v>1342</v>
      </c>
      <c r="C1091" s="195" t="s">
        <v>1343</v>
      </c>
      <c r="D1091" s="180" t="s">
        <v>443</v>
      </c>
      <c r="E1091" s="181">
        <v>2</v>
      </c>
      <c r="F1091" s="182"/>
      <c r="G1091" s="183">
        <f>ROUND(E1091*F1091,2)</f>
        <v>0</v>
      </c>
      <c r="H1091" s="182"/>
      <c r="I1091" s="183">
        <f>ROUND(E1091*H1091,2)</f>
        <v>0</v>
      </c>
      <c r="J1091" s="182"/>
      <c r="K1091" s="183">
        <f>ROUND(E1091*J1091,2)</f>
        <v>0</v>
      </c>
      <c r="L1091" s="183">
        <v>12</v>
      </c>
      <c r="M1091" s="183">
        <f>G1091*(1+L1091/100)</f>
        <v>0</v>
      </c>
      <c r="N1091" s="181">
        <v>7.3200000000000001E-3</v>
      </c>
      <c r="O1091" s="181">
        <f>ROUND(E1091*N1091,2)</f>
        <v>0.01</v>
      </c>
      <c r="P1091" s="181">
        <v>0</v>
      </c>
      <c r="Q1091" s="181">
        <f>ROUND(E1091*P1091,2)</f>
        <v>0</v>
      </c>
      <c r="R1091" s="183"/>
      <c r="S1091" s="183" t="s">
        <v>313</v>
      </c>
      <c r="T1091" s="184" t="s">
        <v>313</v>
      </c>
      <c r="U1091" s="159">
        <v>1.29</v>
      </c>
      <c r="V1091" s="159">
        <f>ROUND(E1091*U1091,2)</f>
        <v>2.58</v>
      </c>
      <c r="W1091" s="159"/>
      <c r="X1091" s="159" t="s">
        <v>314</v>
      </c>
      <c r="Y1091" s="159" t="s">
        <v>315</v>
      </c>
      <c r="Z1091" s="148"/>
      <c r="AA1091" s="148"/>
      <c r="AB1091" s="148"/>
      <c r="AC1091" s="148"/>
      <c r="AD1091" s="148"/>
      <c r="AE1091" s="148"/>
      <c r="AF1091" s="148"/>
      <c r="AG1091" s="148" t="s">
        <v>316</v>
      </c>
      <c r="AH1091" s="148"/>
      <c r="AI1091" s="148"/>
      <c r="AJ1091" s="148"/>
      <c r="AK1091" s="148"/>
      <c r="AL1091" s="148"/>
      <c r="AM1091" s="148"/>
      <c r="AN1091" s="148"/>
      <c r="AO1091" s="148"/>
      <c r="AP1091" s="148"/>
      <c r="AQ1091" s="148"/>
      <c r="AR1091" s="148"/>
      <c r="AS1091" s="148"/>
      <c r="AT1091" s="148"/>
      <c r="AU1091" s="148"/>
      <c r="AV1091" s="148"/>
      <c r="AW1091" s="148"/>
      <c r="AX1091" s="148"/>
      <c r="AY1091" s="148"/>
      <c r="AZ1091" s="148"/>
      <c r="BA1091" s="148"/>
      <c r="BB1091" s="148"/>
      <c r="BC1091" s="148"/>
      <c r="BD1091" s="148"/>
      <c r="BE1091" s="148"/>
      <c r="BF1091" s="148"/>
      <c r="BG1091" s="148"/>
      <c r="BH1091" s="148"/>
    </row>
    <row r="1092" spans="1:60" outlineLevel="2" x14ac:dyDescent="0.2">
      <c r="A1092" s="155"/>
      <c r="B1092" s="156"/>
      <c r="C1092" s="265" t="s">
        <v>1341</v>
      </c>
      <c r="D1092" s="266"/>
      <c r="E1092" s="266"/>
      <c r="F1092" s="266"/>
      <c r="G1092" s="266"/>
      <c r="H1092" s="159"/>
      <c r="I1092" s="159"/>
      <c r="J1092" s="159"/>
      <c r="K1092" s="159"/>
      <c r="L1092" s="159"/>
      <c r="M1092" s="159"/>
      <c r="N1092" s="158"/>
      <c r="O1092" s="158"/>
      <c r="P1092" s="158"/>
      <c r="Q1092" s="158"/>
      <c r="R1092" s="159"/>
      <c r="S1092" s="159"/>
      <c r="T1092" s="159"/>
      <c r="U1092" s="159"/>
      <c r="V1092" s="159"/>
      <c r="W1092" s="159"/>
      <c r="X1092" s="159"/>
      <c r="Y1092" s="159"/>
      <c r="Z1092" s="148"/>
      <c r="AA1092" s="148"/>
      <c r="AB1092" s="148"/>
      <c r="AC1092" s="148"/>
      <c r="AD1092" s="148"/>
      <c r="AE1092" s="148"/>
      <c r="AF1092" s="148"/>
      <c r="AG1092" s="148" t="s">
        <v>365</v>
      </c>
      <c r="AH1092" s="148"/>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row>
    <row r="1093" spans="1:60" outlineLevel="1" x14ac:dyDescent="0.2">
      <c r="A1093" s="178">
        <v>216</v>
      </c>
      <c r="B1093" s="179" t="s">
        <v>1344</v>
      </c>
      <c r="C1093" s="195" t="s">
        <v>1345</v>
      </c>
      <c r="D1093" s="180" t="s">
        <v>374</v>
      </c>
      <c r="E1093" s="181">
        <v>5.8365999999999998</v>
      </c>
      <c r="F1093" s="182"/>
      <c r="G1093" s="183">
        <f>ROUND(E1093*F1093,2)</f>
        <v>0</v>
      </c>
      <c r="H1093" s="182"/>
      <c r="I1093" s="183">
        <f>ROUND(E1093*H1093,2)</f>
        <v>0</v>
      </c>
      <c r="J1093" s="182"/>
      <c r="K1093" s="183">
        <f>ROUND(E1093*J1093,2)</f>
        <v>0</v>
      </c>
      <c r="L1093" s="183">
        <v>12</v>
      </c>
      <c r="M1093" s="183">
        <f>G1093*(1+L1093/100)</f>
        <v>0</v>
      </c>
      <c r="N1093" s="181">
        <v>7.0000000000000001E-3</v>
      </c>
      <c r="O1093" s="181">
        <f>ROUND(E1093*N1093,2)</f>
        <v>0.04</v>
      </c>
      <c r="P1093" s="181">
        <v>0</v>
      </c>
      <c r="Q1093" s="181">
        <f>ROUND(E1093*P1093,2)</f>
        <v>0</v>
      </c>
      <c r="R1093" s="183" t="s">
        <v>382</v>
      </c>
      <c r="S1093" s="183" t="s">
        <v>313</v>
      </c>
      <c r="T1093" s="184" t="s">
        <v>313</v>
      </c>
      <c r="U1093" s="159">
        <v>0</v>
      </c>
      <c r="V1093" s="159">
        <f>ROUND(E1093*U1093,2)</f>
        <v>0</v>
      </c>
      <c r="W1093" s="159"/>
      <c r="X1093" s="159" t="s">
        <v>384</v>
      </c>
      <c r="Y1093" s="159" t="s">
        <v>315</v>
      </c>
      <c r="Z1093" s="148"/>
      <c r="AA1093" s="148"/>
      <c r="AB1093" s="148"/>
      <c r="AC1093" s="148"/>
      <c r="AD1093" s="148"/>
      <c r="AE1093" s="148"/>
      <c r="AF1093" s="148"/>
      <c r="AG1093" s="148" t="s">
        <v>385</v>
      </c>
      <c r="AH1093" s="148"/>
      <c r="AI1093" s="148"/>
      <c r="AJ1093" s="148"/>
      <c r="AK1093" s="148"/>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row>
    <row r="1094" spans="1:60" outlineLevel="2" x14ac:dyDescent="0.2">
      <c r="A1094" s="155"/>
      <c r="B1094" s="156"/>
      <c r="C1094" s="196" t="s">
        <v>1346</v>
      </c>
      <c r="D1094" s="161"/>
      <c r="E1094" s="162">
        <v>5.306</v>
      </c>
      <c r="F1094" s="159"/>
      <c r="G1094" s="159"/>
      <c r="H1094" s="159"/>
      <c r="I1094" s="159"/>
      <c r="J1094" s="159"/>
      <c r="K1094" s="159"/>
      <c r="L1094" s="159"/>
      <c r="M1094" s="159"/>
      <c r="N1094" s="158"/>
      <c r="O1094" s="158"/>
      <c r="P1094" s="158"/>
      <c r="Q1094" s="158"/>
      <c r="R1094" s="159"/>
      <c r="S1094" s="159"/>
      <c r="T1094" s="159"/>
      <c r="U1094" s="159"/>
      <c r="V1094" s="159"/>
      <c r="W1094" s="159"/>
      <c r="X1094" s="159"/>
      <c r="Y1094" s="159"/>
      <c r="Z1094" s="148"/>
      <c r="AA1094" s="148"/>
      <c r="AB1094" s="148"/>
      <c r="AC1094" s="148"/>
      <c r="AD1094" s="148"/>
      <c r="AE1094" s="148"/>
      <c r="AF1094" s="148"/>
      <c r="AG1094" s="148" t="s">
        <v>318</v>
      </c>
      <c r="AH1094" s="148">
        <v>5</v>
      </c>
      <c r="AI1094" s="148"/>
      <c r="AJ1094" s="148"/>
      <c r="AK1094" s="148"/>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row>
    <row r="1095" spans="1:60" outlineLevel="3" x14ac:dyDescent="0.2">
      <c r="A1095" s="155"/>
      <c r="B1095" s="156"/>
      <c r="C1095" s="198" t="s">
        <v>1207</v>
      </c>
      <c r="D1095" s="166"/>
      <c r="E1095" s="167">
        <v>0.53059999999999996</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8"/>
      <c r="AA1095" s="148"/>
      <c r="AB1095" s="148"/>
      <c r="AC1095" s="148"/>
      <c r="AD1095" s="148"/>
      <c r="AE1095" s="148"/>
      <c r="AF1095" s="148"/>
      <c r="AG1095" s="148" t="s">
        <v>318</v>
      </c>
      <c r="AH1095" s="148">
        <v>4</v>
      </c>
      <c r="AI1095" s="148"/>
      <c r="AJ1095" s="148"/>
      <c r="AK1095" s="148"/>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row>
    <row r="1096" spans="1:60" outlineLevel="1" x14ac:dyDescent="0.2">
      <c r="A1096" s="178">
        <v>217</v>
      </c>
      <c r="B1096" s="179" t="s">
        <v>1347</v>
      </c>
      <c r="C1096" s="195" t="s">
        <v>1348</v>
      </c>
      <c r="D1096" s="180" t="s">
        <v>374</v>
      </c>
      <c r="E1096" s="181">
        <v>136.22</v>
      </c>
      <c r="F1096" s="182"/>
      <c r="G1096" s="183">
        <f>ROUND(E1096*F1096,2)</f>
        <v>0</v>
      </c>
      <c r="H1096" s="182"/>
      <c r="I1096" s="183">
        <f>ROUND(E1096*H1096,2)</f>
        <v>0</v>
      </c>
      <c r="J1096" s="182"/>
      <c r="K1096" s="183">
        <f>ROUND(E1096*J1096,2)</f>
        <v>0</v>
      </c>
      <c r="L1096" s="183">
        <v>12</v>
      </c>
      <c r="M1096" s="183">
        <f>G1096*(1+L1096/100)</f>
        <v>0</v>
      </c>
      <c r="N1096" s="181">
        <v>3.5000000000000001E-3</v>
      </c>
      <c r="O1096" s="181">
        <f>ROUND(E1096*N1096,2)</f>
        <v>0.48</v>
      </c>
      <c r="P1096" s="181">
        <v>0</v>
      </c>
      <c r="Q1096" s="181">
        <f>ROUND(E1096*P1096,2)</f>
        <v>0</v>
      </c>
      <c r="R1096" s="183" t="s">
        <v>382</v>
      </c>
      <c r="S1096" s="183" t="s">
        <v>313</v>
      </c>
      <c r="T1096" s="184" t="s">
        <v>313</v>
      </c>
      <c r="U1096" s="159">
        <v>0</v>
      </c>
      <c r="V1096" s="159">
        <f>ROUND(E1096*U1096,2)</f>
        <v>0</v>
      </c>
      <c r="W1096" s="159"/>
      <c r="X1096" s="159" t="s">
        <v>384</v>
      </c>
      <c r="Y1096" s="159" t="s">
        <v>315</v>
      </c>
      <c r="Z1096" s="148"/>
      <c r="AA1096" s="148"/>
      <c r="AB1096" s="148"/>
      <c r="AC1096" s="148"/>
      <c r="AD1096" s="148"/>
      <c r="AE1096" s="148"/>
      <c r="AF1096" s="148"/>
      <c r="AG1096" s="148" t="s">
        <v>385</v>
      </c>
      <c r="AH1096" s="148"/>
      <c r="AI1096" s="148"/>
      <c r="AJ1096" s="148"/>
      <c r="AK1096" s="148"/>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row>
    <row r="1097" spans="1:60" outlineLevel="2" x14ac:dyDescent="0.2">
      <c r="A1097" s="155"/>
      <c r="B1097" s="156"/>
      <c r="C1097" s="196" t="s">
        <v>1349</v>
      </c>
      <c r="D1097" s="161"/>
      <c r="E1097" s="162">
        <v>136.22</v>
      </c>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8"/>
      <c r="AA1097" s="148"/>
      <c r="AB1097" s="148"/>
      <c r="AC1097" s="148"/>
      <c r="AD1097" s="148"/>
      <c r="AE1097" s="148"/>
      <c r="AF1097" s="148"/>
      <c r="AG1097" s="148" t="s">
        <v>318</v>
      </c>
      <c r="AH1097" s="148">
        <v>0</v>
      </c>
      <c r="AI1097" s="148"/>
      <c r="AJ1097" s="148"/>
      <c r="AK1097" s="148"/>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row>
    <row r="1098" spans="1:60" outlineLevel="1" x14ac:dyDescent="0.2">
      <c r="A1098" s="178">
        <v>218</v>
      </c>
      <c r="B1098" s="179" t="s">
        <v>1350</v>
      </c>
      <c r="C1098" s="195" t="s">
        <v>1351</v>
      </c>
      <c r="D1098" s="180" t="s">
        <v>374</v>
      </c>
      <c r="E1098" s="181">
        <v>366.3</v>
      </c>
      <c r="F1098" s="182"/>
      <c r="G1098" s="183">
        <f>ROUND(E1098*F1098,2)</f>
        <v>0</v>
      </c>
      <c r="H1098" s="182"/>
      <c r="I1098" s="183">
        <f>ROUND(E1098*H1098,2)</f>
        <v>0</v>
      </c>
      <c r="J1098" s="182"/>
      <c r="K1098" s="183">
        <f>ROUND(E1098*J1098,2)</f>
        <v>0</v>
      </c>
      <c r="L1098" s="183">
        <v>12</v>
      </c>
      <c r="M1098" s="183">
        <f>G1098*(1+L1098/100)</f>
        <v>0</v>
      </c>
      <c r="N1098" s="181">
        <v>1.5E-3</v>
      </c>
      <c r="O1098" s="181">
        <f>ROUND(E1098*N1098,2)</f>
        <v>0.55000000000000004</v>
      </c>
      <c r="P1098" s="181">
        <v>0</v>
      </c>
      <c r="Q1098" s="181">
        <f>ROUND(E1098*P1098,2)</f>
        <v>0</v>
      </c>
      <c r="R1098" s="183" t="s">
        <v>382</v>
      </c>
      <c r="S1098" s="183" t="s">
        <v>313</v>
      </c>
      <c r="T1098" s="184" t="s">
        <v>313</v>
      </c>
      <c r="U1098" s="159">
        <v>0</v>
      </c>
      <c r="V1098" s="159">
        <f>ROUND(E1098*U1098,2)</f>
        <v>0</v>
      </c>
      <c r="W1098" s="159"/>
      <c r="X1098" s="159" t="s">
        <v>384</v>
      </c>
      <c r="Y1098" s="159" t="s">
        <v>315</v>
      </c>
      <c r="Z1098" s="148"/>
      <c r="AA1098" s="148"/>
      <c r="AB1098" s="148"/>
      <c r="AC1098" s="148"/>
      <c r="AD1098" s="148"/>
      <c r="AE1098" s="148"/>
      <c r="AF1098" s="148"/>
      <c r="AG1098" s="148" t="s">
        <v>385</v>
      </c>
      <c r="AH1098" s="148"/>
      <c r="AI1098" s="148"/>
      <c r="AJ1098" s="148"/>
      <c r="AK1098" s="148"/>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row>
    <row r="1099" spans="1:60" outlineLevel="2" x14ac:dyDescent="0.2">
      <c r="A1099" s="155"/>
      <c r="B1099" s="156"/>
      <c r="C1099" s="196" t="s">
        <v>1335</v>
      </c>
      <c r="D1099" s="161"/>
      <c r="E1099" s="162">
        <v>732.6</v>
      </c>
      <c r="F1099" s="159"/>
      <c r="G1099" s="159"/>
      <c r="H1099" s="159"/>
      <c r="I1099" s="159"/>
      <c r="J1099" s="159"/>
      <c r="K1099" s="159"/>
      <c r="L1099" s="159"/>
      <c r="M1099" s="159"/>
      <c r="N1099" s="158"/>
      <c r="O1099" s="158"/>
      <c r="P1099" s="158"/>
      <c r="Q1099" s="158"/>
      <c r="R1099" s="159"/>
      <c r="S1099" s="159"/>
      <c r="T1099" s="159"/>
      <c r="U1099" s="159"/>
      <c r="V1099" s="159"/>
      <c r="W1099" s="159"/>
      <c r="X1099" s="159"/>
      <c r="Y1099" s="159"/>
      <c r="Z1099" s="148"/>
      <c r="AA1099" s="148"/>
      <c r="AB1099" s="148"/>
      <c r="AC1099" s="148"/>
      <c r="AD1099" s="148"/>
      <c r="AE1099" s="148"/>
      <c r="AF1099" s="148"/>
      <c r="AG1099" s="148" t="s">
        <v>318</v>
      </c>
      <c r="AH1099" s="148">
        <v>5</v>
      </c>
      <c r="AI1099" s="148"/>
      <c r="AJ1099" s="148"/>
      <c r="AK1099" s="148"/>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row>
    <row r="1100" spans="1:60" outlineLevel="3" x14ac:dyDescent="0.2">
      <c r="A1100" s="155"/>
      <c r="B1100" s="156"/>
      <c r="C1100" s="198" t="s">
        <v>1352</v>
      </c>
      <c r="D1100" s="166"/>
      <c r="E1100" s="167">
        <v>-366.3</v>
      </c>
      <c r="F1100" s="159"/>
      <c r="G1100" s="159"/>
      <c r="H1100" s="159"/>
      <c r="I1100" s="159"/>
      <c r="J1100" s="159"/>
      <c r="K1100" s="159"/>
      <c r="L1100" s="159"/>
      <c r="M1100" s="159"/>
      <c r="N1100" s="158"/>
      <c r="O1100" s="158"/>
      <c r="P1100" s="158"/>
      <c r="Q1100" s="158"/>
      <c r="R1100" s="159"/>
      <c r="S1100" s="159"/>
      <c r="T1100" s="159"/>
      <c r="U1100" s="159"/>
      <c r="V1100" s="159"/>
      <c r="W1100" s="159"/>
      <c r="X1100" s="159"/>
      <c r="Y1100" s="159"/>
      <c r="Z1100" s="148"/>
      <c r="AA1100" s="148"/>
      <c r="AB1100" s="148"/>
      <c r="AC1100" s="148"/>
      <c r="AD1100" s="148"/>
      <c r="AE1100" s="148"/>
      <c r="AF1100" s="148"/>
      <c r="AG1100" s="148" t="s">
        <v>318</v>
      </c>
      <c r="AH1100" s="148">
        <v>4</v>
      </c>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row>
    <row r="1101" spans="1:60" outlineLevel="1" x14ac:dyDescent="0.2">
      <c r="A1101" s="178">
        <v>219</v>
      </c>
      <c r="B1101" s="179" t="s">
        <v>1353</v>
      </c>
      <c r="C1101" s="195" t="s">
        <v>1354</v>
      </c>
      <c r="D1101" s="180" t="s">
        <v>374</v>
      </c>
      <c r="E1101" s="181">
        <v>16.7178</v>
      </c>
      <c r="F1101" s="182"/>
      <c r="G1101" s="183">
        <f>ROUND(E1101*F1101,2)</f>
        <v>0</v>
      </c>
      <c r="H1101" s="182"/>
      <c r="I1101" s="183">
        <f>ROUND(E1101*H1101,2)</f>
        <v>0</v>
      </c>
      <c r="J1101" s="182"/>
      <c r="K1101" s="183">
        <f>ROUND(E1101*J1101,2)</f>
        <v>0</v>
      </c>
      <c r="L1101" s="183">
        <v>12</v>
      </c>
      <c r="M1101" s="183">
        <f>G1101*(1+L1101/100)</f>
        <v>0</v>
      </c>
      <c r="N1101" s="181">
        <v>6.6E-3</v>
      </c>
      <c r="O1101" s="181">
        <f>ROUND(E1101*N1101,2)</f>
        <v>0.11</v>
      </c>
      <c r="P1101" s="181">
        <v>0</v>
      </c>
      <c r="Q1101" s="181">
        <f>ROUND(E1101*P1101,2)</f>
        <v>0</v>
      </c>
      <c r="R1101" s="183" t="s">
        <v>382</v>
      </c>
      <c r="S1101" s="183" t="s">
        <v>313</v>
      </c>
      <c r="T1101" s="184" t="s">
        <v>313</v>
      </c>
      <c r="U1101" s="159">
        <v>0</v>
      </c>
      <c r="V1101" s="159">
        <f>ROUND(E1101*U1101,2)</f>
        <v>0</v>
      </c>
      <c r="W1101" s="159"/>
      <c r="X1101" s="159" t="s">
        <v>384</v>
      </c>
      <c r="Y1101" s="159" t="s">
        <v>315</v>
      </c>
      <c r="Z1101" s="148"/>
      <c r="AA1101" s="148"/>
      <c r="AB1101" s="148"/>
      <c r="AC1101" s="148"/>
      <c r="AD1101" s="148"/>
      <c r="AE1101" s="148"/>
      <c r="AF1101" s="148"/>
      <c r="AG1101" s="148" t="s">
        <v>385</v>
      </c>
      <c r="AH1101" s="148"/>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row>
    <row r="1102" spans="1:60" outlineLevel="2" x14ac:dyDescent="0.2">
      <c r="A1102" s="155"/>
      <c r="B1102" s="156"/>
      <c r="C1102" s="196" t="s">
        <v>1355</v>
      </c>
      <c r="D1102" s="161"/>
      <c r="E1102" s="162">
        <v>16.7178</v>
      </c>
      <c r="F1102" s="159"/>
      <c r="G1102" s="159"/>
      <c r="H1102" s="159"/>
      <c r="I1102" s="159"/>
      <c r="J1102" s="159"/>
      <c r="K1102" s="159"/>
      <c r="L1102" s="159"/>
      <c r="M1102" s="159"/>
      <c r="N1102" s="158"/>
      <c r="O1102" s="158"/>
      <c r="P1102" s="158"/>
      <c r="Q1102" s="158"/>
      <c r="R1102" s="159"/>
      <c r="S1102" s="159"/>
      <c r="T1102" s="159"/>
      <c r="U1102" s="159"/>
      <c r="V1102" s="159"/>
      <c r="W1102" s="159"/>
      <c r="X1102" s="159"/>
      <c r="Y1102" s="159"/>
      <c r="Z1102" s="148"/>
      <c r="AA1102" s="148"/>
      <c r="AB1102" s="148"/>
      <c r="AC1102" s="148"/>
      <c r="AD1102" s="148"/>
      <c r="AE1102" s="148"/>
      <c r="AF1102" s="148"/>
      <c r="AG1102" s="148" t="s">
        <v>318</v>
      </c>
      <c r="AH1102" s="148">
        <v>5</v>
      </c>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row>
    <row r="1103" spans="1:60" outlineLevel="1" x14ac:dyDescent="0.2">
      <c r="A1103" s="178">
        <v>220</v>
      </c>
      <c r="B1103" s="179" t="s">
        <v>1356</v>
      </c>
      <c r="C1103" s="195" t="s">
        <v>1357</v>
      </c>
      <c r="D1103" s="180" t="s">
        <v>312</v>
      </c>
      <c r="E1103" s="181">
        <v>0.92327999999999999</v>
      </c>
      <c r="F1103" s="182"/>
      <c r="G1103" s="183">
        <f>ROUND(E1103*F1103,2)</f>
        <v>0</v>
      </c>
      <c r="H1103" s="182"/>
      <c r="I1103" s="183">
        <f>ROUND(E1103*H1103,2)</f>
        <v>0</v>
      </c>
      <c r="J1103" s="182"/>
      <c r="K1103" s="183">
        <f>ROUND(E1103*J1103,2)</f>
        <v>0</v>
      </c>
      <c r="L1103" s="183">
        <v>12</v>
      </c>
      <c r="M1103" s="183">
        <f>G1103*(1+L1103/100)</f>
        <v>0</v>
      </c>
      <c r="N1103" s="181">
        <v>2.5000000000000001E-2</v>
      </c>
      <c r="O1103" s="181">
        <f>ROUND(E1103*N1103,2)</f>
        <v>0.02</v>
      </c>
      <c r="P1103" s="181">
        <v>0</v>
      </c>
      <c r="Q1103" s="181">
        <f>ROUND(E1103*P1103,2)</f>
        <v>0</v>
      </c>
      <c r="R1103" s="183" t="s">
        <v>382</v>
      </c>
      <c r="S1103" s="183" t="s">
        <v>313</v>
      </c>
      <c r="T1103" s="184" t="s">
        <v>383</v>
      </c>
      <c r="U1103" s="159">
        <v>0</v>
      </c>
      <c r="V1103" s="159">
        <f>ROUND(E1103*U1103,2)</f>
        <v>0</v>
      </c>
      <c r="W1103" s="159"/>
      <c r="X1103" s="159" t="s">
        <v>384</v>
      </c>
      <c r="Y1103" s="159" t="s">
        <v>315</v>
      </c>
      <c r="Z1103" s="148"/>
      <c r="AA1103" s="148"/>
      <c r="AB1103" s="148"/>
      <c r="AC1103" s="148"/>
      <c r="AD1103" s="148"/>
      <c r="AE1103" s="148"/>
      <c r="AF1103" s="148"/>
      <c r="AG1103" s="148" t="s">
        <v>385</v>
      </c>
      <c r="AH1103" s="148"/>
      <c r="AI1103" s="148"/>
      <c r="AJ1103" s="148"/>
      <c r="AK1103" s="148"/>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row>
    <row r="1104" spans="1:60" outlineLevel="2" x14ac:dyDescent="0.2">
      <c r="A1104" s="155"/>
      <c r="B1104" s="156"/>
      <c r="C1104" s="196" t="s">
        <v>1358</v>
      </c>
      <c r="D1104" s="161"/>
      <c r="E1104" s="162">
        <v>0.92327999999999999</v>
      </c>
      <c r="F1104" s="159"/>
      <c r="G1104" s="159"/>
      <c r="H1104" s="159"/>
      <c r="I1104" s="159"/>
      <c r="J1104" s="159"/>
      <c r="K1104" s="159"/>
      <c r="L1104" s="159"/>
      <c r="M1104" s="159"/>
      <c r="N1104" s="158"/>
      <c r="O1104" s="158"/>
      <c r="P1104" s="158"/>
      <c r="Q1104" s="158"/>
      <c r="R1104" s="159"/>
      <c r="S1104" s="159"/>
      <c r="T1104" s="159"/>
      <c r="U1104" s="159"/>
      <c r="V1104" s="159"/>
      <c r="W1104" s="159"/>
      <c r="X1104" s="159"/>
      <c r="Y1104" s="159"/>
      <c r="Z1104" s="148"/>
      <c r="AA1104" s="148"/>
      <c r="AB1104" s="148"/>
      <c r="AC1104" s="148"/>
      <c r="AD1104" s="148"/>
      <c r="AE1104" s="148"/>
      <c r="AF1104" s="148"/>
      <c r="AG1104" s="148" t="s">
        <v>318</v>
      </c>
      <c r="AH1104" s="148">
        <v>0</v>
      </c>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row>
    <row r="1105" spans="1:60" ht="22.5" outlineLevel="1" x14ac:dyDescent="0.2">
      <c r="A1105" s="178">
        <v>221</v>
      </c>
      <c r="B1105" s="179" t="s">
        <v>1359</v>
      </c>
      <c r="C1105" s="195" t="s">
        <v>1360</v>
      </c>
      <c r="D1105" s="180" t="s">
        <v>389</v>
      </c>
      <c r="E1105" s="181">
        <v>468.72649999999999</v>
      </c>
      <c r="F1105" s="182"/>
      <c r="G1105" s="183">
        <f>ROUND(E1105*F1105,2)</f>
        <v>0</v>
      </c>
      <c r="H1105" s="182"/>
      <c r="I1105" s="183">
        <f>ROUND(E1105*H1105,2)</f>
        <v>0</v>
      </c>
      <c r="J1105" s="182"/>
      <c r="K1105" s="183">
        <f>ROUND(E1105*J1105,2)</f>
        <v>0</v>
      </c>
      <c r="L1105" s="183">
        <v>12</v>
      </c>
      <c r="M1105" s="183">
        <f>G1105*(1+L1105/100)</f>
        <v>0</v>
      </c>
      <c r="N1105" s="181">
        <v>0</v>
      </c>
      <c r="O1105" s="181">
        <f>ROUND(E1105*N1105,2)</f>
        <v>0</v>
      </c>
      <c r="P1105" s="181">
        <v>0</v>
      </c>
      <c r="Q1105" s="181">
        <f>ROUND(E1105*P1105,2)</f>
        <v>0</v>
      </c>
      <c r="R1105" s="183" t="s">
        <v>382</v>
      </c>
      <c r="S1105" s="183" t="s">
        <v>313</v>
      </c>
      <c r="T1105" s="184" t="s">
        <v>313</v>
      </c>
      <c r="U1105" s="159">
        <v>0</v>
      </c>
      <c r="V1105" s="159">
        <f>ROUND(E1105*U1105,2)</f>
        <v>0</v>
      </c>
      <c r="W1105" s="159"/>
      <c r="X1105" s="159" t="s">
        <v>384</v>
      </c>
      <c r="Y1105" s="159" t="s">
        <v>315</v>
      </c>
      <c r="Z1105" s="148"/>
      <c r="AA1105" s="148"/>
      <c r="AB1105" s="148"/>
      <c r="AC1105" s="148"/>
      <c r="AD1105" s="148"/>
      <c r="AE1105" s="148"/>
      <c r="AF1105" s="148"/>
      <c r="AG1105" s="148" t="s">
        <v>385</v>
      </c>
      <c r="AH1105" s="148"/>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row>
    <row r="1106" spans="1:60" outlineLevel="2" x14ac:dyDescent="0.2">
      <c r="A1106" s="155"/>
      <c r="B1106" s="156"/>
      <c r="C1106" s="196" t="s">
        <v>1361</v>
      </c>
      <c r="D1106" s="161"/>
      <c r="E1106" s="162">
        <v>468.72649999999999</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8"/>
      <c r="AA1106" s="148"/>
      <c r="AB1106" s="148"/>
      <c r="AC1106" s="148"/>
      <c r="AD1106" s="148"/>
      <c r="AE1106" s="148"/>
      <c r="AF1106" s="148"/>
      <c r="AG1106" s="148" t="s">
        <v>318</v>
      </c>
      <c r="AH1106" s="148">
        <v>5</v>
      </c>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row>
    <row r="1107" spans="1:60" ht="22.5" outlineLevel="1" x14ac:dyDescent="0.2">
      <c r="A1107" s="178">
        <v>222</v>
      </c>
      <c r="B1107" s="179" t="s">
        <v>1362</v>
      </c>
      <c r="C1107" s="195" t="s">
        <v>1363</v>
      </c>
      <c r="D1107" s="180" t="s">
        <v>374</v>
      </c>
      <c r="E1107" s="181">
        <v>253.08799999999999</v>
      </c>
      <c r="F1107" s="182"/>
      <c r="G1107" s="183">
        <f>ROUND(E1107*F1107,2)</f>
        <v>0</v>
      </c>
      <c r="H1107" s="182"/>
      <c r="I1107" s="183">
        <f>ROUND(E1107*H1107,2)</f>
        <v>0</v>
      </c>
      <c r="J1107" s="182"/>
      <c r="K1107" s="183">
        <f>ROUND(E1107*J1107,2)</f>
        <v>0</v>
      </c>
      <c r="L1107" s="183">
        <v>12</v>
      </c>
      <c r="M1107" s="183">
        <f>G1107*(1+L1107/100)</f>
        <v>0</v>
      </c>
      <c r="N1107" s="181">
        <v>4.4999999999999999E-4</v>
      </c>
      <c r="O1107" s="181">
        <f>ROUND(E1107*N1107,2)</f>
        <v>0.11</v>
      </c>
      <c r="P1107" s="181">
        <v>0</v>
      </c>
      <c r="Q1107" s="181">
        <f>ROUND(E1107*P1107,2)</f>
        <v>0</v>
      </c>
      <c r="R1107" s="183" t="s">
        <v>382</v>
      </c>
      <c r="S1107" s="183" t="s">
        <v>313</v>
      </c>
      <c r="T1107" s="184" t="s">
        <v>313</v>
      </c>
      <c r="U1107" s="159">
        <v>0</v>
      </c>
      <c r="V1107" s="159">
        <f>ROUND(E1107*U1107,2)</f>
        <v>0</v>
      </c>
      <c r="W1107" s="159"/>
      <c r="X1107" s="159" t="s">
        <v>384</v>
      </c>
      <c r="Y1107" s="159" t="s">
        <v>315</v>
      </c>
      <c r="Z1107" s="148"/>
      <c r="AA1107" s="148"/>
      <c r="AB1107" s="148"/>
      <c r="AC1107" s="148"/>
      <c r="AD1107" s="148"/>
      <c r="AE1107" s="148"/>
      <c r="AF1107" s="148"/>
      <c r="AG1107" s="148" t="s">
        <v>385</v>
      </c>
      <c r="AH1107" s="148"/>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row>
    <row r="1108" spans="1:60" outlineLevel="2" x14ac:dyDescent="0.2">
      <c r="A1108" s="155"/>
      <c r="B1108" s="156"/>
      <c r="C1108" s="265" t="s">
        <v>1364</v>
      </c>
      <c r="D1108" s="266"/>
      <c r="E1108" s="266"/>
      <c r="F1108" s="266"/>
      <c r="G1108" s="266"/>
      <c r="H1108" s="159"/>
      <c r="I1108" s="159"/>
      <c r="J1108" s="159"/>
      <c r="K1108" s="159"/>
      <c r="L1108" s="159"/>
      <c r="M1108" s="159"/>
      <c r="N1108" s="158"/>
      <c r="O1108" s="158"/>
      <c r="P1108" s="158"/>
      <c r="Q1108" s="158"/>
      <c r="R1108" s="159"/>
      <c r="S1108" s="159"/>
      <c r="T1108" s="159"/>
      <c r="U1108" s="159"/>
      <c r="V1108" s="159"/>
      <c r="W1108" s="159"/>
      <c r="X1108" s="159"/>
      <c r="Y1108" s="159"/>
      <c r="Z1108" s="148"/>
      <c r="AA1108" s="148"/>
      <c r="AB1108" s="148"/>
      <c r="AC1108" s="148"/>
      <c r="AD1108" s="148"/>
      <c r="AE1108" s="148"/>
      <c r="AF1108" s="148"/>
      <c r="AG1108" s="148" t="s">
        <v>365</v>
      </c>
      <c r="AH1108" s="148"/>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row>
    <row r="1109" spans="1:60" outlineLevel="3" x14ac:dyDescent="0.2">
      <c r="A1109" s="155"/>
      <c r="B1109" s="156"/>
      <c r="C1109" s="263" t="s">
        <v>1365</v>
      </c>
      <c r="D1109" s="264"/>
      <c r="E1109" s="264"/>
      <c r="F1109" s="264"/>
      <c r="G1109" s="264"/>
      <c r="H1109" s="159"/>
      <c r="I1109" s="159"/>
      <c r="J1109" s="159"/>
      <c r="K1109" s="159"/>
      <c r="L1109" s="159"/>
      <c r="M1109" s="159"/>
      <c r="N1109" s="158"/>
      <c r="O1109" s="158"/>
      <c r="P1109" s="158"/>
      <c r="Q1109" s="158"/>
      <c r="R1109" s="159"/>
      <c r="S1109" s="159"/>
      <c r="T1109" s="159"/>
      <c r="U1109" s="159"/>
      <c r="V1109" s="159"/>
      <c r="W1109" s="159"/>
      <c r="X1109" s="159"/>
      <c r="Y1109" s="159"/>
      <c r="Z1109" s="148"/>
      <c r="AA1109" s="148"/>
      <c r="AB1109" s="148"/>
      <c r="AC1109" s="148"/>
      <c r="AD1109" s="148"/>
      <c r="AE1109" s="148"/>
      <c r="AF1109" s="148"/>
      <c r="AG1109" s="148" t="s">
        <v>365</v>
      </c>
      <c r="AH1109" s="148"/>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row>
    <row r="1110" spans="1:60" outlineLevel="3" x14ac:dyDescent="0.2">
      <c r="A1110" s="155"/>
      <c r="B1110" s="156"/>
      <c r="C1110" s="263" t="s">
        <v>1366</v>
      </c>
      <c r="D1110" s="264"/>
      <c r="E1110" s="264"/>
      <c r="F1110" s="264"/>
      <c r="G1110" s="264"/>
      <c r="H1110" s="159"/>
      <c r="I1110" s="159"/>
      <c r="J1110" s="159"/>
      <c r="K1110" s="159"/>
      <c r="L1110" s="159"/>
      <c r="M1110" s="159"/>
      <c r="N1110" s="158"/>
      <c r="O1110" s="158"/>
      <c r="P1110" s="158"/>
      <c r="Q1110" s="158"/>
      <c r="R1110" s="159"/>
      <c r="S1110" s="159"/>
      <c r="T1110" s="159"/>
      <c r="U1110" s="159"/>
      <c r="V1110" s="159"/>
      <c r="W1110" s="159"/>
      <c r="X1110" s="159"/>
      <c r="Y1110" s="159"/>
      <c r="Z1110" s="148"/>
      <c r="AA1110" s="148"/>
      <c r="AB1110" s="148"/>
      <c r="AC1110" s="148"/>
      <c r="AD1110" s="148"/>
      <c r="AE1110" s="148"/>
      <c r="AF1110" s="148"/>
      <c r="AG1110" s="148" t="s">
        <v>365</v>
      </c>
      <c r="AH1110" s="148"/>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48"/>
      <c r="BB1110" s="148"/>
      <c r="BC1110" s="148"/>
      <c r="BD1110" s="148"/>
      <c r="BE1110" s="148"/>
      <c r="BF1110" s="148"/>
      <c r="BG1110" s="148"/>
      <c r="BH1110" s="148"/>
    </row>
    <row r="1111" spans="1:60" outlineLevel="2" x14ac:dyDescent="0.2">
      <c r="A1111" s="155"/>
      <c r="B1111" s="156"/>
      <c r="C1111" s="196" t="s">
        <v>1367</v>
      </c>
      <c r="D1111" s="161"/>
      <c r="E1111" s="162">
        <v>253.08799999999999</v>
      </c>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8"/>
      <c r="AA1111" s="148"/>
      <c r="AB1111" s="148"/>
      <c r="AC1111" s="148"/>
      <c r="AD1111" s="148"/>
      <c r="AE1111" s="148"/>
      <c r="AF1111" s="148"/>
      <c r="AG1111" s="148" t="s">
        <v>318</v>
      </c>
      <c r="AH1111" s="148">
        <v>0</v>
      </c>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row>
    <row r="1112" spans="1:60" outlineLevel="1" x14ac:dyDescent="0.2">
      <c r="A1112" s="185">
        <v>223</v>
      </c>
      <c r="B1112" s="186" t="s">
        <v>1368</v>
      </c>
      <c r="C1112" s="197" t="s">
        <v>1369</v>
      </c>
      <c r="D1112" s="187" t="s">
        <v>374</v>
      </c>
      <c r="E1112" s="188">
        <v>207.84451999999999</v>
      </c>
      <c r="F1112" s="189"/>
      <c r="G1112" s="190">
        <f>ROUND(E1112*F1112,2)</f>
        <v>0</v>
      </c>
      <c r="H1112" s="189"/>
      <c r="I1112" s="190">
        <f>ROUND(E1112*H1112,2)</f>
        <v>0</v>
      </c>
      <c r="J1112" s="189"/>
      <c r="K1112" s="190">
        <f>ROUND(E1112*J1112,2)</f>
        <v>0</v>
      </c>
      <c r="L1112" s="190">
        <v>12</v>
      </c>
      <c r="M1112" s="190">
        <f>G1112*(1+L1112/100)</f>
        <v>0</v>
      </c>
      <c r="N1112" s="188">
        <v>2.3999999999999998E-3</v>
      </c>
      <c r="O1112" s="188">
        <f>ROUND(E1112*N1112,2)</f>
        <v>0.5</v>
      </c>
      <c r="P1112" s="188">
        <v>0</v>
      </c>
      <c r="Q1112" s="188">
        <f>ROUND(E1112*P1112,2)</f>
        <v>0</v>
      </c>
      <c r="R1112" s="190" t="s">
        <v>382</v>
      </c>
      <c r="S1112" s="190" t="s">
        <v>313</v>
      </c>
      <c r="T1112" s="191" t="s">
        <v>383</v>
      </c>
      <c r="U1112" s="159">
        <v>0</v>
      </c>
      <c r="V1112" s="159">
        <f>ROUND(E1112*U1112,2)</f>
        <v>0</v>
      </c>
      <c r="W1112" s="159"/>
      <c r="X1112" s="159" t="s">
        <v>384</v>
      </c>
      <c r="Y1112" s="159" t="s">
        <v>315</v>
      </c>
      <c r="Z1112" s="148"/>
      <c r="AA1112" s="148"/>
      <c r="AB1112" s="148"/>
      <c r="AC1112" s="148"/>
      <c r="AD1112" s="148"/>
      <c r="AE1112" s="148"/>
      <c r="AF1112" s="148"/>
      <c r="AG1112" s="148" t="s">
        <v>385</v>
      </c>
      <c r="AH1112" s="148"/>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row>
    <row r="1113" spans="1:60" outlineLevel="1" x14ac:dyDescent="0.2">
      <c r="A1113" s="178">
        <v>224</v>
      </c>
      <c r="B1113" s="179" t="s">
        <v>1370</v>
      </c>
      <c r="C1113" s="195" t="s">
        <v>1371</v>
      </c>
      <c r="D1113" s="180" t="s">
        <v>443</v>
      </c>
      <c r="E1113" s="181">
        <v>23.346399999999999</v>
      </c>
      <c r="F1113" s="182"/>
      <c r="G1113" s="183">
        <f>ROUND(E1113*F1113,2)</f>
        <v>0</v>
      </c>
      <c r="H1113" s="182"/>
      <c r="I1113" s="183">
        <f>ROUND(E1113*H1113,2)</f>
        <v>0</v>
      </c>
      <c r="J1113" s="182"/>
      <c r="K1113" s="183">
        <f>ROUND(E1113*J1113,2)</f>
        <v>0</v>
      </c>
      <c r="L1113" s="183">
        <v>12</v>
      </c>
      <c r="M1113" s="183">
        <f>G1113*(1+L1113/100)</f>
        <v>0</v>
      </c>
      <c r="N1113" s="181">
        <v>0</v>
      </c>
      <c r="O1113" s="181">
        <f>ROUND(E1113*N1113,2)</f>
        <v>0</v>
      </c>
      <c r="P1113" s="181">
        <v>0</v>
      </c>
      <c r="Q1113" s="181">
        <f>ROUND(E1113*P1113,2)</f>
        <v>0</v>
      </c>
      <c r="R1113" s="183" t="s">
        <v>382</v>
      </c>
      <c r="S1113" s="183" t="s">
        <v>313</v>
      </c>
      <c r="T1113" s="184" t="s">
        <v>313</v>
      </c>
      <c r="U1113" s="159">
        <v>0</v>
      </c>
      <c r="V1113" s="159">
        <f>ROUND(E1113*U1113,2)</f>
        <v>0</v>
      </c>
      <c r="W1113" s="159"/>
      <c r="X1113" s="159" t="s">
        <v>384</v>
      </c>
      <c r="Y1113" s="159" t="s">
        <v>315</v>
      </c>
      <c r="Z1113" s="148"/>
      <c r="AA1113" s="148"/>
      <c r="AB1113" s="148"/>
      <c r="AC1113" s="148"/>
      <c r="AD1113" s="148"/>
      <c r="AE1113" s="148"/>
      <c r="AF1113" s="148"/>
      <c r="AG1113" s="148" t="s">
        <v>385</v>
      </c>
      <c r="AH1113" s="148"/>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row>
    <row r="1114" spans="1:60" outlineLevel="2" x14ac:dyDescent="0.2">
      <c r="A1114" s="155"/>
      <c r="B1114" s="156"/>
      <c r="C1114" s="196" t="s">
        <v>1372</v>
      </c>
      <c r="D1114" s="161"/>
      <c r="E1114" s="162">
        <v>21.224</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8"/>
      <c r="AA1114" s="148"/>
      <c r="AB1114" s="148"/>
      <c r="AC1114" s="148"/>
      <c r="AD1114" s="148"/>
      <c r="AE1114" s="148"/>
      <c r="AF1114" s="148"/>
      <c r="AG1114" s="148" t="s">
        <v>318</v>
      </c>
      <c r="AH1114" s="148">
        <v>5</v>
      </c>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row>
    <row r="1115" spans="1:60" outlineLevel="3" x14ac:dyDescent="0.2">
      <c r="A1115" s="155"/>
      <c r="B1115" s="156"/>
      <c r="C1115" s="198" t="s">
        <v>1207</v>
      </c>
      <c r="D1115" s="166"/>
      <c r="E1115" s="167">
        <v>2.1223999999999998</v>
      </c>
      <c r="F1115" s="159"/>
      <c r="G1115" s="159"/>
      <c r="H1115" s="159"/>
      <c r="I1115" s="159"/>
      <c r="J1115" s="159"/>
      <c r="K1115" s="159"/>
      <c r="L1115" s="159"/>
      <c r="M1115" s="159"/>
      <c r="N1115" s="158"/>
      <c r="O1115" s="158"/>
      <c r="P1115" s="158"/>
      <c r="Q1115" s="158"/>
      <c r="R1115" s="159"/>
      <c r="S1115" s="159"/>
      <c r="T1115" s="159"/>
      <c r="U1115" s="159"/>
      <c r="V1115" s="159"/>
      <c r="W1115" s="159"/>
      <c r="X1115" s="159"/>
      <c r="Y1115" s="159"/>
      <c r="Z1115" s="148"/>
      <c r="AA1115" s="148"/>
      <c r="AB1115" s="148"/>
      <c r="AC1115" s="148"/>
      <c r="AD1115" s="148"/>
      <c r="AE1115" s="148"/>
      <c r="AF1115" s="148"/>
      <c r="AG1115" s="148" t="s">
        <v>318</v>
      </c>
      <c r="AH1115" s="148">
        <v>4</v>
      </c>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row>
    <row r="1116" spans="1:60" outlineLevel="1" x14ac:dyDescent="0.2">
      <c r="A1116" s="178">
        <v>225</v>
      </c>
      <c r="B1116" s="179" t="s">
        <v>1373</v>
      </c>
      <c r="C1116" s="195" t="s">
        <v>1374</v>
      </c>
      <c r="D1116" s="180" t="s">
        <v>374</v>
      </c>
      <c r="E1116" s="181">
        <v>11.22</v>
      </c>
      <c r="F1116" s="182"/>
      <c r="G1116" s="183">
        <f>ROUND(E1116*F1116,2)</f>
        <v>0</v>
      </c>
      <c r="H1116" s="182"/>
      <c r="I1116" s="183">
        <f>ROUND(E1116*H1116,2)</f>
        <v>0</v>
      </c>
      <c r="J1116" s="182"/>
      <c r="K1116" s="183">
        <f>ROUND(E1116*J1116,2)</f>
        <v>0</v>
      </c>
      <c r="L1116" s="183">
        <v>12</v>
      </c>
      <c r="M1116" s="183">
        <f>G1116*(1+L1116/100)</f>
        <v>0</v>
      </c>
      <c r="N1116" s="181">
        <v>1.0499999999999999E-3</v>
      </c>
      <c r="O1116" s="181">
        <f>ROUND(E1116*N1116,2)</f>
        <v>0.01</v>
      </c>
      <c r="P1116" s="181">
        <v>0</v>
      </c>
      <c r="Q1116" s="181">
        <f>ROUND(E1116*P1116,2)</f>
        <v>0</v>
      </c>
      <c r="R1116" s="183" t="s">
        <v>382</v>
      </c>
      <c r="S1116" s="183" t="s">
        <v>313</v>
      </c>
      <c r="T1116" s="184" t="s">
        <v>313</v>
      </c>
      <c r="U1116" s="159">
        <v>0</v>
      </c>
      <c r="V1116" s="159">
        <f>ROUND(E1116*U1116,2)</f>
        <v>0</v>
      </c>
      <c r="W1116" s="159"/>
      <c r="X1116" s="159" t="s">
        <v>384</v>
      </c>
      <c r="Y1116" s="159" t="s">
        <v>315</v>
      </c>
      <c r="Z1116" s="148"/>
      <c r="AA1116" s="148"/>
      <c r="AB1116" s="148"/>
      <c r="AC1116" s="148"/>
      <c r="AD1116" s="148"/>
      <c r="AE1116" s="148"/>
      <c r="AF1116" s="148"/>
      <c r="AG1116" s="148" t="s">
        <v>385</v>
      </c>
      <c r="AH1116" s="148"/>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row>
    <row r="1117" spans="1:60" outlineLevel="2" x14ac:dyDescent="0.2">
      <c r="A1117" s="155"/>
      <c r="B1117" s="156"/>
      <c r="C1117" s="196" t="s">
        <v>1375</v>
      </c>
      <c r="D1117" s="161"/>
      <c r="E1117" s="162">
        <v>11.22</v>
      </c>
      <c r="F1117" s="159"/>
      <c r="G1117" s="159"/>
      <c r="H1117" s="159"/>
      <c r="I1117" s="159"/>
      <c r="J1117" s="159"/>
      <c r="K1117" s="159"/>
      <c r="L1117" s="159"/>
      <c r="M1117" s="159"/>
      <c r="N1117" s="158"/>
      <c r="O1117" s="158"/>
      <c r="P1117" s="158"/>
      <c r="Q1117" s="158"/>
      <c r="R1117" s="159"/>
      <c r="S1117" s="159"/>
      <c r="T1117" s="159"/>
      <c r="U1117" s="159"/>
      <c r="V1117" s="159"/>
      <c r="W1117" s="159"/>
      <c r="X1117" s="159"/>
      <c r="Y1117" s="159"/>
      <c r="Z1117" s="148"/>
      <c r="AA1117" s="148"/>
      <c r="AB1117" s="148"/>
      <c r="AC1117" s="148"/>
      <c r="AD1117" s="148"/>
      <c r="AE1117" s="148"/>
      <c r="AF1117" s="148"/>
      <c r="AG1117" s="148" t="s">
        <v>318</v>
      </c>
      <c r="AH1117" s="148">
        <v>5</v>
      </c>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row>
    <row r="1118" spans="1:60" outlineLevel="1" x14ac:dyDescent="0.2">
      <c r="A1118" s="178">
        <v>226</v>
      </c>
      <c r="B1118" s="179" t="s">
        <v>1376</v>
      </c>
      <c r="C1118" s="195" t="s">
        <v>1377</v>
      </c>
      <c r="D1118" s="180" t="s">
        <v>374</v>
      </c>
      <c r="E1118" s="181">
        <v>207.84451999999999</v>
      </c>
      <c r="F1118" s="182"/>
      <c r="G1118" s="183">
        <f>ROUND(E1118*F1118,2)</f>
        <v>0</v>
      </c>
      <c r="H1118" s="182"/>
      <c r="I1118" s="183">
        <f>ROUND(E1118*H1118,2)</f>
        <v>0</v>
      </c>
      <c r="J1118" s="182"/>
      <c r="K1118" s="183">
        <f>ROUND(E1118*J1118,2)</f>
        <v>0</v>
      </c>
      <c r="L1118" s="183">
        <v>12</v>
      </c>
      <c r="M1118" s="183">
        <f>G1118*(1+L1118/100)</f>
        <v>0</v>
      </c>
      <c r="N1118" s="181">
        <v>2.7000000000000001E-3</v>
      </c>
      <c r="O1118" s="181">
        <f>ROUND(E1118*N1118,2)</f>
        <v>0.56000000000000005</v>
      </c>
      <c r="P1118" s="181">
        <v>0</v>
      </c>
      <c r="Q1118" s="181">
        <f>ROUND(E1118*P1118,2)</f>
        <v>0</v>
      </c>
      <c r="R1118" s="183" t="s">
        <v>382</v>
      </c>
      <c r="S1118" s="183" t="s">
        <v>313</v>
      </c>
      <c r="T1118" s="184" t="s">
        <v>313</v>
      </c>
      <c r="U1118" s="159">
        <v>0</v>
      </c>
      <c r="V1118" s="159">
        <f>ROUND(E1118*U1118,2)</f>
        <v>0</v>
      </c>
      <c r="W1118" s="159"/>
      <c r="X1118" s="159" t="s">
        <v>384</v>
      </c>
      <c r="Y1118" s="159" t="s">
        <v>315</v>
      </c>
      <c r="Z1118" s="148"/>
      <c r="AA1118" s="148"/>
      <c r="AB1118" s="148"/>
      <c r="AC1118" s="148"/>
      <c r="AD1118" s="148"/>
      <c r="AE1118" s="148"/>
      <c r="AF1118" s="148"/>
      <c r="AG1118" s="148" t="s">
        <v>385</v>
      </c>
      <c r="AH1118" s="148"/>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row>
    <row r="1119" spans="1:60" outlineLevel="2" x14ac:dyDescent="0.2">
      <c r="A1119" s="155"/>
      <c r="B1119" s="156"/>
      <c r="C1119" s="196" t="s">
        <v>1378</v>
      </c>
      <c r="D1119" s="161"/>
      <c r="E1119" s="162">
        <v>207.84451999999999</v>
      </c>
      <c r="F1119" s="159"/>
      <c r="G1119" s="159"/>
      <c r="H1119" s="159"/>
      <c r="I1119" s="159"/>
      <c r="J1119" s="159"/>
      <c r="K1119" s="159"/>
      <c r="L1119" s="159"/>
      <c r="M1119" s="159"/>
      <c r="N1119" s="158"/>
      <c r="O1119" s="158"/>
      <c r="P1119" s="158"/>
      <c r="Q1119" s="158"/>
      <c r="R1119" s="159"/>
      <c r="S1119" s="159"/>
      <c r="T1119" s="159"/>
      <c r="U1119" s="159"/>
      <c r="V1119" s="159"/>
      <c r="W1119" s="159"/>
      <c r="X1119" s="159"/>
      <c r="Y1119" s="159"/>
      <c r="Z1119" s="148"/>
      <c r="AA1119" s="148"/>
      <c r="AB1119" s="148"/>
      <c r="AC1119" s="148"/>
      <c r="AD1119" s="148"/>
      <c r="AE1119" s="148"/>
      <c r="AF1119" s="148"/>
      <c r="AG1119" s="148" t="s">
        <v>318</v>
      </c>
      <c r="AH1119" s="148">
        <v>5</v>
      </c>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row>
    <row r="1120" spans="1:60" outlineLevel="1" x14ac:dyDescent="0.2">
      <c r="A1120" s="178">
        <v>227</v>
      </c>
      <c r="B1120" s="179" t="s">
        <v>1379</v>
      </c>
      <c r="C1120" s="195" t="s">
        <v>1380</v>
      </c>
      <c r="D1120" s="180" t="s">
        <v>374</v>
      </c>
      <c r="E1120" s="181">
        <v>199.51140000000001</v>
      </c>
      <c r="F1120" s="182"/>
      <c r="G1120" s="183">
        <f>ROUND(E1120*F1120,2)</f>
        <v>0</v>
      </c>
      <c r="H1120" s="182"/>
      <c r="I1120" s="183">
        <f>ROUND(E1120*H1120,2)</f>
        <v>0</v>
      </c>
      <c r="J1120" s="182"/>
      <c r="K1120" s="183">
        <f>ROUND(E1120*J1120,2)</f>
        <v>0</v>
      </c>
      <c r="L1120" s="183">
        <v>12</v>
      </c>
      <c r="M1120" s="183">
        <f>G1120*(1+L1120/100)</f>
        <v>0</v>
      </c>
      <c r="N1120" s="181">
        <v>2.7E-4</v>
      </c>
      <c r="O1120" s="181">
        <f>ROUND(E1120*N1120,2)</f>
        <v>0.05</v>
      </c>
      <c r="P1120" s="181">
        <v>0</v>
      </c>
      <c r="Q1120" s="181">
        <f>ROUND(E1120*P1120,2)</f>
        <v>0</v>
      </c>
      <c r="R1120" s="183" t="s">
        <v>382</v>
      </c>
      <c r="S1120" s="183" t="s">
        <v>313</v>
      </c>
      <c r="T1120" s="184" t="s">
        <v>383</v>
      </c>
      <c r="U1120" s="159">
        <v>0</v>
      </c>
      <c r="V1120" s="159">
        <f>ROUND(E1120*U1120,2)</f>
        <v>0</v>
      </c>
      <c r="W1120" s="159"/>
      <c r="X1120" s="159" t="s">
        <v>384</v>
      </c>
      <c r="Y1120" s="159" t="s">
        <v>315</v>
      </c>
      <c r="Z1120" s="148"/>
      <c r="AA1120" s="148"/>
      <c r="AB1120" s="148"/>
      <c r="AC1120" s="148"/>
      <c r="AD1120" s="148"/>
      <c r="AE1120" s="148"/>
      <c r="AF1120" s="148"/>
      <c r="AG1120" s="148" t="s">
        <v>385</v>
      </c>
      <c r="AH1120" s="148"/>
      <c r="AI1120" s="148"/>
      <c r="AJ1120" s="148"/>
      <c r="AK1120" s="148"/>
      <c r="AL1120" s="148"/>
      <c r="AM1120" s="148"/>
      <c r="AN1120" s="148"/>
      <c r="AO1120" s="148"/>
      <c r="AP1120" s="148"/>
      <c r="AQ1120" s="148"/>
      <c r="AR1120" s="148"/>
      <c r="AS1120" s="148"/>
      <c r="AT1120" s="148"/>
      <c r="AU1120" s="148"/>
      <c r="AV1120" s="148"/>
      <c r="AW1120" s="148"/>
      <c r="AX1120" s="148"/>
      <c r="AY1120" s="148"/>
      <c r="AZ1120" s="148"/>
      <c r="BA1120" s="148"/>
      <c r="BB1120" s="148"/>
      <c r="BC1120" s="148"/>
      <c r="BD1120" s="148"/>
      <c r="BE1120" s="148"/>
      <c r="BF1120" s="148"/>
      <c r="BG1120" s="148"/>
      <c r="BH1120" s="148"/>
    </row>
    <row r="1121" spans="1:60" outlineLevel="2" x14ac:dyDescent="0.2">
      <c r="A1121" s="155"/>
      <c r="B1121" s="156"/>
      <c r="C1121" s="196" t="s">
        <v>1381</v>
      </c>
      <c r="D1121" s="161"/>
      <c r="E1121" s="162">
        <v>199.51140000000001</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8"/>
      <c r="AA1121" s="148"/>
      <c r="AB1121" s="148"/>
      <c r="AC1121" s="148"/>
      <c r="AD1121" s="148"/>
      <c r="AE1121" s="148"/>
      <c r="AF1121" s="148"/>
      <c r="AG1121" s="148" t="s">
        <v>318</v>
      </c>
      <c r="AH1121" s="148">
        <v>5</v>
      </c>
      <c r="AI1121" s="148"/>
      <c r="AJ1121" s="148"/>
      <c r="AK1121" s="148"/>
      <c r="AL1121" s="148"/>
      <c r="AM1121" s="148"/>
      <c r="AN1121" s="148"/>
      <c r="AO1121" s="148"/>
      <c r="AP1121" s="148"/>
      <c r="AQ1121" s="148"/>
      <c r="AR1121" s="148"/>
      <c r="AS1121" s="148"/>
      <c r="AT1121" s="148"/>
      <c r="AU1121" s="148"/>
      <c r="AV1121" s="148"/>
      <c r="AW1121" s="148"/>
      <c r="AX1121" s="148"/>
      <c r="AY1121" s="148"/>
      <c r="AZ1121" s="148"/>
      <c r="BA1121" s="148"/>
      <c r="BB1121" s="148"/>
      <c r="BC1121" s="148"/>
      <c r="BD1121" s="148"/>
      <c r="BE1121" s="148"/>
      <c r="BF1121" s="148"/>
      <c r="BG1121" s="148"/>
      <c r="BH1121" s="148"/>
    </row>
    <row r="1122" spans="1:60" outlineLevel="1" x14ac:dyDescent="0.2">
      <c r="A1122" s="178">
        <v>228</v>
      </c>
      <c r="B1122" s="179" t="s">
        <v>1382</v>
      </c>
      <c r="C1122" s="195" t="s">
        <v>1383</v>
      </c>
      <c r="D1122" s="180" t="s">
        <v>374</v>
      </c>
      <c r="E1122" s="181">
        <v>207.84451999999999</v>
      </c>
      <c r="F1122" s="182"/>
      <c r="G1122" s="183">
        <f>ROUND(E1122*F1122,2)</f>
        <v>0</v>
      </c>
      <c r="H1122" s="182"/>
      <c r="I1122" s="183">
        <f>ROUND(E1122*H1122,2)</f>
        <v>0</v>
      </c>
      <c r="J1122" s="182"/>
      <c r="K1122" s="183">
        <f>ROUND(E1122*J1122,2)</f>
        <v>0</v>
      </c>
      <c r="L1122" s="183">
        <v>12</v>
      </c>
      <c r="M1122" s="183">
        <f>G1122*(1+L1122/100)</f>
        <v>0</v>
      </c>
      <c r="N1122" s="181">
        <v>1.7000000000000001E-4</v>
      </c>
      <c r="O1122" s="181">
        <f>ROUND(E1122*N1122,2)</f>
        <v>0.04</v>
      </c>
      <c r="P1122" s="181">
        <v>0</v>
      </c>
      <c r="Q1122" s="181">
        <f>ROUND(E1122*P1122,2)</f>
        <v>0</v>
      </c>
      <c r="R1122" s="183" t="s">
        <v>382</v>
      </c>
      <c r="S1122" s="183" t="s">
        <v>313</v>
      </c>
      <c r="T1122" s="184" t="s">
        <v>383</v>
      </c>
      <c r="U1122" s="159">
        <v>0</v>
      </c>
      <c r="V1122" s="159">
        <f>ROUND(E1122*U1122,2)</f>
        <v>0</v>
      </c>
      <c r="W1122" s="159"/>
      <c r="X1122" s="159" t="s">
        <v>384</v>
      </c>
      <c r="Y1122" s="159" t="s">
        <v>315</v>
      </c>
      <c r="Z1122" s="148"/>
      <c r="AA1122" s="148"/>
      <c r="AB1122" s="148"/>
      <c r="AC1122" s="148"/>
      <c r="AD1122" s="148"/>
      <c r="AE1122" s="148"/>
      <c r="AF1122" s="148"/>
      <c r="AG1122" s="148" t="s">
        <v>385</v>
      </c>
      <c r="AH1122" s="148"/>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row>
    <row r="1123" spans="1:60" outlineLevel="2" x14ac:dyDescent="0.2">
      <c r="A1123" s="155"/>
      <c r="B1123" s="156"/>
      <c r="C1123" s="196" t="s">
        <v>1384</v>
      </c>
      <c r="D1123" s="161"/>
      <c r="E1123" s="162">
        <v>207.84451999999999</v>
      </c>
      <c r="F1123" s="159"/>
      <c r="G1123" s="159"/>
      <c r="H1123" s="159"/>
      <c r="I1123" s="159"/>
      <c r="J1123" s="159"/>
      <c r="K1123" s="159"/>
      <c r="L1123" s="159"/>
      <c r="M1123" s="159"/>
      <c r="N1123" s="158"/>
      <c r="O1123" s="158"/>
      <c r="P1123" s="158"/>
      <c r="Q1123" s="158"/>
      <c r="R1123" s="159"/>
      <c r="S1123" s="159"/>
      <c r="T1123" s="159"/>
      <c r="U1123" s="159"/>
      <c r="V1123" s="159"/>
      <c r="W1123" s="159"/>
      <c r="X1123" s="159"/>
      <c r="Y1123" s="159"/>
      <c r="Z1123" s="148"/>
      <c r="AA1123" s="148"/>
      <c r="AB1123" s="148"/>
      <c r="AC1123" s="148"/>
      <c r="AD1123" s="148"/>
      <c r="AE1123" s="148"/>
      <c r="AF1123" s="148"/>
      <c r="AG1123" s="148" t="s">
        <v>318</v>
      </c>
      <c r="AH1123" s="148">
        <v>5</v>
      </c>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48"/>
      <c r="BB1123" s="148"/>
      <c r="BC1123" s="148"/>
      <c r="BD1123" s="148"/>
      <c r="BE1123" s="148"/>
      <c r="BF1123" s="148"/>
      <c r="BG1123" s="148"/>
      <c r="BH1123" s="148"/>
    </row>
    <row r="1124" spans="1:60" outlineLevel="1" x14ac:dyDescent="0.2">
      <c r="A1124" s="185">
        <v>229</v>
      </c>
      <c r="B1124" s="186" t="s">
        <v>1385</v>
      </c>
      <c r="C1124" s="197" t="s">
        <v>1386</v>
      </c>
      <c r="D1124" s="187" t="s">
        <v>381</v>
      </c>
      <c r="E1124" s="188">
        <v>2.8269199999999999</v>
      </c>
      <c r="F1124" s="189"/>
      <c r="G1124" s="190">
        <f>ROUND(E1124*F1124,2)</f>
        <v>0</v>
      </c>
      <c r="H1124" s="189"/>
      <c r="I1124" s="190">
        <f>ROUND(E1124*H1124,2)</f>
        <v>0</v>
      </c>
      <c r="J1124" s="189"/>
      <c r="K1124" s="190">
        <f>ROUND(E1124*J1124,2)</f>
        <v>0</v>
      </c>
      <c r="L1124" s="190">
        <v>12</v>
      </c>
      <c r="M1124" s="190">
        <f>G1124*(1+L1124/100)</f>
        <v>0</v>
      </c>
      <c r="N1124" s="188">
        <v>0</v>
      </c>
      <c r="O1124" s="188">
        <f>ROUND(E1124*N1124,2)</f>
        <v>0</v>
      </c>
      <c r="P1124" s="188">
        <v>0</v>
      </c>
      <c r="Q1124" s="188">
        <f>ROUND(E1124*P1124,2)</f>
        <v>0</v>
      </c>
      <c r="R1124" s="190"/>
      <c r="S1124" s="190" t="s">
        <v>313</v>
      </c>
      <c r="T1124" s="191" t="s">
        <v>313</v>
      </c>
      <c r="U1124" s="159">
        <v>1.831</v>
      </c>
      <c r="V1124" s="159">
        <f>ROUND(E1124*U1124,2)</f>
        <v>5.18</v>
      </c>
      <c r="W1124" s="159"/>
      <c r="X1124" s="159" t="s">
        <v>1143</v>
      </c>
      <c r="Y1124" s="159" t="s">
        <v>315</v>
      </c>
      <c r="Z1124" s="148"/>
      <c r="AA1124" s="148"/>
      <c r="AB1124" s="148"/>
      <c r="AC1124" s="148"/>
      <c r="AD1124" s="148"/>
      <c r="AE1124" s="148"/>
      <c r="AF1124" s="148"/>
      <c r="AG1124" s="148" t="s">
        <v>1144</v>
      </c>
      <c r="AH1124" s="148"/>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row>
    <row r="1125" spans="1:60" x14ac:dyDescent="0.2">
      <c r="A1125" s="171" t="s">
        <v>308</v>
      </c>
      <c r="B1125" s="172" t="s">
        <v>231</v>
      </c>
      <c r="C1125" s="194" t="s">
        <v>232</v>
      </c>
      <c r="D1125" s="173"/>
      <c r="E1125" s="174"/>
      <c r="F1125" s="175"/>
      <c r="G1125" s="175">
        <f>SUMIF(AG1126:AG1170,"&lt;&gt;NOR",G1126:G1170)</f>
        <v>0</v>
      </c>
      <c r="H1125" s="175"/>
      <c r="I1125" s="175">
        <f>SUM(I1126:I1170)</f>
        <v>0</v>
      </c>
      <c r="J1125" s="175"/>
      <c r="K1125" s="175">
        <f>SUM(K1126:K1170)</f>
        <v>0</v>
      </c>
      <c r="L1125" s="175"/>
      <c r="M1125" s="175">
        <f>SUM(M1126:M1170)</f>
        <v>0</v>
      </c>
      <c r="N1125" s="174"/>
      <c r="O1125" s="174">
        <f>SUM(O1126:O1170)</f>
        <v>2.58</v>
      </c>
      <c r="P1125" s="174"/>
      <c r="Q1125" s="174">
        <f>SUM(Q1126:Q1170)</f>
        <v>0</v>
      </c>
      <c r="R1125" s="175"/>
      <c r="S1125" s="175"/>
      <c r="T1125" s="176"/>
      <c r="U1125" s="170"/>
      <c r="V1125" s="170">
        <f>SUM(V1126:V1170)</f>
        <v>19.309999999999999</v>
      </c>
      <c r="W1125" s="170"/>
      <c r="X1125" s="170"/>
      <c r="Y1125" s="170"/>
      <c r="AG1125" t="s">
        <v>309</v>
      </c>
    </row>
    <row r="1126" spans="1:60" ht="33.75" outlineLevel="1" x14ac:dyDescent="0.2">
      <c r="A1126" s="178">
        <v>230</v>
      </c>
      <c r="B1126" s="179" t="s">
        <v>1387</v>
      </c>
      <c r="C1126" s="195" t="s">
        <v>1388</v>
      </c>
      <c r="D1126" s="180" t="s">
        <v>443</v>
      </c>
      <c r="E1126" s="181">
        <v>5</v>
      </c>
      <c r="F1126" s="182"/>
      <c r="G1126" s="183">
        <f>ROUND(E1126*F1126,2)</f>
        <v>0</v>
      </c>
      <c r="H1126" s="182"/>
      <c r="I1126" s="183">
        <f>ROUND(E1126*H1126,2)</f>
        <v>0</v>
      </c>
      <c r="J1126" s="182"/>
      <c r="K1126" s="183">
        <f>ROUND(E1126*J1126,2)</f>
        <v>0</v>
      </c>
      <c r="L1126" s="183">
        <v>12</v>
      </c>
      <c r="M1126" s="183">
        <f>G1126*(1+L1126/100)</f>
        <v>0</v>
      </c>
      <c r="N1126" s="181">
        <v>0.25768000000000002</v>
      </c>
      <c r="O1126" s="181">
        <f>ROUND(E1126*N1126,2)</f>
        <v>1.29</v>
      </c>
      <c r="P1126" s="181">
        <v>0</v>
      </c>
      <c r="Q1126" s="181">
        <f>ROUND(E1126*P1126,2)</f>
        <v>0</v>
      </c>
      <c r="R1126" s="183"/>
      <c r="S1126" s="183" t="s">
        <v>313</v>
      </c>
      <c r="T1126" s="184" t="s">
        <v>313</v>
      </c>
      <c r="U1126" s="159">
        <v>1.4363999999999999</v>
      </c>
      <c r="V1126" s="159">
        <f>ROUND(E1126*U1126,2)</f>
        <v>7.18</v>
      </c>
      <c r="W1126" s="159"/>
      <c r="X1126" s="159" t="s">
        <v>314</v>
      </c>
      <c r="Y1126" s="159" t="s">
        <v>315</v>
      </c>
      <c r="Z1126" s="148"/>
      <c r="AA1126" s="148"/>
      <c r="AB1126" s="148"/>
      <c r="AC1126" s="148"/>
      <c r="AD1126" s="148"/>
      <c r="AE1126" s="148"/>
      <c r="AF1126" s="148"/>
      <c r="AG1126" s="148" t="s">
        <v>316</v>
      </c>
      <c r="AH1126" s="148"/>
      <c r="AI1126" s="148"/>
      <c r="AJ1126" s="148"/>
      <c r="AK1126" s="148"/>
      <c r="AL1126" s="148"/>
      <c r="AM1126" s="148"/>
      <c r="AN1126" s="148"/>
      <c r="AO1126" s="148"/>
      <c r="AP1126" s="148"/>
      <c r="AQ1126" s="148"/>
      <c r="AR1126" s="148"/>
      <c r="AS1126" s="148"/>
      <c r="AT1126" s="148"/>
      <c r="AU1126" s="148"/>
      <c r="AV1126" s="148"/>
      <c r="AW1126" s="148"/>
      <c r="AX1126" s="148"/>
      <c r="AY1126" s="148"/>
      <c r="AZ1126" s="148"/>
      <c r="BA1126" s="148"/>
      <c r="BB1126" s="148"/>
      <c r="BC1126" s="148"/>
      <c r="BD1126" s="148"/>
      <c r="BE1126" s="148"/>
      <c r="BF1126" s="148"/>
      <c r="BG1126" s="148"/>
      <c r="BH1126" s="148"/>
    </row>
    <row r="1127" spans="1:60" outlineLevel="2" x14ac:dyDescent="0.2">
      <c r="A1127" s="155"/>
      <c r="B1127" s="156"/>
      <c r="C1127" s="265" t="s">
        <v>1389</v>
      </c>
      <c r="D1127" s="266"/>
      <c r="E1127" s="266"/>
      <c r="F1127" s="266"/>
      <c r="G1127" s="266"/>
      <c r="H1127" s="159"/>
      <c r="I1127" s="159"/>
      <c r="J1127" s="159"/>
      <c r="K1127" s="159"/>
      <c r="L1127" s="159"/>
      <c r="M1127" s="159"/>
      <c r="N1127" s="158"/>
      <c r="O1127" s="158"/>
      <c r="P1127" s="158"/>
      <c r="Q1127" s="158"/>
      <c r="R1127" s="159"/>
      <c r="S1127" s="159"/>
      <c r="T1127" s="159"/>
      <c r="U1127" s="159"/>
      <c r="V1127" s="159"/>
      <c r="W1127" s="159"/>
      <c r="X1127" s="159"/>
      <c r="Y1127" s="159"/>
      <c r="Z1127" s="148"/>
      <c r="AA1127" s="148"/>
      <c r="AB1127" s="148"/>
      <c r="AC1127" s="148"/>
      <c r="AD1127" s="148"/>
      <c r="AE1127" s="148"/>
      <c r="AF1127" s="148"/>
      <c r="AG1127" s="148" t="s">
        <v>365</v>
      </c>
      <c r="AH1127" s="148"/>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row>
    <row r="1128" spans="1:60" outlineLevel="1" x14ac:dyDescent="0.2">
      <c r="A1128" s="185">
        <v>231</v>
      </c>
      <c r="B1128" s="186" t="s">
        <v>1390</v>
      </c>
      <c r="C1128" s="197" t="s">
        <v>1391</v>
      </c>
      <c r="D1128" s="187" t="s">
        <v>443</v>
      </c>
      <c r="E1128" s="188">
        <v>5</v>
      </c>
      <c r="F1128" s="189"/>
      <c r="G1128" s="190">
        <f>ROUND(E1128*F1128,2)</f>
        <v>0</v>
      </c>
      <c r="H1128" s="189"/>
      <c r="I1128" s="190">
        <f>ROUND(E1128*H1128,2)</f>
        <v>0</v>
      </c>
      <c r="J1128" s="189"/>
      <c r="K1128" s="190">
        <f>ROUND(E1128*J1128,2)</f>
        <v>0</v>
      </c>
      <c r="L1128" s="190">
        <v>12</v>
      </c>
      <c r="M1128" s="190">
        <f>G1128*(1+L1128/100)</f>
        <v>0</v>
      </c>
      <c r="N1128" s="188">
        <v>8.1999999999999998E-4</v>
      </c>
      <c r="O1128" s="188">
        <f>ROUND(E1128*N1128,2)</f>
        <v>0</v>
      </c>
      <c r="P1128" s="188">
        <v>0</v>
      </c>
      <c r="Q1128" s="188">
        <f>ROUND(E1128*P1128,2)</f>
        <v>0</v>
      </c>
      <c r="R1128" s="190"/>
      <c r="S1128" s="190" t="s">
        <v>313</v>
      </c>
      <c r="T1128" s="191" t="s">
        <v>313</v>
      </c>
      <c r="U1128" s="159">
        <v>0.2</v>
      </c>
      <c r="V1128" s="159">
        <f>ROUND(E1128*U1128,2)</f>
        <v>1</v>
      </c>
      <c r="W1128" s="159"/>
      <c r="X1128" s="159" t="s">
        <v>314</v>
      </c>
      <c r="Y1128" s="159" t="s">
        <v>315</v>
      </c>
      <c r="Z1128" s="148"/>
      <c r="AA1128" s="148"/>
      <c r="AB1128" s="148"/>
      <c r="AC1128" s="148"/>
      <c r="AD1128" s="148"/>
      <c r="AE1128" s="148"/>
      <c r="AF1128" s="148"/>
      <c r="AG1128" s="148" t="s">
        <v>316</v>
      </c>
      <c r="AH1128" s="148"/>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row>
    <row r="1129" spans="1:60" outlineLevel="1" x14ac:dyDescent="0.2">
      <c r="A1129" s="178">
        <v>232</v>
      </c>
      <c r="B1129" s="179" t="s">
        <v>1392</v>
      </c>
      <c r="C1129" s="195" t="s">
        <v>1393</v>
      </c>
      <c r="D1129" s="180" t="s">
        <v>443</v>
      </c>
      <c r="E1129" s="181">
        <v>1</v>
      </c>
      <c r="F1129" s="182"/>
      <c r="G1129" s="183">
        <f>ROUND(E1129*F1129,2)</f>
        <v>0</v>
      </c>
      <c r="H1129" s="182"/>
      <c r="I1129" s="183">
        <f>ROUND(E1129*H1129,2)</f>
        <v>0</v>
      </c>
      <c r="J1129" s="182"/>
      <c r="K1129" s="183">
        <f>ROUND(E1129*J1129,2)</f>
        <v>0</v>
      </c>
      <c r="L1129" s="183">
        <v>12</v>
      </c>
      <c r="M1129" s="183">
        <f>G1129*(1+L1129/100)</f>
        <v>0</v>
      </c>
      <c r="N1129" s="181">
        <v>0.25768000000000002</v>
      </c>
      <c r="O1129" s="181">
        <f>ROUND(E1129*N1129,2)</f>
        <v>0.26</v>
      </c>
      <c r="P1129" s="181">
        <v>0</v>
      </c>
      <c r="Q1129" s="181">
        <f>ROUND(E1129*P1129,2)</f>
        <v>0</v>
      </c>
      <c r="R1129" s="183"/>
      <c r="S1129" s="183" t="s">
        <v>633</v>
      </c>
      <c r="T1129" s="184" t="s">
        <v>634</v>
      </c>
      <c r="U1129" s="159">
        <v>1.44</v>
      </c>
      <c r="V1129" s="159">
        <f>ROUND(E1129*U1129,2)</f>
        <v>1.44</v>
      </c>
      <c r="W1129" s="159"/>
      <c r="X1129" s="159" t="s">
        <v>314</v>
      </c>
      <c r="Y1129" s="159" t="s">
        <v>315</v>
      </c>
      <c r="Z1129" s="148"/>
      <c r="AA1129" s="148"/>
      <c r="AB1129" s="148"/>
      <c r="AC1129" s="148"/>
      <c r="AD1129" s="148"/>
      <c r="AE1129" s="148"/>
      <c r="AF1129" s="148"/>
      <c r="AG1129" s="148" t="s">
        <v>316</v>
      </c>
      <c r="AH1129" s="148"/>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row>
    <row r="1130" spans="1:60" outlineLevel="2" x14ac:dyDescent="0.2">
      <c r="A1130" s="155"/>
      <c r="B1130" s="156"/>
      <c r="C1130" s="265" t="s">
        <v>1394</v>
      </c>
      <c r="D1130" s="266"/>
      <c r="E1130" s="266"/>
      <c r="F1130" s="266"/>
      <c r="G1130" s="266"/>
      <c r="H1130" s="159"/>
      <c r="I1130" s="159"/>
      <c r="J1130" s="159"/>
      <c r="K1130" s="159"/>
      <c r="L1130" s="159"/>
      <c r="M1130" s="159"/>
      <c r="N1130" s="158"/>
      <c r="O1130" s="158"/>
      <c r="P1130" s="158"/>
      <c r="Q1130" s="158"/>
      <c r="R1130" s="159"/>
      <c r="S1130" s="159"/>
      <c r="T1130" s="159"/>
      <c r="U1130" s="159"/>
      <c r="V1130" s="159"/>
      <c r="W1130" s="159"/>
      <c r="X1130" s="159"/>
      <c r="Y1130" s="159"/>
      <c r="Z1130" s="148"/>
      <c r="AA1130" s="148"/>
      <c r="AB1130" s="148"/>
      <c r="AC1130" s="148"/>
      <c r="AD1130" s="148"/>
      <c r="AE1130" s="148"/>
      <c r="AF1130" s="148"/>
      <c r="AG1130" s="148" t="s">
        <v>365</v>
      </c>
      <c r="AH1130" s="148"/>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row>
    <row r="1131" spans="1:60" outlineLevel="3" x14ac:dyDescent="0.2">
      <c r="A1131" s="155"/>
      <c r="B1131" s="156"/>
      <c r="C1131" s="263" t="s">
        <v>1395</v>
      </c>
      <c r="D1131" s="264"/>
      <c r="E1131" s="264"/>
      <c r="F1131" s="264"/>
      <c r="G1131" s="264"/>
      <c r="H1131" s="159"/>
      <c r="I1131" s="159"/>
      <c r="J1131" s="159"/>
      <c r="K1131" s="159"/>
      <c r="L1131" s="159"/>
      <c r="M1131" s="159"/>
      <c r="N1131" s="158"/>
      <c r="O1131" s="158"/>
      <c r="P1131" s="158"/>
      <c r="Q1131" s="158"/>
      <c r="R1131" s="159"/>
      <c r="S1131" s="159"/>
      <c r="T1131" s="159"/>
      <c r="U1131" s="159"/>
      <c r="V1131" s="159"/>
      <c r="W1131" s="159"/>
      <c r="X1131" s="159"/>
      <c r="Y1131" s="159"/>
      <c r="Z1131" s="148"/>
      <c r="AA1131" s="148"/>
      <c r="AB1131" s="148"/>
      <c r="AC1131" s="148"/>
      <c r="AD1131" s="148"/>
      <c r="AE1131" s="148"/>
      <c r="AF1131" s="148"/>
      <c r="AG1131" s="148" t="s">
        <v>365</v>
      </c>
      <c r="AH1131" s="148"/>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row>
    <row r="1132" spans="1:60" outlineLevel="3" x14ac:dyDescent="0.2">
      <c r="A1132" s="155"/>
      <c r="B1132" s="156"/>
      <c r="C1132" s="263" t="s">
        <v>1396</v>
      </c>
      <c r="D1132" s="264"/>
      <c r="E1132" s="264"/>
      <c r="F1132" s="264"/>
      <c r="G1132" s="264"/>
      <c r="H1132" s="159"/>
      <c r="I1132" s="159"/>
      <c r="J1132" s="159"/>
      <c r="K1132" s="159"/>
      <c r="L1132" s="159"/>
      <c r="M1132" s="159"/>
      <c r="N1132" s="158"/>
      <c r="O1132" s="158"/>
      <c r="P1132" s="158"/>
      <c r="Q1132" s="158"/>
      <c r="R1132" s="159"/>
      <c r="S1132" s="159"/>
      <c r="T1132" s="159"/>
      <c r="U1132" s="159"/>
      <c r="V1132" s="159"/>
      <c r="W1132" s="159"/>
      <c r="X1132" s="159"/>
      <c r="Y1132" s="159"/>
      <c r="Z1132" s="148"/>
      <c r="AA1132" s="148"/>
      <c r="AB1132" s="148"/>
      <c r="AC1132" s="148"/>
      <c r="AD1132" s="148"/>
      <c r="AE1132" s="148"/>
      <c r="AF1132" s="148"/>
      <c r="AG1132" s="148" t="s">
        <v>365</v>
      </c>
      <c r="AH1132" s="148"/>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row>
    <row r="1133" spans="1:60" outlineLevel="3" x14ac:dyDescent="0.2">
      <c r="A1133" s="155"/>
      <c r="B1133" s="156"/>
      <c r="C1133" s="263" t="s">
        <v>1397</v>
      </c>
      <c r="D1133" s="264"/>
      <c r="E1133" s="264"/>
      <c r="F1133" s="264"/>
      <c r="G1133" s="264"/>
      <c r="H1133" s="159"/>
      <c r="I1133" s="159"/>
      <c r="J1133" s="159"/>
      <c r="K1133" s="159"/>
      <c r="L1133" s="159"/>
      <c r="M1133" s="159"/>
      <c r="N1133" s="158"/>
      <c r="O1133" s="158"/>
      <c r="P1133" s="158"/>
      <c r="Q1133" s="158"/>
      <c r="R1133" s="159"/>
      <c r="S1133" s="159"/>
      <c r="T1133" s="159"/>
      <c r="U1133" s="159"/>
      <c r="V1133" s="159"/>
      <c r="W1133" s="159"/>
      <c r="X1133" s="159"/>
      <c r="Y1133" s="159"/>
      <c r="Z1133" s="148"/>
      <c r="AA1133" s="148"/>
      <c r="AB1133" s="148"/>
      <c r="AC1133" s="148"/>
      <c r="AD1133" s="148"/>
      <c r="AE1133" s="148"/>
      <c r="AF1133" s="148"/>
      <c r="AG1133" s="148" t="s">
        <v>365</v>
      </c>
      <c r="AH1133" s="148"/>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row>
    <row r="1134" spans="1:60" outlineLevel="3" x14ac:dyDescent="0.2">
      <c r="A1134" s="155"/>
      <c r="B1134" s="156"/>
      <c r="C1134" s="263" t="s">
        <v>1398</v>
      </c>
      <c r="D1134" s="264"/>
      <c r="E1134" s="264"/>
      <c r="F1134" s="264"/>
      <c r="G1134" s="264"/>
      <c r="H1134" s="159"/>
      <c r="I1134" s="159"/>
      <c r="J1134" s="159"/>
      <c r="K1134" s="159"/>
      <c r="L1134" s="159"/>
      <c r="M1134" s="159"/>
      <c r="N1134" s="158"/>
      <c r="O1134" s="158"/>
      <c r="P1134" s="158"/>
      <c r="Q1134" s="158"/>
      <c r="R1134" s="159"/>
      <c r="S1134" s="159"/>
      <c r="T1134" s="159"/>
      <c r="U1134" s="159"/>
      <c r="V1134" s="159"/>
      <c r="W1134" s="159"/>
      <c r="X1134" s="159"/>
      <c r="Y1134" s="159"/>
      <c r="Z1134" s="148"/>
      <c r="AA1134" s="148"/>
      <c r="AB1134" s="148"/>
      <c r="AC1134" s="148"/>
      <c r="AD1134" s="148"/>
      <c r="AE1134" s="148"/>
      <c r="AF1134" s="148"/>
      <c r="AG1134" s="148" t="s">
        <v>365</v>
      </c>
      <c r="AH1134" s="148"/>
      <c r="AI1134" s="148"/>
      <c r="AJ1134" s="148"/>
      <c r="AK1134" s="148"/>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row>
    <row r="1135" spans="1:60" outlineLevel="3" x14ac:dyDescent="0.2">
      <c r="A1135" s="155"/>
      <c r="B1135" s="156"/>
      <c r="C1135" s="263" t="s">
        <v>1399</v>
      </c>
      <c r="D1135" s="264"/>
      <c r="E1135" s="264"/>
      <c r="F1135" s="264"/>
      <c r="G1135" s="264"/>
      <c r="H1135" s="159"/>
      <c r="I1135" s="159"/>
      <c r="J1135" s="159"/>
      <c r="K1135" s="159"/>
      <c r="L1135" s="159"/>
      <c r="M1135" s="159"/>
      <c r="N1135" s="158"/>
      <c r="O1135" s="158"/>
      <c r="P1135" s="158"/>
      <c r="Q1135" s="158"/>
      <c r="R1135" s="159"/>
      <c r="S1135" s="159"/>
      <c r="T1135" s="159"/>
      <c r="U1135" s="159"/>
      <c r="V1135" s="159"/>
      <c r="W1135" s="159"/>
      <c r="X1135" s="159"/>
      <c r="Y1135" s="159"/>
      <c r="Z1135" s="148"/>
      <c r="AA1135" s="148"/>
      <c r="AB1135" s="148"/>
      <c r="AC1135" s="148"/>
      <c r="AD1135" s="148"/>
      <c r="AE1135" s="148"/>
      <c r="AF1135" s="148"/>
      <c r="AG1135" s="148" t="s">
        <v>365</v>
      </c>
      <c r="AH1135" s="148"/>
      <c r="AI1135" s="148"/>
      <c r="AJ1135" s="148"/>
      <c r="AK1135" s="148"/>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row>
    <row r="1136" spans="1:60" outlineLevel="3" x14ac:dyDescent="0.2">
      <c r="A1136" s="155"/>
      <c r="B1136" s="156"/>
      <c r="C1136" s="263" t="s">
        <v>1400</v>
      </c>
      <c r="D1136" s="264"/>
      <c r="E1136" s="264"/>
      <c r="F1136" s="264"/>
      <c r="G1136" s="264"/>
      <c r="H1136" s="159"/>
      <c r="I1136" s="159"/>
      <c r="J1136" s="159"/>
      <c r="K1136" s="159"/>
      <c r="L1136" s="159"/>
      <c r="M1136" s="159"/>
      <c r="N1136" s="158"/>
      <c r="O1136" s="158"/>
      <c r="P1136" s="158"/>
      <c r="Q1136" s="158"/>
      <c r="R1136" s="159"/>
      <c r="S1136" s="159"/>
      <c r="T1136" s="159"/>
      <c r="U1136" s="159"/>
      <c r="V1136" s="159"/>
      <c r="W1136" s="159"/>
      <c r="X1136" s="159"/>
      <c r="Y1136" s="159"/>
      <c r="Z1136" s="148"/>
      <c r="AA1136" s="148"/>
      <c r="AB1136" s="148"/>
      <c r="AC1136" s="148"/>
      <c r="AD1136" s="148"/>
      <c r="AE1136" s="148"/>
      <c r="AF1136" s="148"/>
      <c r="AG1136" s="148" t="s">
        <v>365</v>
      </c>
      <c r="AH1136" s="148"/>
      <c r="AI1136" s="148"/>
      <c r="AJ1136" s="148"/>
      <c r="AK1136" s="148"/>
      <c r="AL1136" s="148"/>
      <c r="AM1136" s="148"/>
      <c r="AN1136" s="148"/>
      <c r="AO1136" s="148"/>
      <c r="AP1136" s="148"/>
      <c r="AQ1136" s="148"/>
      <c r="AR1136" s="148"/>
      <c r="AS1136" s="148"/>
      <c r="AT1136" s="148"/>
      <c r="AU1136" s="148"/>
      <c r="AV1136" s="148"/>
      <c r="AW1136" s="148"/>
      <c r="AX1136" s="148"/>
      <c r="AY1136" s="148"/>
      <c r="AZ1136" s="148"/>
      <c r="BA1136" s="148"/>
      <c r="BB1136" s="148"/>
      <c r="BC1136" s="148"/>
      <c r="BD1136" s="148"/>
      <c r="BE1136" s="148"/>
      <c r="BF1136" s="148"/>
      <c r="BG1136" s="148"/>
      <c r="BH1136" s="148"/>
    </row>
    <row r="1137" spans="1:60" outlineLevel="3" x14ac:dyDescent="0.2">
      <c r="A1137" s="155"/>
      <c r="B1137" s="156"/>
      <c r="C1137" s="263" t="s">
        <v>1401</v>
      </c>
      <c r="D1137" s="264"/>
      <c r="E1137" s="264"/>
      <c r="F1137" s="264"/>
      <c r="G1137" s="264"/>
      <c r="H1137" s="159"/>
      <c r="I1137" s="159"/>
      <c r="J1137" s="159"/>
      <c r="K1137" s="159"/>
      <c r="L1137" s="159"/>
      <c r="M1137" s="159"/>
      <c r="N1137" s="158"/>
      <c r="O1137" s="158"/>
      <c r="P1137" s="158"/>
      <c r="Q1137" s="158"/>
      <c r="R1137" s="159"/>
      <c r="S1137" s="159"/>
      <c r="T1137" s="159"/>
      <c r="U1137" s="159"/>
      <c r="V1137" s="159"/>
      <c r="W1137" s="159"/>
      <c r="X1137" s="159"/>
      <c r="Y1137" s="159"/>
      <c r="Z1137" s="148"/>
      <c r="AA1137" s="148"/>
      <c r="AB1137" s="148"/>
      <c r="AC1137" s="148"/>
      <c r="AD1137" s="148"/>
      <c r="AE1137" s="148"/>
      <c r="AF1137" s="148"/>
      <c r="AG1137" s="148" t="s">
        <v>365</v>
      </c>
      <c r="AH1137" s="148"/>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row>
    <row r="1138" spans="1:60" outlineLevel="3" x14ac:dyDescent="0.2">
      <c r="A1138" s="155"/>
      <c r="B1138" s="156"/>
      <c r="C1138" s="263" t="s">
        <v>1402</v>
      </c>
      <c r="D1138" s="264"/>
      <c r="E1138" s="264"/>
      <c r="F1138" s="264"/>
      <c r="G1138" s="264"/>
      <c r="H1138" s="159"/>
      <c r="I1138" s="159"/>
      <c r="J1138" s="159"/>
      <c r="K1138" s="159"/>
      <c r="L1138" s="159"/>
      <c r="M1138" s="159"/>
      <c r="N1138" s="158"/>
      <c r="O1138" s="158"/>
      <c r="P1138" s="158"/>
      <c r="Q1138" s="158"/>
      <c r="R1138" s="159"/>
      <c r="S1138" s="159"/>
      <c r="T1138" s="159"/>
      <c r="U1138" s="159"/>
      <c r="V1138" s="159"/>
      <c r="W1138" s="159"/>
      <c r="X1138" s="159"/>
      <c r="Y1138" s="159"/>
      <c r="Z1138" s="148"/>
      <c r="AA1138" s="148"/>
      <c r="AB1138" s="148"/>
      <c r="AC1138" s="148"/>
      <c r="AD1138" s="148"/>
      <c r="AE1138" s="148"/>
      <c r="AF1138" s="148"/>
      <c r="AG1138" s="148" t="s">
        <v>365</v>
      </c>
      <c r="AH1138" s="148"/>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row>
    <row r="1139" spans="1:60" outlineLevel="3" x14ac:dyDescent="0.2">
      <c r="A1139" s="155"/>
      <c r="B1139" s="156"/>
      <c r="C1139" s="263" t="s">
        <v>1403</v>
      </c>
      <c r="D1139" s="264"/>
      <c r="E1139" s="264"/>
      <c r="F1139" s="264"/>
      <c r="G1139" s="264"/>
      <c r="H1139" s="159"/>
      <c r="I1139" s="159"/>
      <c r="J1139" s="159"/>
      <c r="K1139" s="159"/>
      <c r="L1139" s="159"/>
      <c r="M1139" s="159"/>
      <c r="N1139" s="158"/>
      <c r="O1139" s="158"/>
      <c r="P1139" s="158"/>
      <c r="Q1139" s="158"/>
      <c r="R1139" s="159"/>
      <c r="S1139" s="159"/>
      <c r="T1139" s="159"/>
      <c r="U1139" s="159"/>
      <c r="V1139" s="159"/>
      <c r="W1139" s="159"/>
      <c r="X1139" s="159"/>
      <c r="Y1139" s="159"/>
      <c r="Z1139" s="148"/>
      <c r="AA1139" s="148"/>
      <c r="AB1139" s="148"/>
      <c r="AC1139" s="148"/>
      <c r="AD1139" s="148"/>
      <c r="AE1139" s="148"/>
      <c r="AF1139" s="148"/>
      <c r="AG1139" s="148" t="s">
        <v>365</v>
      </c>
      <c r="AH1139" s="148"/>
      <c r="AI1139" s="148"/>
      <c r="AJ1139" s="148"/>
      <c r="AK1139" s="148"/>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row>
    <row r="1140" spans="1:60" outlineLevel="3" x14ac:dyDescent="0.2">
      <c r="A1140" s="155"/>
      <c r="B1140" s="156"/>
      <c r="C1140" s="263" t="s">
        <v>1404</v>
      </c>
      <c r="D1140" s="264"/>
      <c r="E1140" s="264"/>
      <c r="F1140" s="264"/>
      <c r="G1140" s="264"/>
      <c r="H1140" s="159"/>
      <c r="I1140" s="159"/>
      <c r="J1140" s="159"/>
      <c r="K1140" s="159"/>
      <c r="L1140" s="159"/>
      <c r="M1140" s="159"/>
      <c r="N1140" s="158"/>
      <c r="O1140" s="158"/>
      <c r="P1140" s="158"/>
      <c r="Q1140" s="158"/>
      <c r="R1140" s="159"/>
      <c r="S1140" s="159"/>
      <c r="T1140" s="159"/>
      <c r="U1140" s="159"/>
      <c r="V1140" s="159"/>
      <c r="W1140" s="159"/>
      <c r="X1140" s="159"/>
      <c r="Y1140" s="159"/>
      <c r="Z1140" s="148"/>
      <c r="AA1140" s="148"/>
      <c r="AB1140" s="148"/>
      <c r="AC1140" s="148"/>
      <c r="AD1140" s="148"/>
      <c r="AE1140" s="148"/>
      <c r="AF1140" s="148"/>
      <c r="AG1140" s="148" t="s">
        <v>365</v>
      </c>
      <c r="AH1140" s="148"/>
      <c r="AI1140" s="148"/>
      <c r="AJ1140" s="148"/>
      <c r="AK1140" s="148"/>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row>
    <row r="1141" spans="1:60" outlineLevel="3" x14ac:dyDescent="0.2">
      <c r="A1141" s="155"/>
      <c r="B1141" s="156"/>
      <c r="C1141" s="263" t="s">
        <v>1405</v>
      </c>
      <c r="D1141" s="264"/>
      <c r="E1141" s="264"/>
      <c r="F1141" s="264"/>
      <c r="G1141" s="264"/>
      <c r="H1141" s="159"/>
      <c r="I1141" s="159"/>
      <c r="J1141" s="159"/>
      <c r="K1141" s="159"/>
      <c r="L1141" s="159"/>
      <c r="M1141" s="159"/>
      <c r="N1141" s="158"/>
      <c r="O1141" s="158"/>
      <c r="P1141" s="158"/>
      <c r="Q1141" s="158"/>
      <c r="R1141" s="159"/>
      <c r="S1141" s="159"/>
      <c r="T1141" s="159"/>
      <c r="U1141" s="159"/>
      <c r="V1141" s="159"/>
      <c r="W1141" s="159"/>
      <c r="X1141" s="159"/>
      <c r="Y1141" s="159"/>
      <c r="Z1141" s="148"/>
      <c r="AA1141" s="148"/>
      <c r="AB1141" s="148"/>
      <c r="AC1141" s="148"/>
      <c r="AD1141" s="148"/>
      <c r="AE1141" s="148"/>
      <c r="AF1141" s="148"/>
      <c r="AG1141" s="148" t="s">
        <v>365</v>
      </c>
      <c r="AH1141" s="148"/>
      <c r="AI1141" s="148"/>
      <c r="AJ1141" s="148"/>
      <c r="AK1141" s="148"/>
      <c r="AL1141" s="148"/>
      <c r="AM1141" s="148"/>
      <c r="AN1141" s="148"/>
      <c r="AO1141" s="148"/>
      <c r="AP1141" s="148"/>
      <c r="AQ1141" s="148"/>
      <c r="AR1141" s="148"/>
      <c r="AS1141" s="148"/>
      <c r="AT1141" s="148"/>
      <c r="AU1141" s="148"/>
      <c r="AV1141" s="148"/>
      <c r="AW1141" s="148"/>
      <c r="AX1141" s="148"/>
      <c r="AY1141" s="148"/>
      <c r="AZ1141" s="148"/>
      <c r="BA1141" s="148"/>
      <c r="BB1141" s="148"/>
      <c r="BC1141" s="148"/>
      <c r="BD1141" s="148"/>
      <c r="BE1141" s="148"/>
      <c r="BF1141" s="148"/>
      <c r="BG1141" s="148"/>
      <c r="BH1141" s="148"/>
    </row>
    <row r="1142" spans="1:60" outlineLevel="3" x14ac:dyDescent="0.2">
      <c r="A1142" s="155"/>
      <c r="B1142" s="156"/>
      <c r="C1142" s="263" t="s">
        <v>1406</v>
      </c>
      <c r="D1142" s="264"/>
      <c r="E1142" s="264"/>
      <c r="F1142" s="264"/>
      <c r="G1142" s="264"/>
      <c r="H1142" s="159"/>
      <c r="I1142" s="159"/>
      <c r="J1142" s="159"/>
      <c r="K1142" s="159"/>
      <c r="L1142" s="159"/>
      <c r="M1142" s="159"/>
      <c r="N1142" s="158"/>
      <c r="O1142" s="158"/>
      <c r="P1142" s="158"/>
      <c r="Q1142" s="158"/>
      <c r="R1142" s="159"/>
      <c r="S1142" s="159"/>
      <c r="T1142" s="159"/>
      <c r="U1142" s="159"/>
      <c r="V1142" s="159"/>
      <c r="W1142" s="159"/>
      <c r="X1142" s="159"/>
      <c r="Y1142" s="159"/>
      <c r="Z1142" s="148"/>
      <c r="AA1142" s="148"/>
      <c r="AB1142" s="148"/>
      <c r="AC1142" s="148"/>
      <c r="AD1142" s="148"/>
      <c r="AE1142" s="148"/>
      <c r="AF1142" s="148"/>
      <c r="AG1142" s="148" t="s">
        <v>365</v>
      </c>
      <c r="AH1142" s="148"/>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row>
    <row r="1143" spans="1:60" outlineLevel="3" x14ac:dyDescent="0.2">
      <c r="A1143" s="155"/>
      <c r="B1143" s="156"/>
      <c r="C1143" s="263" t="s">
        <v>1407</v>
      </c>
      <c r="D1143" s="264"/>
      <c r="E1143" s="264"/>
      <c r="F1143" s="264"/>
      <c r="G1143" s="264"/>
      <c r="H1143" s="159"/>
      <c r="I1143" s="159"/>
      <c r="J1143" s="159"/>
      <c r="K1143" s="159"/>
      <c r="L1143" s="159"/>
      <c r="M1143" s="159"/>
      <c r="N1143" s="158"/>
      <c r="O1143" s="158"/>
      <c r="P1143" s="158"/>
      <c r="Q1143" s="158"/>
      <c r="R1143" s="159"/>
      <c r="S1143" s="159"/>
      <c r="T1143" s="159"/>
      <c r="U1143" s="159"/>
      <c r="V1143" s="159"/>
      <c r="W1143" s="159"/>
      <c r="X1143" s="159"/>
      <c r="Y1143" s="159"/>
      <c r="Z1143" s="148"/>
      <c r="AA1143" s="148"/>
      <c r="AB1143" s="148"/>
      <c r="AC1143" s="148"/>
      <c r="AD1143" s="148"/>
      <c r="AE1143" s="148"/>
      <c r="AF1143" s="148"/>
      <c r="AG1143" s="148" t="s">
        <v>365</v>
      </c>
      <c r="AH1143" s="148"/>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row>
    <row r="1144" spans="1:60" outlineLevel="1" x14ac:dyDescent="0.2">
      <c r="A1144" s="178">
        <v>233</v>
      </c>
      <c r="B1144" s="179" t="s">
        <v>1408</v>
      </c>
      <c r="C1144" s="195" t="s">
        <v>1409</v>
      </c>
      <c r="D1144" s="180" t="s">
        <v>443</v>
      </c>
      <c r="E1144" s="181">
        <v>3</v>
      </c>
      <c r="F1144" s="182"/>
      <c r="G1144" s="183">
        <f>ROUND(E1144*F1144,2)</f>
        <v>0</v>
      </c>
      <c r="H1144" s="182"/>
      <c r="I1144" s="183">
        <f>ROUND(E1144*H1144,2)</f>
        <v>0</v>
      </c>
      <c r="J1144" s="182"/>
      <c r="K1144" s="183">
        <f>ROUND(E1144*J1144,2)</f>
        <v>0</v>
      </c>
      <c r="L1144" s="183">
        <v>12</v>
      </c>
      <c r="M1144" s="183">
        <f>G1144*(1+L1144/100)</f>
        <v>0</v>
      </c>
      <c r="N1144" s="181">
        <v>0.25768000000000002</v>
      </c>
      <c r="O1144" s="181">
        <f>ROUND(E1144*N1144,2)</f>
        <v>0.77</v>
      </c>
      <c r="P1144" s="181">
        <v>0</v>
      </c>
      <c r="Q1144" s="181">
        <f>ROUND(E1144*P1144,2)</f>
        <v>0</v>
      </c>
      <c r="R1144" s="183"/>
      <c r="S1144" s="183" t="s">
        <v>633</v>
      </c>
      <c r="T1144" s="184" t="s">
        <v>634</v>
      </c>
      <c r="U1144" s="159">
        <v>1.44</v>
      </c>
      <c r="V1144" s="159">
        <f>ROUND(E1144*U1144,2)</f>
        <v>4.32</v>
      </c>
      <c r="W1144" s="159"/>
      <c r="X1144" s="159" t="s">
        <v>314</v>
      </c>
      <c r="Y1144" s="159" t="s">
        <v>315</v>
      </c>
      <c r="Z1144" s="148"/>
      <c r="AA1144" s="148"/>
      <c r="AB1144" s="148"/>
      <c r="AC1144" s="148"/>
      <c r="AD1144" s="148"/>
      <c r="AE1144" s="148"/>
      <c r="AF1144" s="148"/>
      <c r="AG1144" s="148" t="s">
        <v>316</v>
      </c>
      <c r="AH1144" s="148"/>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row>
    <row r="1145" spans="1:60" outlineLevel="2" x14ac:dyDescent="0.2">
      <c r="A1145" s="155"/>
      <c r="B1145" s="156"/>
      <c r="C1145" s="265" t="s">
        <v>1394</v>
      </c>
      <c r="D1145" s="266"/>
      <c r="E1145" s="266"/>
      <c r="F1145" s="266"/>
      <c r="G1145" s="266"/>
      <c r="H1145" s="159"/>
      <c r="I1145" s="159"/>
      <c r="J1145" s="159"/>
      <c r="K1145" s="159"/>
      <c r="L1145" s="159"/>
      <c r="M1145" s="159"/>
      <c r="N1145" s="158"/>
      <c r="O1145" s="158"/>
      <c r="P1145" s="158"/>
      <c r="Q1145" s="158"/>
      <c r="R1145" s="159"/>
      <c r="S1145" s="159"/>
      <c r="T1145" s="159"/>
      <c r="U1145" s="159"/>
      <c r="V1145" s="159"/>
      <c r="W1145" s="159"/>
      <c r="X1145" s="159"/>
      <c r="Y1145" s="159"/>
      <c r="Z1145" s="148"/>
      <c r="AA1145" s="148"/>
      <c r="AB1145" s="148"/>
      <c r="AC1145" s="148"/>
      <c r="AD1145" s="148"/>
      <c r="AE1145" s="148"/>
      <c r="AF1145" s="148"/>
      <c r="AG1145" s="148" t="s">
        <v>365</v>
      </c>
      <c r="AH1145" s="148"/>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row>
    <row r="1146" spans="1:60" outlineLevel="3" x14ac:dyDescent="0.2">
      <c r="A1146" s="155"/>
      <c r="B1146" s="156"/>
      <c r="C1146" s="263" t="s">
        <v>1395</v>
      </c>
      <c r="D1146" s="264"/>
      <c r="E1146" s="264"/>
      <c r="F1146" s="264"/>
      <c r="G1146" s="264"/>
      <c r="H1146" s="159"/>
      <c r="I1146" s="159"/>
      <c r="J1146" s="159"/>
      <c r="K1146" s="159"/>
      <c r="L1146" s="159"/>
      <c r="M1146" s="159"/>
      <c r="N1146" s="158"/>
      <c r="O1146" s="158"/>
      <c r="P1146" s="158"/>
      <c r="Q1146" s="158"/>
      <c r="R1146" s="159"/>
      <c r="S1146" s="159"/>
      <c r="T1146" s="159"/>
      <c r="U1146" s="159"/>
      <c r="V1146" s="159"/>
      <c r="W1146" s="159"/>
      <c r="X1146" s="159"/>
      <c r="Y1146" s="159"/>
      <c r="Z1146" s="148"/>
      <c r="AA1146" s="148"/>
      <c r="AB1146" s="148"/>
      <c r="AC1146" s="148"/>
      <c r="AD1146" s="148"/>
      <c r="AE1146" s="148"/>
      <c r="AF1146" s="148"/>
      <c r="AG1146" s="148" t="s">
        <v>365</v>
      </c>
      <c r="AH1146" s="148"/>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48"/>
      <c r="BB1146" s="148"/>
      <c r="BC1146" s="148"/>
      <c r="BD1146" s="148"/>
      <c r="BE1146" s="148"/>
      <c r="BF1146" s="148"/>
      <c r="BG1146" s="148"/>
      <c r="BH1146" s="148"/>
    </row>
    <row r="1147" spans="1:60" outlineLevel="3" x14ac:dyDescent="0.2">
      <c r="A1147" s="155"/>
      <c r="B1147" s="156"/>
      <c r="C1147" s="263" t="s">
        <v>1410</v>
      </c>
      <c r="D1147" s="264"/>
      <c r="E1147" s="264"/>
      <c r="F1147" s="264"/>
      <c r="G1147" s="264"/>
      <c r="H1147" s="159"/>
      <c r="I1147" s="159"/>
      <c r="J1147" s="159"/>
      <c r="K1147" s="159"/>
      <c r="L1147" s="159"/>
      <c r="M1147" s="159"/>
      <c r="N1147" s="158"/>
      <c r="O1147" s="158"/>
      <c r="P1147" s="158"/>
      <c r="Q1147" s="158"/>
      <c r="R1147" s="159"/>
      <c r="S1147" s="159"/>
      <c r="T1147" s="159"/>
      <c r="U1147" s="159"/>
      <c r="V1147" s="159"/>
      <c r="W1147" s="159"/>
      <c r="X1147" s="159"/>
      <c r="Y1147" s="159"/>
      <c r="Z1147" s="148"/>
      <c r="AA1147" s="148"/>
      <c r="AB1147" s="148"/>
      <c r="AC1147" s="148"/>
      <c r="AD1147" s="148"/>
      <c r="AE1147" s="148"/>
      <c r="AF1147" s="148"/>
      <c r="AG1147" s="148" t="s">
        <v>365</v>
      </c>
      <c r="AH1147" s="148"/>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row>
    <row r="1148" spans="1:60" outlineLevel="3" x14ac:dyDescent="0.2">
      <c r="A1148" s="155"/>
      <c r="B1148" s="156"/>
      <c r="C1148" s="263" t="s">
        <v>1411</v>
      </c>
      <c r="D1148" s="264"/>
      <c r="E1148" s="264"/>
      <c r="F1148" s="264"/>
      <c r="G1148" s="264"/>
      <c r="H1148" s="159"/>
      <c r="I1148" s="159"/>
      <c r="J1148" s="159"/>
      <c r="K1148" s="159"/>
      <c r="L1148" s="159"/>
      <c r="M1148" s="159"/>
      <c r="N1148" s="158"/>
      <c r="O1148" s="158"/>
      <c r="P1148" s="158"/>
      <c r="Q1148" s="158"/>
      <c r="R1148" s="159"/>
      <c r="S1148" s="159"/>
      <c r="T1148" s="159"/>
      <c r="U1148" s="159"/>
      <c r="V1148" s="159"/>
      <c r="W1148" s="159"/>
      <c r="X1148" s="159"/>
      <c r="Y1148" s="159"/>
      <c r="Z1148" s="148"/>
      <c r="AA1148" s="148"/>
      <c r="AB1148" s="148"/>
      <c r="AC1148" s="148"/>
      <c r="AD1148" s="148"/>
      <c r="AE1148" s="148"/>
      <c r="AF1148" s="148"/>
      <c r="AG1148" s="148" t="s">
        <v>365</v>
      </c>
      <c r="AH1148" s="148"/>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row>
    <row r="1149" spans="1:60" outlineLevel="3" x14ac:dyDescent="0.2">
      <c r="A1149" s="155"/>
      <c r="B1149" s="156"/>
      <c r="C1149" s="263" t="s">
        <v>1412</v>
      </c>
      <c r="D1149" s="264"/>
      <c r="E1149" s="264"/>
      <c r="F1149" s="264"/>
      <c r="G1149" s="264"/>
      <c r="H1149" s="159"/>
      <c r="I1149" s="159"/>
      <c r="J1149" s="159"/>
      <c r="K1149" s="159"/>
      <c r="L1149" s="159"/>
      <c r="M1149" s="159"/>
      <c r="N1149" s="158"/>
      <c r="O1149" s="158"/>
      <c r="P1149" s="158"/>
      <c r="Q1149" s="158"/>
      <c r="R1149" s="159"/>
      <c r="S1149" s="159"/>
      <c r="T1149" s="159"/>
      <c r="U1149" s="159"/>
      <c r="V1149" s="159"/>
      <c r="W1149" s="159"/>
      <c r="X1149" s="159"/>
      <c r="Y1149" s="159"/>
      <c r="Z1149" s="148"/>
      <c r="AA1149" s="148"/>
      <c r="AB1149" s="148"/>
      <c r="AC1149" s="148"/>
      <c r="AD1149" s="148"/>
      <c r="AE1149" s="148"/>
      <c r="AF1149" s="148"/>
      <c r="AG1149" s="148" t="s">
        <v>365</v>
      </c>
      <c r="AH1149" s="148"/>
      <c r="AI1149" s="148"/>
      <c r="AJ1149" s="148"/>
      <c r="AK1149" s="148"/>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row>
    <row r="1150" spans="1:60" outlineLevel="3" x14ac:dyDescent="0.2">
      <c r="A1150" s="155"/>
      <c r="B1150" s="156"/>
      <c r="C1150" s="263" t="s">
        <v>1413</v>
      </c>
      <c r="D1150" s="264"/>
      <c r="E1150" s="264"/>
      <c r="F1150" s="264"/>
      <c r="G1150" s="264"/>
      <c r="H1150" s="159"/>
      <c r="I1150" s="159"/>
      <c r="J1150" s="159"/>
      <c r="K1150" s="159"/>
      <c r="L1150" s="159"/>
      <c r="M1150" s="159"/>
      <c r="N1150" s="158"/>
      <c r="O1150" s="158"/>
      <c r="P1150" s="158"/>
      <c r="Q1150" s="158"/>
      <c r="R1150" s="159"/>
      <c r="S1150" s="159"/>
      <c r="T1150" s="159"/>
      <c r="U1150" s="159"/>
      <c r="V1150" s="159"/>
      <c r="W1150" s="159"/>
      <c r="X1150" s="159"/>
      <c r="Y1150" s="159"/>
      <c r="Z1150" s="148"/>
      <c r="AA1150" s="148"/>
      <c r="AB1150" s="148"/>
      <c r="AC1150" s="148"/>
      <c r="AD1150" s="148"/>
      <c r="AE1150" s="148"/>
      <c r="AF1150" s="148"/>
      <c r="AG1150" s="148" t="s">
        <v>365</v>
      </c>
      <c r="AH1150" s="148"/>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row>
    <row r="1151" spans="1:60" outlineLevel="3" x14ac:dyDescent="0.2">
      <c r="A1151" s="155"/>
      <c r="B1151" s="156"/>
      <c r="C1151" s="263" t="s">
        <v>1414</v>
      </c>
      <c r="D1151" s="264"/>
      <c r="E1151" s="264"/>
      <c r="F1151" s="264"/>
      <c r="G1151" s="264"/>
      <c r="H1151" s="159"/>
      <c r="I1151" s="159"/>
      <c r="J1151" s="159"/>
      <c r="K1151" s="159"/>
      <c r="L1151" s="159"/>
      <c r="M1151" s="159"/>
      <c r="N1151" s="158"/>
      <c r="O1151" s="158"/>
      <c r="P1151" s="158"/>
      <c r="Q1151" s="158"/>
      <c r="R1151" s="159"/>
      <c r="S1151" s="159"/>
      <c r="T1151" s="159"/>
      <c r="U1151" s="159"/>
      <c r="V1151" s="159"/>
      <c r="W1151" s="159"/>
      <c r="X1151" s="159"/>
      <c r="Y1151" s="159"/>
      <c r="Z1151" s="148"/>
      <c r="AA1151" s="148"/>
      <c r="AB1151" s="148"/>
      <c r="AC1151" s="148"/>
      <c r="AD1151" s="148"/>
      <c r="AE1151" s="148"/>
      <c r="AF1151" s="148"/>
      <c r="AG1151" s="148" t="s">
        <v>365</v>
      </c>
      <c r="AH1151" s="148"/>
      <c r="AI1151" s="148"/>
      <c r="AJ1151" s="148"/>
      <c r="AK1151" s="148"/>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row>
    <row r="1152" spans="1:60" outlineLevel="3" x14ac:dyDescent="0.2">
      <c r="A1152" s="155"/>
      <c r="B1152" s="156"/>
      <c r="C1152" s="263" t="s">
        <v>1415</v>
      </c>
      <c r="D1152" s="264"/>
      <c r="E1152" s="264"/>
      <c r="F1152" s="264"/>
      <c r="G1152" s="264"/>
      <c r="H1152" s="159"/>
      <c r="I1152" s="159"/>
      <c r="J1152" s="159"/>
      <c r="K1152" s="159"/>
      <c r="L1152" s="159"/>
      <c r="M1152" s="159"/>
      <c r="N1152" s="158"/>
      <c r="O1152" s="158"/>
      <c r="P1152" s="158"/>
      <c r="Q1152" s="158"/>
      <c r="R1152" s="159"/>
      <c r="S1152" s="159"/>
      <c r="T1152" s="159"/>
      <c r="U1152" s="159"/>
      <c r="V1152" s="159"/>
      <c r="W1152" s="159"/>
      <c r="X1152" s="159"/>
      <c r="Y1152" s="159"/>
      <c r="Z1152" s="148"/>
      <c r="AA1152" s="148"/>
      <c r="AB1152" s="148"/>
      <c r="AC1152" s="148"/>
      <c r="AD1152" s="148"/>
      <c r="AE1152" s="148"/>
      <c r="AF1152" s="148"/>
      <c r="AG1152" s="148" t="s">
        <v>365</v>
      </c>
      <c r="AH1152" s="148"/>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row>
    <row r="1153" spans="1:60" outlineLevel="3" x14ac:dyDescent="0.2">
      <c r="A1153" s="155"/>
      <c r="B1153" s="156"/>
      <c r="C1153" s="263" t="s">
        <v>1401</v>
      </c>
      <c r="D1153" s="264"/>
      <c r="E1153" s="264"/>
      <c r="F1153" s="264"/>
      <c r="G1153" s="264"/>
      <c r="H1153" s="159"/>
      <c r="I1153" s="159"/>
      <c r="J1153" s="159"/>
      <c r="K1153" s="159"/>
      <c r="L1153" s="159"/>
      <c r="M1153" s="159"/>
      <c r="N1153" s="158"/>
      <c r="O1153" s="158"/>
      <c r="P1153" s="158"/>
      <c r="Q1153" s="158"/>
      <c r="R1153" s="159"/>
      <c r="S1153" s="159"/>
      <c r="T1153" s="159"/>
      <c r="U1153" s="159"/>
      <c r="V1153" s="159"/>
      <c r="W1153" s="159"/>
      <c r="X1153" s="159"/>
      <c r="Y1153" s="159"/>
      <c r="Z1153" s="148"/>
      <c r="AA1153" s="148"/>
      <c r="AB1153" s="148"/>
      <c r="AC1153" s="148"/>
      <c r="AD1153" s="148"/>
      <c r="AE1153" s="148"/>
      <c r="AF1153" s="148"/>
      <c r="AG1153" s="148" t="s">
        <v>365</v>
      </c>
      <c r="AH1153" s="148"/>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row>
    <row r="1154" spans="1:60" outlineLevel="3" x14ac:dyDescent="0.2">
      <c r="A1154" s="155"/>
      <c r="B1154" s="156"/>
      <c r="C1154" s="263" t="s">
        <v>1402</v>
      </c>
      <c r="D1154" s="264"/>
      <c r="E1154" s="264"/>
      <c r="F1154" s="264"/>
      <c r="G1154" s="264"/>
      <c r="H1154" s="159"/>
      <c r="I1154" s="159"/>
      <c r="J1154" s="159"/>
      <c r="K1154" s="159"/>
      <c r="L1154" s="159"/>
      <c r="M1154" s="159"/>
      <c r="N1154" s="158"/>
      <c r="O1154" s="158"/>
      <c r="P1154" s="158"/>
      <c r="Q1154" s="158"/>
      <c r="R1154" s="159"/>
      <c r="S1154" s="159"/>
      <c r="T1154" s="159"/>
      <c r="U1154" s="159"/>
      <c r="V1154" s="159"/>
      <c r="W1154" s="159"/>
      <c r="X1154" s="159"/>
      <c r="Y1154" s="159"/>
      <c r="Z1154" s="148"/>
      <c r="AA1154" s="148"/>
      <c r="AB1154" s="148"/>
      <c r="AC1154" s="148"/>
      <c r="AD1154" s="148"/>
      <c r="AE1154" s="148"/>
      <c r="AF1154" s="148"/>
      <c r="AG1154" s="148" t="s">
        <v>365</v>
      </c>
      <c r="AH1154" s="148"/>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row>
    <row r="1155" spans="1:60" outlineLevel="3" x14ac:dyDescent="0.2">
      <c r="A1155" s="155"/>
      <c r="B1155" s="156"/>
      <c r="C1155" s="263" t="s">
        <v>1406</v>
      </c>
      <c r="D1155" s="264"/>
      <c r="E1155" s="264"/>
      <c r="F1155" s="264"/>
      <c r="G1155" s="264"/>
      <c r="H1155" s="159"/>
      <c r="I1155" s="159"/>
      <c r="J1155" s="159"/>
      <c r="K1155" s="159"/>
      <c r="L1155" s="159"/>
      <c r="M1155" s="159"/>
      <c r="N1155" s="158"/>
      <c r="O1155" s="158"/>
      <c r="P1155" s="158"/>
      <c r="Q1155" s="158"/>
      <c r="R1155" s="159"/>
      <c r="S1155" s="159"/>
      <c r="T1155" s="159"/>
      <c r="U1155" s="159"/>
      <c r="V1155" s="159"/>
      <c r="W1155" s="159"/>
      <c r="X1155" s="159"/>
      <c r="Y1155" s="159"/>
      <c r="Z1155" s="148"/>
      <c r="AA1155" s="148"/>
      <c r="AB1155" s="148"/>
      <c r="AC1155" s="148"/>
      <c r="AD1155" s="148"/>
      <c r="AE1155" s="148"/>
      <c r="AF1155" s="148"/>
      <c r="AG1155" s="148" t="s">
        <v>365</v>
      </c>
      <c r="AH1155" s="148"/>
      <c r="AI1155" s="148"/>
      <c r="AJ1155" s="148"/>
      <c r="AK1155" s="148"/>
      <c r="AL1155" s="148"/>
      <c r="AM1155" s="148"/>
      <c r="AN1155" s="148"/>
      <c r="AO1155" s="148"/>
      <c r="AP1155" s="148"/>
      <c r="AQ1155" s="148"/>
      <c r="AR1155" s="148"/>
      <c r="AS1155" s="148"/>
      <c r="AT1155" s="148"/>
      <c r="AU1155" s="148"/>
      <c r="AV1155" s="148"/>
      <c r="AW1155" s="148"/>
      <c r="AX1155" s="148"/>
      <c r="AY1155" s="148"/>
      <c r="AZ1155" s="148"/>
      <c r="BA1155" s="148"/>
      <c r="BB1155" s="148"/>
      <c r="BC1155" s="148"/>
      <c r="BD1155" s="148"/>
      <c r="BE1155" s="148"/>
      <c r="BF1155" s="148"/>
      <c r="BG1155" s="148"/>
      <c r="BH1155" s="148"/>
    </row>
    <row r="1156" spans="1:60" outlineLevel="3" x14ac:dyDescent="0.2">
      <c r="A1156" s="155"/>
      <c r="B1156" s="156"/>
      <c r="C1156" s="263" t="s">
        <v>1407</v>
      </c>
      <c r="D1156" s="264"/>
      <c r="E1156" s="264"/>
      <c r="F1156" s="264"/>
      <c r="G1156" s="264"/>
      <c r="H1156" s="159"/>
      <c r="I1156" s="159"/>
      <c r="J1156" s="159"/>
      <c r="K1156" s="159"/>
      <c r="L1156" s="159"/>
      <c r="M1156" s="159"/>
      <c r="N1156" s="158"/>
      <c r="O1156" s="158"/>
      <c r="P1156" s="158"/>
      <c r="Q1156" s="158"/>
      <c r="R1156" s="159"/>
      <c r="S1156" s="159"/>
      <c r="T1156" s="159"/>
      <c r="U1156" s="159"/>
      <c r="V1156" s="159"/>
      <c r="W1156" s="159"/>
      <c r="X1156" s="159"/>
      <c r="Y1156" s="159"/>
      <c r="Z1156" s="148"/>
      <c r="AA1156" s="148"/>
      <c r="AB1156" s="148"/>
      <c r="AC1156" s="148"/>
      <c r="AD1156" s="148"/>
      <c r="AE1156" s="148"/>
      <c r="AF1156" s="148"/>
      <c r="AG1156" s="148" t="s">
        <v>365</v>
      </c>
      <c r="AH1156" s="148"/>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row>
    <row r="1157" spans="1:60" outlineLevel="1" x14ac:dyDescent="0.2">
      <c r="A1157" s="178">
        <v>234</v>
      </c>
      <c r="B1157" s="179" t="s">
        <v>1416</v>
      </c>
      <c r="C1157" s="195" t="s">
        <v>1417</v>
      </c>
      <c r="D1157" s="180" t="s">
        <v>443</v>
      </c>
      <c r="E1157" s="181">
        <v>1</v>
      </c>
      <c r="F1157" s="182"/>
      <c r="G1157" s="183">
        <f>ROUND(E1157*F1157,2)</f>
        <v>0</v>
      </c>
      <c r="H1157" s="182"/>
      <c r="I1157" s="183">
        <f>ROUND(E1157*H1157,2)</f>
        <v>0</v>
      </c>
      <c r="J1157" s="182"/>
      <c r="K1157" s="183">
        <f>ROUND(E1157*J1157,2)</f>
        <v>0</v>
      </c>
      <c r="L1157" s="183">
        <v>12</v>
      </c>
      <c r="M1157" s="183">
        <f>G1157*(1+L1157/100)</f>
        <v>0</v>
      </c>
      <c r="N1157" s="181">
        <v>0.25768000000000002</v>
      </c>
      <c r="O1157" s="181">
        <f>ROUND(E1157*N1157,2)</f>
        <v>0.26</v>
      </c>
      <c r="P1157" s="181">
        <v>0</v>
      </c>
      <c r="Q1157" s="181">
        <f>ROUND(E1157*P1157,2)</f>
        <v>0</v>
      </c>
      <c r="R1157" s="183"/>
      <c r="S1157" s="183" t="s">
        <v>633</v>
      </c>
      <c r="T1157" s="184" t="s">
        <v>634</v>
      </c>
      <c r="U1157" s="159">
        <v>1.44</v>
      </c>
      <c r="V1157" s="159">
        <f>ROUND(E1157*U1157,2)</f>
        <v>1.44</v>
      </c>
      <c r="W1157" s="159"/>
      <c r="X1157" s="159" t="s">
        <v>314</v>
      </c>
      <c r="Y1157" s="159" t="s">
        <v>315</v>
      </c>
      <c r="Z1157" s="148"/>
      <c r="AA1157" s="148"/>
      <c r="AB1157" s="148"/>
      <c r="AC1157" s="148"/>
      <c r="AD1157" s="148"/>
      <c r="AE1157" s="148"/>
      <c r="AF1157" s="148"/>
      <c r="AG1157" s="148" t="s">
        <v>316</v>
      </c>
      <c r="AH1157" s="148"/>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row>
    <row r="1158" spans="1:60" outlineLevel="2" x14ac:dyDescent="0.2">
      <c r="A1158" s="155"/>
      <c r="B1158" s="156"/>
      <c r="C1158" s="265" t="s">
        <v>1418</v>
      </c>
      <c r="D1158" s="266"/>
      <c r="E1158" s="266"/>
      <c r="F1158" s="266"/>
      <c r="G1158" s="266"/>
      <c r="H1158" s="159"/>
      <c r="I1158" s="159"/>
      <c r="J1158" s="159"/>
      <c r="K1158" s="159"/>
      <c r="L1158" s="159"/>
      <c r="M1158" s="159"/>
      <c r="N1158" s="158"/>
      <c r="O1158" s="158"/>
      <c r="P1158" s="158"/>
      <c r="Q1158" s="158"/>
      <c r="R1158" s="159"/>
      <c r="S1158" s="159"/>
      <c r="T1158" s="159"/>
      <c r="U1158" s="159"/>
      <c r="V1158" s="159"/>
      <c r="W1158" s="159"/>
      <c r="X1158" s="159"/>
      <c r="Y1158" s="159"/>
      <c r="Z1158" s="148"/>
      <c r="AA1158" s="148"/>
      <c r="AB1158" s="148"/>
      <c r="AC1158" s="148"/>
      <c r="AD1158" s="148"/>
      <c r="AE1158" s="148"/>
      <c r="AF1158" s="148"/>
      <c r="AG1158" s="148" t="s">
        <v>365</v>
      </c>
      <c r="AH1158" s="148"/>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row>
    <row r="1159" spans="1:60" outlineLevel="3" x14ac:dyDescent="0.2">
      <c r="A1159" s="155"/>
      <c r="B1159" s="156"/>
      <c r="C1159" s="263" t="s">
        <v>1395</v>
      </c>
      <c r="D1159" s="264"/>
      <c r="E1159" s="264"/>
      <c r="F1159" s="264"/>
      <c r="G1159" s="264"/>
      <c r="H1159" s="159"/>
      <c r="I1159" s="159"/>
      <c r="J1159" s="159"/>
      <c r="K1159" s="159"/>
      <c r="L1159" s="159"/>
      <c r="M1159" s="159"/>
      <c r="N1159" s="158"/>
      <c r="O1159" s="158"/>
      <c r="P1159" s="158"/>
      <c r="Q1159" s="158"/>
      <c r="R1159" s="159"/>
      <c r="S1159" s="159"/>
      <c r="T1159" s="159"/>
      <c r="U1159" s="159"/>
      <c r="V1159" s="159"/>
      <c r="W1159" s="159"/>
      <c r="X1159" s="159"/>
      <c r="Y1159" s="159"/>
      <c r="Z1159" s="148"/>
      <c r="AA1159" s="148"/>
      <c r="AB1159" s="148"/>
      <c r="AC1159" s="148"/>
      <c r="AD1159" s="148"/>
      <c r="AE1159" s="148"/>
      <c r="AF1159" s="148"/>
      <c r="AG1159" s="148" t="s">
        <v>365</v>
      </c>
      <c r="AH1159" s="148"/>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row>
    <row r="1160" spans="1:60" outlineLevel="3" x14ac:dyDescent="0.2">
      <c r="A1160" s="155"/>
      <c r="B1160" s="156"/>
      <c r="C1160" s="263" t="s">
        <v>1419</v>
      </c>
      <c r="D1160" s="264"/>
      <c r="E1160" s="264"/>
      <c r="F1160" s="264"/>
      <c r="G1160" s="264"/>
      <c r="H1160" s="159"/>
      <c r="I1160" s="159"/>
      <c r="J1160" s="159"/>
      <c r="K1160" s="159"/>
      <c r="L1160" s="159"/>
      <c r="M1160" s="159"/>
      <c r="N1160" s="158"/>
      <c r="O1160" s="158"/>
      <c r="P1160" s="158"/>
      <c r="Q1160" s="158"/>
      <c r="R1160" s="159"/>
      <c r="S1160" s="159"/>
      <c r="T1160" s="159"/>
      <c r="U1160" s="159"/>
      <c r="V1160" s="159"/>
      <c r="W1160" s="159"/>
      <c r="X1160" s="159"/>
      <c r="Y1160" s="159"/>
      <c r="Z1160" s="148"/>
      <c r="AA1160" s="148"/>
      <c r="AB1160" s="148"/>
      <c r="AC1160" s="148"/>
      <c r="AD1160" s="148"/>
      <c r="AE1160" s="148"/>
      <c r="AF1160" s="148"/>
      <c r="AG1160" s="148" t="s">
        <v>365</v>
      </c>
      <c r="AH1160" s="148"/>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row>
    <row r="1161" spans="1:60" outlineLevel="3" x14ac:dyDescent="0.2">
      <c r="A1161" s="155"/>
      <c r="B1161" s="156"/>
      <c r="C1161" s="263" t="s">
        <v>1411</v>
      </c>
      <c r="D1161" s="264"/>
      <c r="E1161" s="264"/>
      <c r="F1161" s="264"/>
      <c r="G1161" s="264"/>
      <c r="H1161" s="159"/>
      <c r="I1161" s="159"/>
      <c r="J1161" s="159"/>
      <c r="K1161" s="159"/>
      <c r="L1161" s="159"/>
      <c r="M1161" s="159"/>
      <c r="N1161" s="158"/>
      <c r="O1161" s="158"/>
      <c r="P1161" s="158"/>
      <c r="Q1161" s="158"/>
      <c r="R1161" s="159"/>
      <c r="S1161" s="159"/>
      <c r="T1161" s="159"/>
      <c r="U1161" s="159"/>
      <c r="V1161" s="159"/>
      <c r="W1161" s="159"/>
      <c r="X1161" s="159"/>
      <c r="Y1161" s="159"/>
      <c r="Z1161" s="148"/>
      <c r="AA1161" s="148"/>
      <c r="AB1161" s="148"/>
      <c r="AC1161" s="148"/>
      <c r="AD1161" s="148"/>
      <c r="AE1161" s="148"/>
      <c r="AF1161" s="148"/>
      <c r="AG1161" s="148" t="s">
        <v>365</v>
      </c>
      <c r="AH1161" s="148"/>
      <c r="AI1161" s="148"/>
      <c r="AJ1161" s="148"/>
      <c r="AK1161" s="148"/>
      <c r="AL1161" s="148"/>
      <c r="AM1161" s="148"/>
      <c r="AN1161" s="148"/>
      <c r="AO1161" s="148"/>
      <c r="AP1161" s="148"/>
      <c r="AQ1161" s="148"/>
      <c r="AR1161" s="148"/>
      <c r="AS1161" s="148"/>
      <c r="AT1161" s="148"/>
      <c r="AU1161" s="148"/>
      <c r="AV1161" s="148"/>
      <c r="AW1161" s="148"/>
      <c r="AX1161" s="148"/>
      <c r="AY1161" s="148"/>
      <c r="AZ1161" s="148"/>
      <c r="BA1161" s="148"/>
      <c r="BB1161" s="148"/>
      <c r="BC1161" s="148"/>
      <c r="BD1161" s="148"/>
      <c r="BE1161" s="148"/>
      <c r="BF1161" s="148"/>
      <c r="BG1161" s="148"/>
      <c r="BH1161" s="148"/>
    </row>
    <row r="1162" spans="1:60" outlineLevel="3" x14ac:dyDescent="0.2">
      <c r="A1162" s="155"/>
      <c r="B1162" s="156"/>
      <c r="C1162" s="263" t="s">
        <v>1412</v>
      </c>
      <c r="D1162" s="264"/>
      <c r="E1162" s="264"/>
      <c r="F1162" s="264"/>
      <c r="G1162" s="264"/>
      <c r="H1162" s="159"/>
      <c r="I1162" s="159"/>
      <c r="J1162" s="159"/>
      <c r="K1162" s="159"/>
      <c r="L1162" s="159"/>
      <c r="M1162" s="159"/>
      <c r="N1162" s="158"/>
      <c r="O1162" s="158"/>
      <c r="P1162" s="158"/>
      <c r="Q1162" s="158"/>
      <c r="R1162" s="159"/>
      <c r="S1162" s="159"/>
      <c r="T1162" s="159"/>
      <c r="U1162" s="159"/>
      <c r="V1162" s="159"/>
      <c r="W1162" s="159"/>
      <c r="X1162" s="159"/>
      <c r="Y1162" s="159"/>
      <c r="Z1162" s="148"/>
      <c r="AA1162" s="148"/>
      <c r="AB1162" s="148"/>
      <c r="AC1162" s="148"/>
      <c r="AD1162" s="148"/>
      <c r="AE1162" s="148"/>
      <c r="AF1162" s="148"/>
      <c r="AG1162" s="148" t="s">
        <v>365</v>
      </c>
      <c r="AH1162" s="148"/>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row>
    <row r="1163" spans="1:60" outlineLevel="3" x14ac:dyDescent="0.2">
      <c r="A1163" s="155"/>
      <c r="B1163" s="156"/>
      <c r="C1163" s="263" t="s">
        <v>1413</v>
      </c>
      <c r="D1163" s="264"/>
      <c r="E1163" s="264"/>
      <c r="F1163" s="264"/>
      <c r="G1163" s="264"/>
      <c r="H1163" s="159"/>
      <c r="I1163" s="159"/>
      <c r="J1163" s="159"/>
      <c r="K1163" s="159"/>
      <c r="L1163" s="159"/>
      <c r="M1163" s="159"/>
      <c r="N1163" s="158"/>
      <c r="O1163" s="158"/>
      <c r="P1163" s="158"/>
      <c r="Q1163" s="158"/>
      <c r="R1163" s="159"/>
      <c r="S1163" s="159"/>
      <c r="T1163" s="159"/>
      <c r="U1163" s="159"/>
      <c r="V1163" s="159"/>
      <c r="W1163" s="159"/>
      <c r="X1163" s="159"/>
      <c r="Y1163" s="159"/>
      <c r="Z1163" s="148"/>
      <c r="AA1163" s="148"/>
      <c r="AB1163" s="148"/>
      <c r="AC1163" s="148"/>
      <c r="AD1163" s="148"/>
      <c r="AE1163" s="148"/>
      <c r="AF1163" s="148"/>
      <c r="AG1163" s="148" t="s">
        <v>365</v>
      </c>
      <c r="AH1163" s="148"/>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row>
    <row r="1164" spans="1:60" outlineLevel="3" x14ac:dyDescent="0.2">
      <c r="A1164" s="155"/>
      <c r="B1164" s="156"/>
      <c r="C1164" s="263" t="s">
        <v>1414</v>
      </c>
      <c r="D1164" s="264"/>
      <c r="E1164" s="264"/>
      <c r="F1164" s="264"/>
      <c r="G1164" s="264"/>
      <c r="H1164" s="159"/>
      <c r="I1164" s="159"/>
      <c r="J1164" s="159"/>
      <c r="K1164" s="159"/>
      <c r="L1164" s="159"/>
      <c r="M1164" s="159"/>
      <c r="N1164" s="158"/>
      <c r="O1164" s="158"/>
      <c r="P1164" s="158"/>
      <c r="Q1164" s="158"/>
      <c r="R1164" s="159"/>
      <c r="S1164" s="159"/>
      <c r="T1164" s="159"/>
      <c r="U1164" s="159"/>
      <c r="V1164" s="159"/>
      <c r="W1164" s="159"/>
      <c r="X1164" s="159"/>
      <c r="Y1164" s="159"/>
      <c r="Z1164" s="148"/>
      <c r="AA1164" s="148"/>
      <c r="AB1164" s="148"/>
      <c r="AC1164" s="148"/>
      <c r="AD1164" s="148"/>
      <c r="AE1164" s="148"/>
      <c r="AF1164" s="148"/>
      <c r="AG1164" s="148" t="s">
        <v>365</v>
      </c>
      <c r="AH1164" s="148"/>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row>
    <row r="1165" spans="1:60" outlineLevel="3" x14ac:dyDescent="0.2">
      <c r="A1165" s="155"/>
      <c r="B1165" s="156"/>
      <c r="C1165" s="263" t="s">
        <v>1415</v>
      </c>
      <c r="D1165" s="264"/>
      <c r="E1165" s="264"/>
      <c r="F1165" s="264"/>
      <c r="G1165" s="264"/>
      <c r="H1165" s="159"/>
      <c r="I1165" s="159"/>
      <c r="J1165" s="159"/>
      <c r="K1165" s="159"/>
      <c r="L1165" s="159"/>
      <c r="M1165" s="159"/>
      <c r="N1165" s="158"/>
      <c r="O1165" s="158"/>
      <c r="P1165" s="158"/>
      <c r="Q1165" s="158"/>
      <c r="R1165" s="159"/>
      <c r="S1165" s="159"/>
      <c r="T1165" s="159"/>
      <c r="U1165" s="159"/>
      <c r="V1165" s="159"/>
      <c r="W1165" s="159"/>
      <c r="X1165" s="159"/>
      <c r="Y1165" s="159"/>
      <c r="Z1165" s="148"/>
      <c r="AA1165" s="148"/>
      <c r="AB1165" s="148"/>
      <c r="AC1165" s="148"/>
      <c r="AD1165" s="148"/>
      <c r="AE1165" s="148"/>
      <c r="AF1165" s="148"/>
      <c r="AG1165" s="148" t="s">
        <v>365</v>
      </c>
      <c r="AH1165" s="148"/>
      <c r="AI1165" s="148"/>
      <c r="AJ1165" s="148"/>
      <c r="AK1165" s="148"/>
      <c r="AL1165" s="148"/>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row>
    <row r="1166" spans="1:60" outlineLevel="3" x14ac:dyDescent="0.2">
      <c r="A1166" s="155"/>
      <c r="B1166" s="156"/>
      <c r="C1166" s="263" t="s">
        <v>1401</v>
      </c>
      <c r="D1166" s="264"/>
      <c r="E1166" s="264"/>
      <c r="F1166" s="264"/>
      <c r="G1166" s="264"/>
      <c r="H1166" s="159"/>
      <c r="I1166" s="159"/>
      <c r="J1166" s="159"/>
      <c r="K1166" s="159"/>
      <c r="L1166" s="159"/>
      <c r="M1166" s="159"/>
      <c r="N1166" s="158"/>
      <c r="O1166" s="158"/>
      <c r="P1166" s="158"/>
      <c r="Q1166" s="158"/>
      <c r="R1166" s="159"/>
      <c r="S1166" s="159"/>
      <c r="T1166" s="159"/>
      <c r="U1166" s="159"/>
      <c r="V1166" s="159"/>
      <c r="W1166" s="159"/>
      <c r="X1166" s="159"/>
      <c r="Y1166" s="159"/>
      <c r="Z1166" s="148"/>
      <c r="AA1166" s="148"/>
      <c r="AB1166" s="148"/>
      <c r="AC1166" s="148"/>
      <c r="AD1166" s="148"/>
      <c r="AE1166" s="148"/>
      <c r="AF1166" s="148"/>
      <c r="AG1166" s="148" t="s">
        <v>365</v>
      </c>
      <c r="AH1166" s="148"/>
      <c r="AI1166" s="148"/>
      <c r="AJ1166" s="148"/>
      <c r="AK1166" s="148"/>
      <c r="AL1166" s="148"/>
      <c r="AM1166" s="148"/>
      <c r="AN1166" s="148"/>
      <c r="AO1166" s="148"/>
      <c r="AP1166" s="148"/>
      <c r="AQ1166" s="148"/>
      <c r="AR1166" s="148"/>
      <c r="AS1166" s="148"/>
      <c r="AT1166" s="148"/>
      <c r="AU1166" s="148"/>
      <c r="AV1166" s="148"/>
      <c r="AW1166" s="148"/>
      <c r="AX1166" s="148"/>
      <c r="AY1166" s="148"/>
      <c r="AZ1166" s="148"/>
      <c r="BA1166" s="148"/>
      <c r="BB1166" s="148"/>
      <c r="BC1166" s="148"/>
      <c r="BD1166" s="148"/>
      <c r="BE1166" s="148"/>
      <c r="BF1166" s="148"/>
      <c r="BG1166" s="148"/>
      <c r="BH1166" s="148"/>
    </row>
    <row r="1167" spans="1:60" outlineLevel="3" x14ac:dyDescent="0.2">
      <c r="A1167" s="155"/>
      <c r="B1167" s="156"/>
      <c r="C1167" s="263" t="s">
        <v>1402</v>
      </c>
      <c r="D1167" s="264"/>
      <c r="E1167" s="264"/>
      <c r="F1167" s="264"/>
      <c r="G1167" s="264"/>
      <c r="H1167" s="159"/>
      <c r="I1167" s="159"/>
      <c r="J1167" s="159"/>
      <c r="K1167" s="159"/>
      <c r="L1167" s="159"/>
      <c r="M1167" s="159"/>
      <c r="N1167" s="158"/>
      <c r="O1167" s="158"/>
      <c r="P1167" s="158"/>
      <c r="Q1167" s="158"/>
      <c r="R1167" s="159"/>
      <c r="S1167" s="159"/>
      <c r="T1167" s="159"/>
      <c r="U1167" s="159"/>
      <c r="V1167" s="159"/>
      <c r="W1167" s="159"/>
      <c r="X1167" s="159"/>
      <c r="Y1167" s="159"/>
      <c r="Z1167" s="148"/>
      <c r="AA1167" s="148"/>
      <c r="AB1167" s="148"/>
      <c r="AC1167" s="148"/>
      <c r="AD1167" s="148"/>
      <c r="AE1167" s="148"/>
      <c r="AF1167" s="148"/>
      <c r="AG1167" s="148" t="s">
        <v>365</v>
      </c>
      <c r="AH1167" s="148"/>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48"/>
      <c r="BB1167" s="148"/>
      <c r="BC1167" s="148"/>
      <c r="BD1167" s="148"/>
      <c r="BE1167" s="148"/>
      <c r="BF1167" s="148"/>
      <c r="BG1167" s="148"/>
      <c r="BH1167" s="148"/>
    </row>
    <row r="1168" spans="1:60" outlineLevel="3" x14ac:dyDescent="0.2">
      <c r="A1168" s="155"/>
      <c r="B1168" s="156"/>
      <c r="C1168" s="263" t="s">
        <v>1406</v>
      </c>
      <c r="D1168" s="264"/>
      <c r="E1168" s="264"/>
      <c r="F1168" s="264"/>
      <c r="G1168" s="264"/>
      <c r="H1168" s="159"/>
      <c r="I1168" s="159"/>
      <c r="J1168" s="159"/>
      <c r="K1168" s="159"/>
      <c r="L1168" s="159"/>
      <c r="M1168" s="159"/>
      <c r="N1168" s="158"/>
      <c r="O1168" s="158"/>
      <c r="P1168" s="158"/>
      <c r="Q1168" s="158"/>
      <c r="R1168" s="159"/>
      <c r="S1168" s="159"/>
      <c r="T1168" s="159"/>
      <c r="U1168" s="159"/>
      <c r="V1168" s="159"/>
      <c r="W1168" s="159"/>
      <c r="X1168" s="159"/>
      <c r="Y1168" s="159"/>
      <c r="Z1168" s="148"/>
      <c r="AA1168" s="148"/>
      <c r="AB1168" s="148"/>
      <c r="AC1168" s="148"/>
      <c r="AD1168" s="148"/>
      <c r="AE1168" s="148"/>
      <c r="AF1168" s="148"/>
      <c r="AG1168" s="148" t="s">
        <v>365</v>
      </c>
      <c r="AH1168" s="148"/>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row>
    <row r="1169" spans="1:60" outlineLevel="3" x14ac:dyDescent="0.2">
      <c r="A1169" s="155"/>
      <c r="B1169" s="156"/>
      <c r="C1169" s="263" t="s">
        <v>1407</v>
      </c>
      <c r="D1169" s="264"/>
      <c r="E1169" s="264"/>
      <c r="F1169" s="264"/>
      <c r="G1169" s="264"/>
      <c r="H1169" s="159"/>
      <c r="I1169" s="159"/>
      <c r="J1169" s="159"/>
      <c r="K1169" s="159"/>
      <c r="L1169" s="159"/>
      <c r="M1169" s="159"/>
      <c r="N1169" s="158"/>
      <c r="O1169" s="158"/>
      <c r="P1169" s="158"/>
      <c r="Q1169" s="158"/>
      <c r="R1169" s="159"/>
      <c r="S1169" s="159"/>
      <c r="T1169" s="159"/>
      <c r="U1169" s="159"/>
      <c r="V1169" s="159"/>
      <c r="W1169" s="159"/>
      <c r="X1169" s="159"/>
      <c r="Y1169" s="159"/>
      <c r="Z1169" s="148"/>
      <c r="AA1169" s="148"/>
      <c r="AB1169" s="148"/>
      <c r="AC1169" s="148"/>
      <c r="AD1169" s="148"/>
      <c r="AE1169" s="148"/>
      <c r="AF1169" s="148"/>
      <c r="AG1169" s="148" t="s">
        <v>365</v>
      </c>
      <c r="AH1169" s="148"/>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row>
    <row r="1170" spans="1:60" outlineLevel="1" x14ac:dyDescent="0.2">
      <c r="A1170" s="185">
        <v>235</v>
      </c>
      <c r="B1170" s="186" t="s">
        <v>1420</v>
      </c>
      <c r="C1170" s="197" t="s">
        <v>1421</v>
      </c>
      <c r="D1170" s="187" t="s">
        <v>381</v>
      </c>
      <c r="E1170" s="188">
        <v>2.5809000000000002</v>
      </c>
      <c r="F1170" s="189"/>
      <c r="G1170" s="190">
        <f>ROUND(E1170*F1170,2)</f>
        <v>0</v>
      </c>
      <c r="H1170" s="189"/>
      <c r="I1170" s="190">
        <f>ROUND(E1170*H1170,2)</f>
        <v>0</v>
      </c>
      <c r="J1170" s="189"/>
      <c r="K1170" s="190">
        <f>ROUND(E1170*J1170,2)</f>
        <v>0</v>
      </c>
      <c r="L1170" s="190">
        <v>12</v>
      </c>
      <c r="M1170" s="190">
        <f>G1170*(1+L1170/100)</f>
        <v>0</v>
      </c>
      <c r="N1170" s="188">
        <v>0</v>
      </c>
      <c r="O1170" s="188">
        <f>ROUND(E1170*N1170,2)</f>
        <v>0</v>
      </c>
      <c r="P1170" s="188">
        <v>0</v>
      </c>
      <c r="Q1170" s="188">
        <f>ROUND(E1170*P1170,2)</f>
        <v>0</v>
      </c>
      <c r="R1170" s="190"/>
      <c r="S1170" s="190" t="s">
        <v>313</v>
      </c>
      <c r="T1170" s="191" t="s">
        <v>313</v>
      </c>
      <c r="U1170" s="159">
        <v>1.5229999999999999</v>
      </c>
      <c r="V1170" s="159">
        <f>ROUND(E1170*U1170,2)</f>
        <v>3.93</v>
      </c>
      <c r="W1170" s="159"/>
      <c r="X1170" s="159" t="s">
        <v>1143</v>
      </c>
      <c r="Y1170" s="159" t="s">
        <v>315</v>
      </c>
      <c r="Z1170" s="148"/>
      <c r="AA1170" s="148"/>
      <c r="AB1170" s="148"/>
      <c r="AC1170" s="148"/>
      <c r="AD1170" s="148"/>
      <c r="AE1170" s="148"/>
      <c r="AF1170" s="148"/>
      <c r="AG1170" s="148" t="s">
        <v>1144</v>
      </c>
      <c r="AH1170" s="148"/>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row>
    <row r="1171" spans="1:60" x14ac:dyDescent="0.2">
      <c r="A1171" s="171" t="s">
        <v>308</v>
      </c>
      <c r="B1171" s="172" t="s">
        <v>234</v>
      </c>
      <c r="C1171" s="194" t="s">
        <v>235</v>
      </c>
      <c r="D1171" s="173"/>
      <c r="E1171" s="174"/>
      <c r="F1171" s="175"/>
      <c r="G1171" s="175">
        <f>SUMIF(AG1172:AG1174,"&lt;&gt;NOR",G1172:G1174)</f>
        <v>0</v>
      </c>
      <c r="H1171" s="175"/>
      <c r="I1171" s="175">
        <f>SUM(I1172:I1174)</f>
        <v>0</v>
      </c>
      <c r="J1171" s="175"/>
      <c r="K1171" s="175">
        <f>SUM(K1172:K1174)</f>
        <v>0</v>
      </c>
      <c r="L1171" s="175"/>
      <c r="M1171" s="175">
        <f>SUM(M1172:M1174)</f>
        <v>0</v>
      </c>
      <c r="N1171" s="174"/>
      <c r="O1171" s="174">
        <f>SUM(O1172:O1174)</f>
        <v>0.01</v>
      </c>
      <c r="P1171" s="174"/>
      <c r="Q1171" s="174">
        <f>SUM(Q1172:Q1174)</f>
        <v>0</v>
      </c>
      <c r="R1171" s="175"/>
      <c r="S1171" s="175"/>
      <c r="T1171" s="176"/>
      <c r="U1171" s="170"/>
      <c r="V1171" s="170">
        <f>SUM(V1172:V1174)</f>
        <v>7.4399999999999995</v>
      </c>
      <c r="W1171" s="170"/>
      <c r="X1171" s="170"/>
      <c r="Y1171" s="170"/>
      <c r="AG1171" t="s">
        <v>309</v>
      </c>
    </row>
    <row r="1172" spans="1:60" outlineLevel="1" x14ac:dyDescent="0.2">
      <c r="A1172" s="185">
        <v>236</v>
      </c>
      <c r="B1172" s="186" t="s">
        <v>1422</v>
      </c>
      <c r="C1172" s="197" t="s">
        <v>1423</v>
      </c>
      <c r="D1172" s="187" t="s">
        <v>443</v>
      </c>
      <c r="E1172" s="188">
        <v>14</v>
      </c>
      <c r="F1172" s="189"/>
      <c r="G1172" s="190">
        <f>ROUND(E1172*F1172,2)</f>
        <v>0</v>
      </c>
      <c r="H1172" s="189"/>
      <c r="I1172" s="190">
        <f>ROUND(E1172*H1172,2)</f>
        <v>0</v>
      </c>
      <c r="J1172" s="189"/>
      <c r="K1172" s="190">
        <f>ROUND(E1172*J1172,2)</f>
        <v>0</v>
      </c>
      <c r="L1172" s="190">
        <v>12</v>
      </c>
      <c r="M1172" s="190">
        <f>G1172*(1+L1172/100)</f>
        <v>0</v>
      </c>
      <c r="N1172" s="188">
        <v>0</v>
      </c>
      <c r="O1172" s="188">
        <f>ROUND(E1172*N1172,2)</f>
        <v>0</v>
      </c>
      <c r="P1172" s="188">
        <v>0</v>
      </c>
      <c r="Q1172" s="188">
        <f>ROUND(E1172*P1172,2)</f>
        <v>0</v>
      </c>
      <c r="R1172" s="190"/>
      <c r="S1172" s="190" t="s">
        <v>313</v>
      </c>
      <c r="T1172" s="191" t="s">
        <v>313</v>
      </c>
      <c r="U1172" s="159">
        <v>0.42499999999999999</v>
      </c>
      <c r="V1172" s="159">
        <f>ROUND(E1172*U1172,2)</f>
        <v>5.95</v>
      </c>
      <c r="W1172" s="159"/>
      <c r="X1172" s="159" t="s">
        <v>314</v>
      </c>
      <c r="Y1172" s="159" t="s">
        <v>315</v>
      </c>
      <c r="Z1172" s="148"/>
      <c r="AA1172" s="148"/>
      <c r="AB1172" s="148"/>
      <c r="AC1172" s="148"/>
      <c r="AD1172" s="148"/>
      <c r="AE1172" s="148"/>
      <c r="AF1172" s="148"/>
      <c r="AG1172" s="148" t="s">
        <v>316</v>
      </c>
      <c r="AH1172" s="148"/>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row>
    <row r="1173" spans="1:60" ht="22.5" outlineLevel="1" x14ac:dyDescent="0.2">
      <c r="A1173" s="185">
        <v>237</v>
      </c>
      <c r="B1173" s="186" t="s">
        <v>1424</v>
      </c>
      <c r="C1173" s="197" t="s">
        <v>1425</v>
      </c>
      <c r="D1173" s="187" t="s">
        <v>1426</v>
      </c>
      <c r="E1173" s="188">
        <v>14</v>
      </c>
      <c r="F1173" s="189"/>
      <c r="G1173" s="190">
        <f>ROUND(E1173*F1173,2)</f>
        <v>0</v>
      </c>
      <c r="H1173" s="189"/>
      <c r="I1173" s="190">
        <f>ROUND(E1173*H1173,2)</f>
        <v>0</v>
      </c>
      <c r="J1173" s="189"/>
      <c r="K1173" s="190">
        <f>ROUND(E1173*J1173,2)</f>
        <v>0</v>
      </c>
      <c r="L1173" s="190">
        <v>12</v>
      </c>
      <c r="M1173" s="190">
        <f>G1173*(1+L1173/100)</f>
        <v>0</v>
      </c>
      <c r="N1173" s="188">
        <v>1E-3</v>
      </c>
      <c r="O1173" s="188">
        <f>ROUND(E1173*N1173,2)</f>
        <v>0.01</v>
      </c>
      <c r="P1173" s="188">
        <v>0</v>
      </c>
      <c r="Q1173" s="188">
        <f>ROUND(E1173*P1173,2)</f>
        <v>0</v>
      </c>
      <c r="R1173" s="190"/>
      <c r="S1173" s="190" t="s">
        <v>313</v>
      </c>
      <c r="T1173" s="191" t="s">
        <v>313</v>
      </c>
      <c r="U1173" s="159">
        <v>0.105</v>
      </c>
      <c r="V1173" s="159">
        <f>ROUND(E1173*U1173,2)</f>
        <v>1.47</v>
      </c>
      <c r="W1173" s="159"/>
      <c r="X1173" s="159" t="s">
        <v>314</v>
      </c>
      <c r="Y1173" s="159" t="s">
        <v>315</v>
      </c>
      <c r="Z1173" s="148"/>
      <c r="AA1173" s="148"/>
      <c r="AB1173" s="148"/>
      <c r="AC1173" s="148"/>
      <c r="AD1173" s="148"/>
      <c r="AE1173" s="148"/>
      <c r="AF1173" s="148"/>
      <c r="AG1173" s="148" t="s">
        <v>316</v>
      </c>
      <c r="AH1173" s="148"/>
      <c r="AI1173" s="148"/>
      <c r="AJ1173" s="148"/>
      <c r="AK1173" s="148"/>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row>
    <row r="1174" spans="1:60" outlineLevel="1" x14ac:dyDescent="0.2">
      <c r="A1174" s="185">
        <v>238</v>
      </c>
      <c r="B1174" s="186" t="s">
        <v>1427</v>
      </c>
      <c r="C1174" s="197" t="s">
        <v>1428</v>
      </c>
      <c r="D1174" s="187" t="s">
        <v>381</v>
      </c>
      <c r="E1174" s="188">
        <v>1.4E-2</v>
      </c>
      <c r="F1174" s="189"/>
      <c r="G1174" s="190">
        <f>ROUND(E1174*F1174,2)</f>
        <v>0</v>
      </c>
      <c r="H1174" s="189"/>
      <c r="I1174" s="190">
        <f>ROUND(E1174*H1174,2)</f>
        <v>0</v>
      </c>
      <c r="J1174" s="189"/>
      <c r="K1174" s="190">
        <f>ROUND(E1174*J1174,2)</f>
        <v>0</v>
      </c>
      <c r="L1174" s="190">
        <v>12</v>
      </c>
      <c r="M1174" s="190">
        <f>G1174*(1+L1174/100)</f>
        <v>0</v>
      </c>
      <c r="N1174" s="188">
        <v>0</v>
      </c>
      <c r="O1174" s="188">
        <f>ROUND(E1174*N1174,2)</f>
        <v>0</v>
      </c>
      <c r="P1174" s="188">
        <v>0</v>
      </c>
      <c r="Q1174" s="188">
        <f>ROUND(E1174*P1174,2)</f>
        <v>0</v>
      </c>
      <c r="R1174" s="190"/>
      <c r="S1174" s="190" t="s">
        <v>313</v>
      </c>
      <c r="T1174" s="191" t="s">
        <v>313</v>
      </c>
      <c r="U1174" s="159">
        <v>1.3740000000000001</v>
      </c>
      <c r="V1174" s="159">
        <f>ROUND(E1174*U1174,2)</f>
        <v>0.02</v>
      </c>
      <c r="W1174" s="159"/>
      <c r="X1174" s="159" t="s">
        <v>1143</v>
      </c>
      <c r="Y1174" s="159" t="s">
        <v>315</v>
      </c>
      <c r="Z1174" s="148"/>
      <c r="AA1174" s="148"/>
      <c r="AB1174" s="148"/>
      <c r="AC1174" s="148"/>
      <c r="AD1174" s="148"/>
      <c r="AE1174" s="148"/>
      <c r="AF1174" s="148"/>
      <c r="AG1174" s="148" t="s">
        <v>1144</v>
      </c>
      <c r="AH1174" s="148"/>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row>
    <row r="1175" spans="1:60" x14ac:dyDescent="0.2">
      <c r="A1175" s="171" t="s">
        <v>308</v>
      </c>
      <c r="B1175" s="172" t="s">
        <v>239</v>
      </c>
      <c r="C1175" s="194" t="s">
        <v>240</v>
      </c>
      <c r="D1175" s="173"/>
      <c r="E1175" s="174"/>
      <c r="F1175" s="175"/>
      <c r="G1175" s="175">
        <f>SUMIF(AG1176:AG1382,"&lt;&gt;NOR",G1176:G1382)</f>
        <v>0</v>
      </c>
      <c r="H1175" s="175"/>
      <c r="I1175" s="175">
        <f>SUM(I1176:I1382)</f>
        <v>0</v>
      </c>
      <c r="J1175" s="175"/>
      <c r="K1175" s="175">
        <f>SUM(K1176:K1382)</f>
        <v>0</v>
      </c>
      <c r="L1175" s="175"/>
      <c r="M1175" s="175">
        <f>SUM(M1176:M1382)</f>
        <v>0</v>
      </c>
      <c r="N1175" s="174"/>
      <c r="O1175" s="174">
        <f>SUM(O1176:O1382)</f>
        <v>0.31000000000000005</v>
      </c>
      <c r="P1175" s="174"/>
      <c r="Q1175" s="174">
        <f>SUM(Q1176:Q1382)</f>
        <v>0</v>
      </c>
      <c r="R1175" s="175"/>
      <c r="S1175" s="175"/>
      <c r="T1175" s="176"/>
      <c r="U1175" s="170"/>
      <c r="V1175" s="170">
        <f>SUM(V1176:V1382)</f>
        <v>55.510000000000012</v>
      </c>
      <c r="W1175" s="170"/>
      <c r="X1175" s="170"/>
      <c r="Y1175" s="170"/>
      <c r="AG1175" t="s">
        <v>309</v>
      </c>
    </row>
    <row r="1176" spans="1:60" outlineLevel="1" x14ac:dyDescent="0.2">
      <c r="A1176" s="185">
        <v>239</v>
      </c>
      <c r="B1176" s="186" t="s">
        <v>1429</v>
      </c>
      <c r="C1176" s="197" t="s">
        <v>1430</v>
      </c>
      <c r="D1176" s="187" t="s">
        <v>1426</v>
      </c>
      <c r="E1176" s="188">
        <v>6</v>
      </c>
      <c r="F1176" s="189"/>
      <c r="G1176" s="190">
        <f>ROUND(E1176*F1176,2)</f>
        <v>0</v>
      </c>
      <c r="H1176" s="189"/>
      <c r="I1176" s="190">
        <f>ROUND(E1176*H1176,2)</f>
        <v>0</v>
      </c>
      <c r="J1176" s="189"/>
      <c r="K1176" s="190">
        <f>ROUND(E1176*J1176,2)</f>
        <v>0</v>
      </c>
      <c r="L1176" s="190">
        <v>12</v>
      </c>
      <c r="M1176" s="190">
        <f>G1176*(1+L1176/100)</f>
        <v>0</v>
      </c>
      <c r="N1176" s="188">
        <v>8.7000000000000001E-4</v>
      </c>
      <c r="O1176" s="188">
        <f>ROUND(E1176*N1176,2)</f>
        <v>0.01</v>
      </c>
      <c r="P1176" s="188">
        <v>0</v>
      </c>
      <c r="Q1176" s="188">
        <f>ROUND(E1176*P1176,2)</f>
        <v>0</v>
      </c>
      <c r="R1176" s="190"/>
      <c r="S1176" s="190" t="s">
        <v>313</v>
      </c>
      <c r="T1176" s="191" t="s">
        <v>313</v>
      </c>
      <c r="U1176" s="159">
        <v>1.1200000000000001</v>
      </c>
      <c r="V1176" s="159">
        <f>ROUND(E1176*U1176,2)</f>
        <v>6.72</v>
      </c>
      <c r="W1176" s="159"/>
      <c r="X1176" s="159" t="s">
        <v>314</v>
      </c>
      <c r="Y1176" s="159" t="s">
        <v>315</v>
      </c>
      <c r="Z1176" s="148"/>
      <c r="AA1176" s="148"/>
      <c r="AB1176" s="148"/>
      <c r="AC1176" s="148"/>
      <c r="AD1176" s="148"/>
      <c r="AE1176" s="148"/>
      <c r="AF1176" s="148"/>
      <c r="AG1176" s="148" t="s">
        <v>316</v>
      </c>
      <c r="AH1176" s="148"/>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row>
    <row r="1177" spans="1:60" outlineLevel="1" x14ac:dyDescent="0.2">
      <c r="A1177" s="185">
        <v>240</v>
      </c>
      <c r="B1177" s="186" t="s">
        <v>1431</v>
      </c>
      <c r="C1177" s="197" t="s">
        <v>1432</v>
      </c>
      <c r="D1177" s="187" t="s">
        <v>1426</v>
      </c>
      <c r="E1177" s="188">
        <v>4</v>
      </c>
      <c r="F1177" s="189"/>
      <c r="G1177" s="190">
        <f>ROUND(E1177*F1177,2)</f>
        <v>0</v>
      </c>
      <c r="H1177" s="189"/>
      <c r="I1177" s="190">
        <f>ROUND(E1177*H1177,2)</f>
        <v>0</v>
      </c>
      <c r="J1177" s="189"/>
      <c r="K1177" s="190">
        <f>ROUND(E1177*J1177,2)</f>
        <v>0</v>
      </c>
      <c r="L1177" s="190">
        <v>12</v>
      </c>
      <c r="M1177" s="190">
        <f>G1177*(1+L1177/100)</f>
        <v>0</v>
      </c>
      <c r="N1177" s="188">
        <v>8.4000000000000003E-4</v>
      </c>
      <c r="O1177" s="188">
        <f>ROUND(E1177*N1177,2)</f>
        <v>0</v>
      </c>
      <c r="P1177" s="188">
        <v>0</v>
      </c>
      <c r="Q1177" s="188">
        <f>ROUND(E1177*P1177,2)</f>
        <v>0</v>
      </c>
      <c r="R1177" s="190"/>
      <c r="S1177" s="190" t="s">
        <v>313</v>
      </c>
      <c r="T1177" s="191" t="s">
        <v>313</v>
      </c>
      <c r="U1177" s="159">
        <v>1.2529999999999999</v>
      </c>
      <c r="V1177" s="159">
        <f>ROUND(E1177*U1177,2)</f>
        <v>5.01</v>
      </c>
      <c r="W1177" s="159"/>
      <c r="X1177" s="159" t="s">
        <v>314</v>
      </c>
      <c r="Y1177" s="159" t="s">
        <v>315</v>
      </c>
      <c r="Z1177" s="148"/>
      <c r="AA1177" s="148"/>
      <c r="AB1177" s="148"/>
      <c r="AC1177" s="148"/>
      <c r="AD1177" s="148"/>
      <c r="AE1177" s="148"/>
      <c r="AF1177" s="148"/>
      <c r="AG1177" s="148" t="s">
        <v>316</v>
      </c>
      <c r="AH1177" s="148"/>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row>
    <row r="1178" spans="1:60" outlineLevel="1" x14ac:dyDescent="0.2">
      <c r="A1178" s="185">
        <v>241</v>
      </c>
      <c r="B1178" s="186" t="s">
        <v>1433</v>
      </c>
      <c r="C1178" s="197" t="s">
        <v>1434</v>
      </c>
      <c r="D1178" s="187" t="s">
        <v>1426</v>
      </c>
      <c r="E1178" s="188">
        <v>1</v>
      </c>
      <c r="F1178" s="189"/>
      <c r="G1178" s="190">
        <f>ROUND(E1178*F1178,2)</f>
        <v>0</v>
      </c>
      <c r="H1178" s="189"/>
      <c r="I1178" s="190">
        <f>ROUND(E1178*H1178,2)</f>
        <v>0</v>
      </c>
      <c r="J1178" s="189"/>
      <c r="K1178" s="190">
        <f>ROUND(E1178*J1178,2)</f>
        <v>0</v>
      </c>
      <c r="L1178" s="190">
        <v>12</v>
      </c>
      <c r="M1178" s="190">
        <f>G1178*(1+L1178/100)</f>
        <v>0</v>
      </c>
      <c r="N1178" s="188">
        <v>1.41E-3</v>
      </c>
      <c r="O1178" s="188">
        <f>ROUND(E1178*N1178,2)</f>
        <v>0</v>
      </c>
      <c r="P1178" s="188">
        <v>0</v>
      </c>
      <c r="Q1178" s="188">
        <f>ROUND(E1178*P1178,2)</f>
        <v>0</v>
      </c>
      <c r="R1178" s="190"/>
      <c r="S1178" s="190" t="s">
        <v>313</v>
      </c>
      <c r="T1178" s="191" t="s">
        <v>313</v>
      </c>
      <c r="U1178" s="159">
        <v>1.575</v>
      </c>
      <c r="V1178" s="159">
        <f>ROUND(E1178*U1178,2)</f>
        <v>1.58</v>
      </c>
      <c r="W1178" s="159"/>
      <c r="X1178" s="159" t="s">
        <v>314</v>
      </c>
      <c r="Y1178" s="159" t="s">
        <v>315</v>
      </c>
      <c r="Z1178" s="148"/>
      <c r="AA1178" s="148"/>
      <c r="AB1178" s="148"/>
      <c r="AC1178" s="148"/>
      <c r="AD1178" s="148"/>
      <c r="AE1178" s="148"/>
      <c r="AF1178" s="148"/>
      <c r="AG1178" s="148" t="s">
        <v>316</v>
      </c>
      <c r="AH1178" s="148"/>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row>
    <row r="1179" spans="1:60" outlineLevel="1" x14ac:dyDescent="0.2">
      <c r="A1179" s="185">
        <v>242</v>
      </c>
      <c r="B1179" s="186" t="s">
        <v>1435</v>
      </c>
      <c r="C1179" s="197" t="s">
        <v>1436</v>
      </c>
      <c r="D1179" s="187" t="s">
        <v>1426</v>
      </c>
      <c r="E1179" s="188">
        <v>2</v>
      </c>
      <c r="F1179" s="189"/>
      <c r="G1179" s="190">
        <f>ROUND(E1179*F1179,2)</f>
        <v>0</v>
      </c>
      <c r="H1179" s="189"/>
      <c r="I1179" s="190">
        <f>ROUND(E1179*H1179,2)</f>
        <v>0</v>
      </c>
      <c r="J1179" s="189"/>
      <c r="K1179" s="190">
        <f>ROUND(E1179*J1179,2)</f>
        <v>0</v>
      </c>
      <c r="L1179" s="190">
        <v>12</v>
      </c>
      <c r="M1179" s="190">
        <f>G1179*(1+L1179/100)</f>
        <v>0</v>
      </c>
      <c r="N1179" s="188">
        <v>1.67E-3</v>
      </c>
      <c r="O1179" s="188">
        <f>ROUND(E1179*N1179,2)</f>
        <v>0</v>
      </c>
      <c r="P1179" s="188">
        <v>0</v>
      </c>
      <c r="Q1179" s="188">
        <f>ROUND(E1179*P1179,2)</f>
        <v>0</v>
      </c>
      <c r="R1179" s="190"/>
      <c r="S1179" s="190" t="s">
        <v>313</v>
      </c>
      <c r="T1179" s="191" t="s">
        <v>313</v>
      </c>
      <c r="U1179" s="159">
        <v>2.5209999999999999</v>
      </c>
      <c r="V1179" s="159">
        <f>ROUND(E1179*U1179,2)</f>
        <v>5.04</v>
      </c>
      <c r="W1179" s="159"/>
      <c r="X1179" s="159" t="s">
        <v>314</v>
      </c>
      <c r="Y1179" s="159" t="s">
        <v>315</v>
      </c>
      <c r="Z1179" s="148"/>
      <c r="AA1179" s="148"/>
      <c r="AB1179" s="148"/>
      <c r="AC1179" s="148"/>
      <c r="AD1179" s="148"/>
      <c r="AE1179" s="148"/>
      <c r="AF1179" s="148"/>
      <c r="AG1179" s="148" t="s">
        <v>316</v>
      </c>
      <c r="AH1179" s="148"/>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row>
    <row r="1180" spans="1:60" outlineLevel="1" x14ac:dyDescent="0.2">
      <c r="A1180" s="178">
        <v>243</v>
      </c>
      <c r="B1180" s="179" t="s">
        <v>1437</v>
      </c>
      <c r="C1180" s="195" t="s">
        <v>1438</v>
      </c>
      <c r="D1180" s="180" t="s">
        <v>1426</v>
      </c>
      <c r="E1180" s="181">
        <v>6</v>
      </c>
      <c r="F1180" s="182"/>
      <c r="G1180" s="183">
        <f>ROUND(E1180*F1180,2)</f>
        <v>0</v>
      </c>
      <c r="H1180" s="182"/>
      <c r="I1180" s="183">
        <f>ROUND(E1180*H1180,2)</f>
        <v>0</v>
      </c>
      <c r="J1180" s="182"/>
      <c r="K1180" s="183">
        <f>ROUND(E1180*J1180,2)</f>
        <v>0</v>
      </c>
      <c r="L1180" s="183">
        <v>12</v>
      </c>
      <c r="M1180" s="183">
        <f>G1180*(1+L1180/100)</f>
        <v>0</v>
      </c>
      <c r="N1180" s="181">
        <v>2.5999999999999998E-4</v>
      </c>
      <c r="O1180" s="181">
        <f>ROUND(E1180*N1180,2)</f>
        <v>0</v>
      </c>
      <c r="P1180" s="181">
        <v>0</v>
      </c>
      <c r="Q1180" s="181">
        <f>ROUND(E1180*P1180,2)</f>
        <v>0</v>
      </c>
      <c r="R1180" s="183"/>
      <c r="S1180" s="183" t="s">
        <v>313</v>
      </c>
      <c r="T1180" s="184" t="s">
        <v>313</v>
      </c>
      <c r="U1180" s="159">
        <v>0.16</v>
      </c>
      <c r="V1180" s="159">
        <f>ROUND(E1180*U1180,2)</f>
        <v>0.96</v>
      </c>
      <c r="W1180" s="159"/>
      <c r="X1180" s="159" t="s">
        <v>314</v>
      </c>
      <c r="Y1180" s="159" t="s">
        <v>315</v>
      </c>
      <c r="Z1180" s="148"/>
      <c r="AA1180" s="148"/>
      <c r="AB1180" s="148"/>
      <c r="AC1180" s="148"/>
      <c r="AD1180" s="148"/>
      <c r="AE1180" s="148"/>
      <c r="AF1180" s="148"/>
      <c r="AG1180" s="148" t="s">
        <v>316</v>
      </c>
      <c r="AH1180" s="148"/>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row>
    <row r="1181" spans="1:60" outlineLevel="2" x14ac:dyDescent="0.2">
      <c r="A1181" s="155"/>
      <c r="B1181" s="156"/>
      <c r="C1181" s="265" t="s">
        <v>1439</v>
      </c>
      <c r="D1181" s="266"/>
      <c r="E1181" s="266"/>
      <c r="F1181" s="266"/>
      <c r="G1181" s="266"/>
      <c r="H1181" s="159"/>
      <c r="I1181" s="159"/>
      <c r="J1181" s="159"/>
      <c r="K1181" s="159"/>
      <c r="L1181" s="159"/>
      <c r="M1181" s="159"/>
      <c r="N1181" s="158"/>
      <c r="O1181" s="158"/>
      <c r="P1181" s="158"/>
      <c r="Q1181" s="158"/>
      <c r="R1181" s="159"/>
      <c r="S1181" s="159"/>
      <c r="T1181" s="159"/>
      <c r="U1181" s="159"/>
      <c r="V1181" s="159"/>
      <c r="W1181" s="159"/>
      <c r="X1181" s="159"/>
      <c r="Y1181" s="159"/>
      <c r="Z1181" s="148"/>
      <c r="AA1181" s="148"/>
      <c r="AB1181" s="148"/>
      <c r="AC1181" s="148"/>
      <c r="AD1181" s="148"/>
      <c r="AE1181" s="148"/>
      <c r="AF1181" s="148"/>
      <c r="AG1181" s="148" t="s">
        <v>365</v>
      </c>
      <c r="AH1181" s="148"/>
      <c r="AI1181" s="148"/>
      <c r="AJ1181" s="148"/>
      <c r="AK1181" s="148"/>
      <c r="AL1181" s="148"/>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row>
    <row r="1182" spans="1:60" outlineLevel="3" x14ac:dyDescent="0.2">
      <c r="A1182" s="155"/>
      <c r="B1182" s="156"/>
      <c r="C1182" s="263" t="s">
        <v>1440</v>
      </c>
      <c r="D1182" s="264"/>
      <c r="E1182" s="264"/>
      <c r="F1182" s="264"/>
      <c r="G1182" s="264"/>
      <c r="H1182" s="159"/>
      <c r="I1182" s="159"/>
      <c r="J1182" s="159"/>
      <c r="K1182" s="159"/>
      <c r="L1182" s="159"/>
      <c r="M1182" s="159"/>
      <c r="N1182" s="158"/>
      <c r="O1182" s="158"/>
      <c r="P1182" s="158"/>
      <c r="Q1182" s="158"/>
      <c r="R1182" s="159"/>
      <c r="S1182" s="159"/>
      <c r="T1182" s="159"/>
      <c r="U1182" s="159"/>
      <c r="V1182" s="159"/>
      <c r="W1182" s="159"/>
      <c r="X1182" s="159"/>
      <c r="Y1182" s="159"/>
      <c r="Z1182" s="148"/>
      <c r="AA1182" s="148"/>
      <c r="AB1182" s="148"/>
      <c r="AC1182" s="148"/>
      <c r="AD1182" s="148"/>
      <c r="AE1182" s="148"/>
      <c r="AF1182" s="148"/>
      <c r="AG1182" s="148" t="s">
        <v>365</v>
      </c>
      <c r="AH1182" s="148"/>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row>
    <row r="1183" spans="1:60" outlineLevel="3" x14ac:dyDescent="0.2">
      <c r="A1183" s="155"/>
      <c r="B1183" s="156"/>
      <c r="C1183" s="263" t="s">
        <v>1441</v>
      </c>
      <c r="D1183" s="264"/>
      <c r="E1183" s="264"/>
      <c r="F1183" s="264"/>
      <c r="G1183" s="264"/>
      <c r="H1183" s="159"/>
      <c r="I1183" s="159"/>
      <c r="J1183" s="159"/>
      <c r="K1183" s="159"/>
      <c r="L1183" s="159"/>
      <c r="M1183" s="159"/>
      <c r="N1183" s="158"/>
      <c r="O1183" s="158"/>
      <c r="P1183" s="158"/>
      <c r="Q1183" s="158"/>
      <c r="R1183" s="159"/>
      <c r="S1183" s="159"/>
      <c r="T1183" s="159"/>
      <c r="U1183" s="159"/>
      <c r="V1183" s="159"/>
      <c r="W1183" s="159"/>
      <c r="X1183" s="159"/>
      <c r="Y1183" s="159"/>
      <c r="Z1183" s="148"/>
      <c r="AA1183" s="148"/>
      <c r="AB1183" s="148"/>
      <c r="AC1183" s="148"/>
      <c r="AD1183" s="148"/>
      <c r="AE1183" s="148"/>
      <c r="AF1183" s="148"/>
      <c r="AG1183" s="148" t="s">
        <v>365</v>
      </c>
      <c r="AH1183" s="148"/>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row>
    <row r="1184" spans="1:60" outlineLevel="3" x14ac:dyDescent="0.2">
      <c r="A1184" s="155"/>
      <c r="B1184" s="156"/>
      <c r="C1184" s="263" t="s">
        <v>1442</v>
      </c>
      <c r="D1184" s="264"/>
      <c r="E1184" s="264"/>
      <c r="F1184" s="264"/>
      <c r="G1184" s="264"/>
      <c r="H1184" s="159"/>
      <c r="I1184" s="159"/>
      <c r="J1184" s="159"/>
      <c r="K1184" s="159"/>
      <c r="L1184" s="159"/>
      <c r="M1184" s="159"/>
      <c r="N1184" s="158"/>
      <c r="O1184" s="158"/>
      <c r="P1184" s="158"/>
      <c r="Q1184" s="158"/>
      <c r="R1184" s="159"/>
      <c r="S1184" s="159"/>
      <c r="T1184" s="159"/>
      <c r="U1184" s="159"/>
      <c r="V1184" s="159"/>
      <c r="W1184" s="159"/>
      <c r="X1184" s="159"/>
      <c r="Y1184" s="159"/>
      <c r="Z1184" s="148"/>
      <c r="AA1184" s="148"/>
      <c r="AB1184" s="148"/>
      <c r="AC1184" s="148"/>
      <c r="AD1184" s="148"/>
      <c r="AE1184" s="148"/>
      <c r="AF1184" s="148"/>
      <c r="AG1184" s="148" t="s">
        <v>365</v>
      </c>
      <c r="AH1184" s="148"/>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row>
    <row r="1185" spans="1:60" outlineLevel="3" x14ac:dyDescent="0.2">
      <c r="A1185" s="155"/>
      <c r="B1185" s="156"/>
      <c r="C1185" s="263" t="s">
        <v>1134</v>
      </c>
      <c r="D1185" s="264"/>
      <c r="E1185" s="264"/>
      <c r="F1185" s="264"/>
      <c r="G1185" s="264"/>
      <c r="H1185" s="159"/>
      <c r="I1185" s="159"/>
      <c r="J1185" s="159"/>
      <c r="K1185" s="159"/>
      <c r="L1185" s="159"/>
      <c r="M1185" s="159"/>
      <c r="N1185" s="158"/>
      <c r="O1185" s="158"/>
      <c r="P1185" s="158"/>
      <c r="Q1185" s="158"/>
      <c r="R1185" s="159"/>
      <c r="S1185" s="159"/>
      <c r="T1185" s="159"/>
      <c r="U1185" s="159"/>
      <c r="V1185" s="159"/>
      <c r="W1185" s="159"/>
      <c r="X1185" s="159"/>
      <c r="Y1185" s="159"/>
      <c r="Z1185" s="148"/>
      <c r="AA1185" s="148"/>
      <c r="AB1185" s="148"/>
      <c r="AC1185" s="148"/>
      <c r="AD1185" s="148"/>
      <c r="AE1185" s="148"/>
      <c r="AF1185" s="148"/>
      <c r="AG1185" s="148" t="s">
        <v>365</v>
      </c>
      <c r="AH1185" s="148"/>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row>
    <row r="1186" spans="1:60" outlineLevel="1" x14ac:dyDescent="0.2">
      <c r="A1186" s="178">
        <v>244</v>
      </c>
      <c r="B1186" s="179" t="s">
        <v>1443</v>
      </c>
      <c r="C1186" s="195" t="s">
        <v>1444</v>
      </c>
      <c r="D1186" s="180" t="s">
        <v>1426</v>
      </c>
      <c r="E1186" s="181">
        <v>7</v>
      </c>
      <c r="F1186" s="182"/>
      <c r="G1186" s="183">
        <f>ROUND(E1186*F1186,2)</f>
        <v>0</v>
      </c>
      <c r="H1186" s="182"/>
      <c r="I1186" s="183">
        <f>ROUND(E1186*H1186,2)</f>
        <v>0</v>
      </c>
      <c r="J1186" s="182"/>
      <c r="K1186" s="183">
        <f>ROUND(E1186*J1186,2)</f>
        <v>0</v>
      </c>
      <c r="L1186" s="183">
        <v>12</v>
      </c>
      <c r="M1186" s="183">
        <f>G1186*(1+L1186/100)</f>
        <v>0</v>
      </c>
      <c r="N1186" s="181">
        <v>5.5999999999999995E-4</v>
      </c>
      <c r="O1186" s="181">
        <f>ROUND(E1186*N1186,2)</f>
        <v>0</v>
      </c>
      <c r="P1186" s="181">
        <v>0</v>
      </c>
      <c r="Q1186" s="181">
        <f>ROUND(E1186*P1186,2)</f>
        <v>0</v>
      </c>
      <c r="R1186" s="183"/>
      <c r="S1186" s="183" t="s">
        <v>313</v>
      </c>
      <c r="T1186" s="184" t="s">
        <v>313</v>
      </c>
      <c r="U1186" s="159">
        <v>0.23</v>
      </c>
      <c r="V1186" s="159">
        <f>ROUND(E1186*U1186,2)</f>
        <v>1.61</v>
      </c>
      <c r="W1186" s="159"/>
      <c r="X1186" s="159" t="s">
        <v>314</v>
      </c>
      <c r="Y1186" s="159" t="s">
        <v>315</v>
      </c>
      <c r="Z1186" s="148"/>
      <c r="AA1186" s="148"/>
      <c r="AB1186" s="148"/>
      <c r="AC1186" s="148"/>
      <c r="AD1186" s="148"/>
      <c r="AE1186" s="148"/>
      <c r="AF1186" s="148"/>
      <c r="AG1186" s="148" t="s">
        <v>316</v>
      </c>
      <c r="AH1186" s="148"/>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row>
    <row r="1187" spans="1:60" outlineLevel="2" x14ac:dyDescent="0.2">
      <c r="A1187" s="155"/>
      <c r="B1187" s="156"/>
      <c r="C1187" s="265" t="s">
        <v>1445</v>
      </c>
      <c r="D1187" s="266"/>
      <c r="E1187" s="266"/>
      <c r="F1187" s="266"/>
      <c r="G1187" s="266"/>
      <c r="H1187" s="159"/>
      <c r="I1187" s="159"/>
      <c r="J1187" s="159"/>
      <c r="K1187" s="159"/>
      <c r="L1187" s="159"/>
      <c r="M1187" s="159"/>
      <c r="N1187" s="158"/>
      <c r="O1187" s="158"/>
      <c r="P1187" s="158"/>
      <c r="Q1187" s="158"/>
      <c r="R1187" s="159"/>
      <c r="S1187" s="159"/>
      <c r="T1187" s="159"/>
      <c r="U1187" s="159"/>
      <c r="V1187" s="159"/>
      <c r="W1187" s="159"/>
      <c r="X1187" s="159"/>
      <c r="Y1187" s="159"/>
      <c r="Z1187" s="148"/>
      <c r="AA1187" s="148"/>
      <c r="AB1187" s="148"/>
      <c r="AC1187" s="148"/>
      <c r="AD1187" s="148"/>
      <c r="AE1187" s="148"/>
      <c r="AF1187" s="148"/>
      <c r="AG1187" s="148" t="s">
        <v>365</v>
      </c>
      <c r="AH1187" s="148"/>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row>
    <row r="1188" spans="1:60" outlineLevel="3" x14ac:dyDescent="0.2">
      <c r="A1188" s="155"/>
      <c r="B1188" s="156"/>
      <c r="C1188" s="263" t="s">
        <v>1440</v>
      </c>
      <c r="D1188" s="264"/>
      <c r="E1188" s="264"/>
      <c r="F1188" s="264"/>
      <c r="G1188" s="264"/>
      <c r="H1188" s="159"/>
      <c r="I1188" s="159"/>
      <c r="J1188" s="159"/>
      <c r="K1188" s="159"/>
      <c r="L1188" s="159"/>
      <c r="M1188" s="159"/>
      <c r="N1188" s="158"/>
      <c r="O1188" s="158"/>
      <c r="P1188" s="158"/>
      <c r="Q1188" s="158"/>
      <c r="R1188" s="159"/>
      <c r="S1188" s="159"/>
      <c r="T1188" s="159"/>
      <c r="U1188" s="159"/>
      <c r="V1188" s="159"/>
      <c r="W1188" s="159"/>
      <c r="X1188" s="159"/>
      <c r="Y1188" s="159"/>
      <c r="Z1188" s="148"/>
      <c r="AA1188" s="148"/>
      <c r="AB1188" s="148"/>
      <c r="AC1188" s="148"/>
      <c r="AD1188" s="148"/>
      <c r="AE1188" s="148"/>
      <c r="AF1188" s="148"/>
      <c r="AG1188" s="148" t="s">
        <v>365</v>
      </c>
      <c r="AH1188" s="148"/>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row>
    <row r="1189" spans="1:60" outlineLevel="3" x14ac:dyDescent="0.2">
      <c r="A1189" s="155"/>
      <c r="B1189" s="156"/>
      <c r="C1189" s="263" t="s">
        <v>1441</v>
      </c>
      <c r="D1189" s="264"/>
      <c r="E1189" s="264"/>
      <c r="F1189" s="264"/>
      <c r="G1189" s="264"/>
      <c r="H1189" s="159"/>
      <c r="I1189" s="159"/>
      <c r="J1189" s="159"/>
      <c r="K1189" s="159"/>
      <c r="L1189" s="159"/>
      <c r="M1189" s="159"/>
      <c r="N1189" s="158"/>
      <c r="O1189" s="158"/>
      <c r="P1189" s="158"/>
      <c r="Q1189" s="158"/>
      <c r="R1189" s="159"/>
      <c r="S1189" s="159"/>
      <c r="T1189" s="159"/>
      <c r="U1189" s="159"/>
      <c r="V1189" s="159"/>
      <c r="W1189" s="159"/>
      <c r="X1189" s="159"/>
      <c r="Y1189" s="159"/>
      <c r="Z1189" s="148"/>
      <c r="AA1189" s="148"/>
      <c r="AB1189" s="148"/>
      <c r="AC1189" s="148"/>
      <c r="AD1189" s="148"/>
      <c r="AE1189" s="148"/>
      <c r="AF1189" s="148"/>
      <c r="AG1189" s="148" t="s">
        <v>365</v>
      </c>
      <c r="AH1189" s="148"/>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row>
    <row r="1190" spans="1:60" outlineLevel="3" x14ac:dyDescent="0.2">
      <c r="A1190" s="155"/>
      <c r="B1190" s="156"/>
      <c r="C1190" s="263" t="s">
        <v>1442</v>
      </c>
      <c r="D1190" s="264"/>
      <c r="E1190" s="264"/>
      <c r="F1190" s="264"/>
      <c r="G1190" s="264"/>
      <c r="H1190" s="159"/>
      <c r="I1190" s="159"/>
      <c r="J1190" s="159"/>
      <c r="K1190" s="159"/>
      <c r="L1190" s="159"/>
      <c r="M1190" s="159"/>
      <c r="N1190" s="158"/>
      <c r="O1190" s="158"/>
      <c r="P1190" s="158"/>
      <c r="Q1190" s="158"/>
      <c r="R1190" s="159"/>
      <c r="S1190" s="159"/>
      <c r="T1190" s="159"/>
      <c r="U1190" s="159"/>
      <c r="V1190" s="159"/>
      <c r="W1190" s="159"/>
      <c r="X1190" s="159"/>
      <c r="Y1190" s="159"/>
      <c r="Z1190" s="148"/>
      <c r="AA1190" s="148"/>
      <c r="AB1190" s="148"/>
      <c r="AC1190" s="148"/>
      <c r="AD1190" s="148"/>
      <c r="AE1190" s="148"/>
      <c r="AF1190" s="148"/>
      <c r="AG1190" s="148" t="s">
        <v>365</v>
      </c>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row>
    <row r="1191" spans="1:60" outlineLevel="3" x14ac:dyDescent="0.2">
      <c r="A1191" s="155"/>
      <c r="B1191" s="156"/>
      <c r="C1191" s="263" t="s">
        <v>1446</v>
      </c>
      <c r="D1191" s="264"/>
      <c r="E1191" s="264"/>
      <c r="F1191" s="264"/>
      <c r="G1191" s="264"/>
      <c r="H1191" s="159"/>
      <c r="I1191" s="159"/>
      <c r="J1191" s="159"/>
      <c r="K1191" s="159"/>
      <c r="L1191" s="159"/>
      <c r="M1191" s="159"/>
      <c r="N1191" s="158"/>
      <c r="O1191" s="158"/>
      <c r="P1191" s="158"/>
      <c r="Q1191" s="158"/>
      <c r="R1191" s="159"/>
      <c r="S1191" s="159"/>
      <c r="T1191" s="159"/>
      <c r="U1191" s="159"/>
      <c r="V1191" s="159"/>
      <c r="W1191" s="159"/>
      <c r="X1191" s="159"/>
      <c r="Y1191" s="159"/>
      <c r="Z1191" s="148"/>
      <c r="AA1191" s="148"/>
      <c r="AB1191" s="148"/>
      <c r="AC1191" s="148"/>
      <c r="AD1191" s="148"/>
      <c r="AE1191" s="148"/>
      <c r="AF1191" s="148"/>
      <c r="AG1191" s="148" t="s">
        <v>365</v>
      </c>
      <c r="AH1191" s="148"/>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row>
    <row r="1192" spans="1:60" outlineLevel="3" x14ac:dyDescent="0.2">
      <c r="A1192" s="155"/>
      <c r="B1192" s="156"/>
      <c r="C1192" s="263" t="s">
        <v>1134</v>
      </c>
      <c r="D1192" s="264"/>
      <c r="E1192" s="264"/>
      <c r="F1192" s="264"/>
      <c r="G1192" s="264"/>
      <c r="H1192" s="159"/>
      <c r="I1192" s="159"/>
      <c r="J1192" s="159"/>
      <c r="K1192" s="159"/>
      <c r="L1192" s="159"/>
      <c r="M1192" s="159"/>
      <c r="N1192" s="158"/>
      <c r="O1192" s="158"/>
      <c r="P1192" s="158"/>
      <c r="Q1192" s="158"/>
      <c r="R1192" s="159"/>
      <c r="S1192" s="159"/>
      <c r="T1192" s="159"/>
      <c r="U1192" s="159"/>
      <c r="V1192" s="159"/>
      <c r="W1192" s="159"/>
      <c r="X1192" s="159"/>
      <c r="Y1192" s="159"/>
      <c r="Z1192" s="148"/>
      <c r="AA1192" s="148"/>
      <c r="AB1192" s="148"/>
      <c r="AC1192" s="148"/>
      <c r="AD1192" s="148"/>
      <c r="AE1192" s="148"/>
      <c r="AF1192" s="148"/>
      <c r="AG1192" s="148" t="s">
        <v>365</v>
      </c>
      <c r="AH1192" s="148"/>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row>
    <row r="1193" spans="1:60" outlineLevel="1" x14ac:dyDescent="0.2">
      <c r="A1193" s="185">
        <v>245</v>
      </c>
      <c r="B1193" s="186" t="s">
        <v>1447</v>
      </c>
      <c r="C1193" s="197" t="s">
        <v>1448</v>
      </c>
      <c r="D1193" s="187" t="s">
        <v>1426</v>
      </c>
      <c r="E1193" s="188">
        <v>2</v>
      </c>
      <c r="F1193" s="189"/>
      <c r="G1193" s="190">
        <f t="shared" ref="G1193:G1199" si="7">ROUND(E1193*F1193,2)</f>
        <v>0</v>
      </c>
      <c r="H1193" s="189"/>
      <c r="I1193" s="190">
        <f t="shared" ref="I1193:I1199" si="8">ROUND(E1193*H1193,2)</f>
        <v>0</v>
      </c>
      <c r="J1193" s="189"/>
      <c r="K1193" s="190">
        <f t="shared" ref="K1193:K1199" si="9">ROUND(E1193*J1193,2)</f>
        <v>0</v>
      </c>
      <c r="L1193" s="190">
        <v>12</v>
      </c>
      <c r="M1193" s="190">
        <f t="shared" ref="M1193:M1199" si="10">G1193*(1+L1193/100)</f>
        <v>0</v>
      </c>
      <c r="N1193" s="188">
        <v>2E-3</v>
      </c>
      <c r="O1193" s="188">
        <f t="shared" ref="O1193:O1199" si="11">ROUND(E1193*N1193,2)</f>
        <v>0</v>
      </c>
      <c r="P1193" s="188">
        <v>0</v>
      </c>
      <c r="Q1193" s="188">
        <f t="shared" ref="Q1193:Q1199" si="12">ROUND(E1193*P1193,2)</f>
        <v>0</v>
      </c>
      <c r="R1193" s="190"/>
      <c r="S1193" s="190" t="s">
        <v>313</v>
      </c>
      <c r="T1193" s="191" t="s">
        <v>313</v>
      </c>
      <c r="U1193" s="159">
        <v>0.38</v>
      </c>
      <c r="V1193" s="159">
        <f t="shared" ref="V1193:V1199" si="13">ROUND(E1193*U1193,2)</f>
        <v>0.76</v>
      </c>
      <c r="W1193" s="159"/>
      <c r="X1193" s="159" t="s">
        <v>314</v>
      </c>
      <c r="Y1193" s="159" t="s">
        <v>315</v>
      </c>
      <c r="Z1193" s="148"/>
      <c r="AA1193" s="148"/>
      <c r="AB1193" s="148"/>
      <c r="AC1193" s="148"/>
      <c r="AD1193" s="148"/>
      <c r="AE1193" s="148"/>
      <c r="AF1193" s="148"/>
      <c r="AG1193" s="148" t="s">
        <v>316</v>
      </c>
      <c r="AH1193" s="148"/>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row>
    <row r="1194" spans="1:60" outlineLevel="1" x14ac:dyDescent="0.2">
      <c r="A1194" s="185">
        <v>246</v>
      </c>
      <c r="B1194" s="186" t="s">
        <v>1449</v>
      </c>
      <c r="C1194" s="197" t="s">
        <v>1450</v>
      </c>
      <c r="D1194" s="187" t="s">
        <v>1426</v>
      </c>
      <c r="E1194" s="188">
        <v>2</v>
      </c>
      <c r="F1194" s="189"/>
      <c r="G1194" s="190">
        <f t="shared" si="7"/>
        <v>0</v>
      </c>
      <c r="H1194" s="189"/>
      <c r="I1194" s="190">
        <f t="shared" si="8"/>
        <v>0</v>
      </c>
      <c r="J1194" s="189"/>
      <c r="K1194" s="190">
        <f t="shared" si="9"/>
        <v>0</v>
      </c>
      <c r="L1194" s="190">
        <v>12</v>
      </c>
      <c r="M1194" s="190">
        <f t="shared" si="10"/>
        <v>0</v>
      </c>
      <c r="N1194" s="188">
        <v>2.2000000000000001E-3</v>
      </c>
      <c r="O1194" s="188">
        <f t="shared" si="11"/>
        <v>0</v>
      </c>
      <c r="P1194" s="188">
        <v>0</v>
      </c>
      <c r="Q1194" s="188">
        <f t="shared" si="12"/>
        <v>0</v>
      </c>
      <c r="R1194" s="190"/>
      <c r="S1194" s="190" t="s">
        <v>313</v>
      </c>
      <c r="T1194" s="191" t="s">
        <v>313</v>
      </c>
      <c r="U1194" s="159">
        <v>0.38</v>
      </c>
      <c r="V1194" s="159">
        <f t="shared" si="13"/>
        <v>0.76</v>
      </c>
      <c r="W1194" s="159"/>
      <c r="X1194" s="159" t="s">
        <v>314</v>
      </c>
      <c r="Y1194" s="159" t="s">
        <v>315</v>
      </c>
      <c r="Z1194" s="148"/>
      <c r="AA1194" s="148"/>
      <c r="AB1194" s="148"/>
      <c r="AC1194" s="148"/>
      <c r="AD1194" s="148"/>
      <c r="AE1194" s="148"/>
      <c r="AF1194" s="148"/>
      <c r="AG1194" s="148" t="s">
        <v>316</v>
      </c>
      <c r="AH1194" s="148"/>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row>
    <row r="1195" spans="1:60" outlineLevel="1" x14ac:dyDescent="0.2">
      <c r="A1195" s="185">
        <v>247</v>
      </c>
      <c r="B1195" s="186" t="s">
        <v>1451</v>
      </c>
      <c r="C1195" s="197" t="s">
        <v>1452</v>
      </c>
      <c r="D1195" s="187" t="s">
        <v>443</v>
      </c>
      <c r="E1195" s="188">
        <v>7</v>
      </c>
      <c r="F1195" s="189"/>
      <c r="G1195" s="190">
        <f t="shared" si="7"/>
        <v>0</v>
      </c>
      <c r="H1195" s="189"/>
      <c r="I1195" s="190">
        <f t="shared" si="8"/>
        <v>0</v>
      </c>
      <c r="J1195" s="189"/>
      <c r="K1195" s="190">
        <f t="shared" si="9"/>
        <v>0</v>
      </c>
      <c r="L1195" s="190">
        <v>12</v>
      </c>
      <c r="M1195" s="190">
        <f t="shared" si="10"/>
        <v>0</v>
      </c>
      <c r="N1195" s="188">
        <v>4.0000000000000003E-5</v>
      </c>
      <c r="O1195" s="188">
        <f t="shared" si="11"/>
        <v>0</v>
      </c>
      <c r="P1195" s="188">
        <v>0</v>
      </c>
      <c r="Q1195" s="188">
        <f t="shared" si="12"/>
        <v>0</v>
      </c>
      <c r="R1195" s="190"/>
      <c r="S1195" s="190" t="s">
        <v>313</v>
      </c>
      <c r="T1195" s="191" t="s">
        <v>313</v>
      </c>
      <c r="U1195" s="159">
        <v>0.44500000000000001</v>
      </c>
      <c r="V1195" s="159">
        <f t="shared" si="13"/>
        <v>3.12</v>
      </c>
      <c r="W1195" s="159"/>
      <c r="X1195" s="159" t="s">
        <v>314</v>
      </c>
      <c r="Y1195" s="159" t="s">
        <v>315</v>
      </c>
      <c r="Z1195" s="148"/>
      <c r="AA1195" s="148"/>
      <c r="AB1195" s="148"/>
      <c r="AC1195" s="148"/>
      <c r="AD1195" s="148"/>
      <c r="AE1195" s="148"/>
      <c r="AF1195" s="148"/>
      <c r="AG1195" s="148" t="s">
        <v>316</v>
      </c>
      <c r="AH1195" s="148"/>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row>
    <row r="1196" spans="1:60" outlineLevel="1" x14ac:dyDescent="0.2">
      <c r="A1196" s="185">
        <v>248</v>
      </c>
      <c r="B1196" s="186" t="s">
        <v>1453</v>
      </c>
      <c r="C1196" s="197" t="s">
        <v>1454</v>
      </c>
      <c r="D1196" s="187" t="s">
        <v>443</v>
      </c>
      <c r="E1196" s="188">
        <v>5</v>
      </c>
      <c r="F1196" s="189"/>
      <c r="G1196" s="190">
        <f t="shared" si="7"/>
        <v>0</v>
      </c>
      <c r="H1196" s="189"/>
      <c r="I1196" s="190">
        <f t="shared" si="8"/>
        <v>0</v>
      </c>
      <c r="J1196" s="189"/>
      <c r="K1196" s="190">
        <f t="shared" si="9"/>
        <v>0</v>
      </c>
      <c r="L1196" s="190">
        <v>12</v>
      </c>
      <c r="M1196" s="190">
        <f t="shared" si="10"/>
        <v>0</v>
      </c>
      <c r="N1196" s="188">
        <v>1.2999999999999999E-4</v>
      </c>
      <c r="O1196" s="188">
        <f t="shared" si="11"/>
        <v>0</v>
      </c>
      <c r="P1196" s="188">
        <v>0</v>
      </c>
      <c r="Q1196" s="188">
        <f t="shared" si="12"/>
        <v>0</v>
      </c>
      <c r="R1196" s="190"/>
      <c r="S1196" s="190" t="s">
        <v>313</v>
      </c>
      <c r="T1196" s="191" t="s">
        <v>313</v>
      </c>
      <c r="U1196" s="159">
        <v>0.65500000000000003</v>
      </c>
      <c r="V1196" s="159">
        <f t="shared" si="13"/>
        <v>3.28</v>
      </c>
      <c r="W1196" s="159"/>
      <c r="X1196" s="159" t="s">
        <v>314</v>
      </c>
      <c r="Y1196" s="159" t="s">
        <v>315</v>
      </c>
      <c r="Z1196" s="148"/>
      <c r="AA1196" s="148"/>
      <c r="AB1196" s="148"/>
      <c r="AC1196" s="148"/>
      <c r="AD1196" s="148"/>
      <c r="AE1196" s="148"/>
      <c r="AF1196" s="148"/>
      <c r="AG1196" s="148" t="s">
        <v>316</v>
      </c>
      <c r="AH1196" s="148"/>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row>
    <row r="1197" spans="1:60" ht="22.5" outlineLevel="1" x14ac:dyDescent="0.2">
      <c r="A1197" s="185">
        <v>249</v>
      </c>
      <c r="B1197" s="186" t="s">
        <v>1455</v>
      </c>
      <c r="C1197" s="197" t="s">
        <v>1456</v>
      </c>
      <c r="D1197" s="187" t="s">
        <v>443</v>
      </c>
      <c r="E1197" s="188">
        <v>7</v>
      </c>
      <c r="F1197" s="189"/>
      <c r="G1197" s="190">
        <f t="shared" si="7"/>
        <v>0</v>
      </c>
      <c r="H1197" s="189"/>
      <c r="I1197" s="190">
        <f t="shared" si="8"/>
        <v>0</v>
      </c>
      <c r="J1197" s="189"/>
      <c r="K1197" s="190">
        <f t="shared" si="9"/>
        <v>0</v>
      </c>
      <c r="L1197" s="190">
        <v>12</v>
      </c>
      <c r="M1197" s="190">
        <f t="shared" si="10"/>
        <v>0</v>
      </c>
      <c r="N1197" s="188">
        <v>1E-4</v>
      </c>
      <c r="O1197" s="188">
        <f t="shared" si="11"/>
        <v>0</v>
      </c>
      <c r="P1197" s="188">
        <v>0</v>
      </c>
      <c r="Q1197" s="188">
        <f t="shared" si="12"/>
        <v>0</v>
      </c>
      <c r="R1197" s="190"/>
      <c r="S1197" s="190" t="s">
        <v>313</v>
      </c>
      <c r="T1197" s="191" t="s">
        <v>313</v>
      </c>
      <c r="U1197" s="159">
        <v>0.246</v>
      </c>
      <c r="V1197" s="159">
        <f t="shared" si="13"/>
        <v>1.72</v>
      </c>
      <c r="W1197" s="159"/>
      <c r="X1197" s="159" t="s">
        <v>314</v>
      </c>
      <c r="Y1197" s="159" t="s">
        <v>315</v>
      </c>
      <c r="Z1197" s="148"/>
      <c r="AA1197" s="148"/>
      <c r="AB1197" s="148"/>
      <c r="AC1197" s="148"/>
      <c r="AD1197" s="148"/>
      <c r="AE1197" s="148"/>
      <c r="AF1197" s="148"/>
      <c r="AG1197" s="148" t="s">
        <v>316</v>
      </c>
      <c r="AH1197" s="148"/>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row>
    <row r="1198" spans="1:60" outlineLevel="1" x14ac:dyDescent="0.2">
      <c r="A1198" s="185">
        <v>250</v>
      </c>
      <c r="B1198" s="186" t="s">
        <v>1457</v>
      </c>
      <c r="C1198" s="197" t="s">
        <v>1458</v>
      </c>
      <c r="D1198" s="187" t="s">
        <v>443</v>
      </c>
      <c r="E1198" s="188">
        <v>5</v>
      </c>
      <c r="F1198" s="189"/>
      <c r="G1198" s="190">
        <f t="shared" si="7"/>
        <v>0</v>
      </c>
      <c r="H1198" s="189"/>
      <c r="I1198" s="190">
        <f t="shared" si="8"/>
        <v>0</v>
      </c>
      <c r="J1198" s="189"/>
      <c r="K1198" s="190">
        <f t="shared" si="9"/>
        <v>0</v>
      </c>
      <c r="L1198" s="190">
        <v>12</v>
      </c>
      <c r="M1198" s="190">
        <f t="shared" si="10"/>
        <v>0</v>
      </c>
      <c r="N1198" s="188">
        <v>1.3999999999999999E-4</v>
      </c>
      <c r="O1198" s="188">
        <f t="shared" si="11"/>
        <v>0</v>
      </c>
      <c r="P1198" s="188">
        <v>0</v>
      </c>
      <c r="Q1198" s="188">
        <f t="shared" si="12"/>
        <v>0</v>
      </c>
      <c r="R1198" s="190"/>
      <c r="S1198" s="190" t="s">
        <v>313</v>
      </c>
      <c r="T1198" s="191" t="s">
        <v>313</v>
      </c>
      <c r="U1198" s="159">
        <v>0.246</v>
      </c>
      <c r="V1198" s="159">
        <f t="shared" si="13"/>
        <v>1.23</v>
      </c>
      <c r="W1198" s="159"/>
      <c r="X1198" s="159" t="s">
        <v>314</v>
      </c>
      <c r="Y1198" s="159" t="s">
        <v>315</v>
      </c>
      <c r="Z1198" s="148"/>
      <c r="AA1198" s="148"/>
      <c r="AB1198" s="148"/>
      <c r="AC1198" s="148"/>
      <c r="AD1198" s="148"/>
      <c r="AE1198" s="148"/>
      <c r="AF1198" s="148"/>
      <c r="AG1198" s="148" t="s">
        <v>316</v>
      </c>
      <c r="AH1198" s="148"/>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row>
    <row r="1199" spans="1:60" outlineLevel="1" x14ac:dyDescent="0.2">
      <c r="A1199" s="178">
        <v>251</v>
      </c>
      <c r="B1199" s="179" t="s">
        <v>1459</v>
      </c>
      <c r="C1199" s="195" t="s">
        <v>1460</v>
      </c>
      <c r="D1199" s="180" t="s">
        <v>1426</v>
      </c>
      <c r="E1199" s="181">
        <v>6</v>
      </c>
      <c r="F1199" s="182"/>
      <c r="G1199" s="183">
        <f t="shared" si="7"/>
        <v>0</v>
      </c>
      <c r="H1199" s="182"/>
      <c r="I1199" s="183">
        <f t="shared" si="8"/>
        <v>0</v>
      </c>
      <c r="J1199" s="182"/>
      <c r="K1199" s="183">
        <f t="shared" si="9"/>
        <v>0</v>
      </c>
      <c r="L1199" s="183">
        <v>12</v>
      </c>
      <c r="M1199" s="183">
        <f t="shared" si="10"/>
        <v>0</v>
      </c>
      <c r="N1199" s="181">
        <v>2.0600000000000002E-3</v>
      </c>
      <c r="O1199" s="181">
        <f t="shared" si="11"/>
        <v>0.01</v>
      </c>
      <c r="P1199" s="181">
        <v>0</v>
      </c>
      <c r="Q1199" s="181">
        <f t="shared" si="12"/>
        <v>0</v>
      </c>
      <c r="R1199" s="183"/>
      <c r="S1199" s="183" t="s">
        <v>633</v>
      </c>
      <c r="T1199" s="184" t="s">
        <v>634</v>
      </c>
      <c r="U1199" s="159">
        <v>0.23</v>
      </c>
      <c r="V1199" s="159">
        <f t="shared" si="13"/>
        <v>1.38</v>
      </c>
      <c r="W1199" s="159"/>
      <c r="X1199" s="159" t="s">
        <v>314</v>
      </c>
      <c r="Y1199" s="159" t="s">
        <v>315</v>
      </c>
      <c r="Z1199" s="148"/>
      <c r="AA1199" s="148"/>
      <c r="AB1199" s="148"/>
      <c r="AC1199" s="148"/>
      <c r="AD1199" s="148"/>
      <c r="AE1199" s="148"/>
      <c r="AF1199" s="148"/>
      <c r="AG1199" s="148" t="s">
        <v>316</v>
      </c>
      <c r="AH1199" s="148"/>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row>
    <row r="1200" spans="1:60" outlineLevel="2" x14ac:dyDescent="0.2">
      <c r="A1200" s="155"/>
      <c r="B1200" s="156"/>
      <c r="C1200" s="265" t="s">
        <v>1461</v>
      </c>
      <c r="D1200" s="266"/>
      <c r="E1200" s="266"/>
      <c r="F1200" s="266"/>
      <c r="G1200" s="266"/>
      <c r="H1200" s="159"/>
      <c r="I1200" s="159"/>
      <c r="J1200" s="159"/>
      <c r="K1200" s="159"/>
      <c r="L1200" s="159"/>
      <c r="M1200" s="159"/>
      <c r="N1200" s="158"/>
      <c r="O1200" s="158"/>
      <c r="P1200" s="158"/>
      <c r="Q1200" s="158"/>
      <c r="R1200" s="159"/>
      <c r="S1200" s="159"/>
      <c r="T1200" s="159"/>
      <c r="U1200" s="159"/>
      <c r="V1200" s="159"/>
      <c r="W1200" s="159"/>
      <c r="X1200" s="159"/>
      <c r="Y1200" s="159"/>
      <c r="Z1200" s="148"/>
      <c r="AA1200" s="148"/>
      <c r="AB1200" s="148"/>
      <c r="AC1200" s="148"/>
      <c r="AD1200" s="148"/>
      <c r="AE1200" s="148"/>
      <c r="AF1200" s="148"/>
      <c r="AG1200" s="148" t="s">
        <v>365</v>
      </c>
      <c r="AH1200" s="148"/>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row>
    <row r="1201" spans="1:60" outlineLevel="3" x14ac:dyDescent="0.2">
      <c r="A1201" s="155"/>
      <c r="B1201" s="156"/>
      <c r="C1201" s="263" t="s">
        <v>1440</v>
      </c>
      <c r="D1201" s="264"/>
      <c r="E1201" s="264"/>
      <c r="F1201" s="264"/>
      <c r="G1201" s="264"/>
      <c r="H1201" s="159"/>
      <c r="I1201" s="159"/>
      <c r="J1201" s="159"/>
      <c r="K1201" s="159"/>
      <c r="L1201" s="159"/>
      <c r="M1201" s="159"/>
      <c r="N1201" s="158"/>
      <c r="O1201" s="158"/>
      <c r="P1201" s="158"/>
      <c r="Q1201" s="158"/>
      <c r="R1201" s="159"/>
      <c r="S1201" s="159"/>
      <c r="T1201" s="159"/>
      <c r="U1201" s="159"/>
      <c r="V1201" s="159"/>
      <c r="W1201" s="159"/>
      <c r="X1201" s="159"/>
      <c r="Y1201" s="159"/>
      <c r="Z1201" s="148"/>
      <c r="AA1201" s="148"/>
      <c r="AB1201" s="148"/>
      <c r="AC1201" s="148"/>
      <c r="AD1201" s="148"/>
      <c r="AE1201" s="148"/>
      <c r="AF1201" s="148"/>
      <c r="AG1201" s="148" t="s">
        <v>365</v>
      </c>
      <c r="AH1201" s="148"/>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row>
    <row r="1202" spans="1:60" outlineLevel="3" x14ac:dyDescent="0.2">
      <c r="A1202" s="155"/>
      <c r="B1202" s="156"/>
      <c r="C1202" s="263" t="s">
        <v>1441</v>
      </c>
      <c r="D1202" s="264"/>
      <c r="E1202" s="264"/>
      <c r="F1202" s="264"/>
      <c r="G1202" s="264"/>
      <c r="H1202" s="159"/>
      <c r="I1202" s="159"/>
      <c r="J1202" s="159"/>
      <c r="K1202" s="159"/>
      <c r="L1202" s="159"/>
      <c r="M1202" s="159"/>
      <c r="N1202" s="158"/>
      <c r="O1202" s="158"/>
      <c r="P1202" s="158"/>
      <c r="Q1202" s="158"/>
      <c r="R1202" s="159"/>
      <c r="S1202" s="159"/>
      <c r="T1202" s="159"/>
      <c r="U1202" s="159"/>
      <c r="V1202" s="159"/>
      <c r="W1202" s="159"/>
      <c r="X1202" s="159"/>
      <c r="Y1202" s="159"/>
      <c r="Z1202" s="148"/>
      <c r="AA1202" s="148"/>
      <c r="AB1202" s="148"/>
      <c r="AC1202" s="148"/>
      <c r="AD1202" s="148"/>
      <c r="AE1202" s="148"/>
      <c r="AF1202" s="148"/>
      <c r="AG1202" s="148" t="s">
        <v>365</v>
      </c>
      <c r="AH1202" s="148"/>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row>
    <row r="1203" spans="1:60" outlineLevel="3" x14ac:dyDescent="0.2">
      <c r="A1203" s="155"/>
      <c r="B1203" s="156"/>
      <c r="C1203" s="263" t="s">
        <v>1442</v>
      </c>
      <c r="D1203" s="264"/>
      <c r="E1203" s="264"/>
      <c r="F1203" s="264"/>
      <c r="G1203" s="264"/>
      <c r="H1203" s="159"/>
      <c r="I1203" s="159"/>
      <c r="J1203" s="159"/>
      <c r="K1203" s="159"/>
      <c r="L1203" s="159"/>
      <c r="M1203" s="159"/>
      <c r="N1203" s="158"/>
      <c r="O1203" s="158"/>
      <c r="P1203" s="158"/>
      <c r="Q1203" s="158"/>
      <c r="R1203" s="159"/>
      <c r="S1203" s="159"/>
      <c r="T1203" s="159"/>
      <c r="U1203" s="159"/>
      <c r="V1203" s="159"/>
      <c r="W1203" s="159"/>
      <c r="X1203" s="159"/>
      <c r="Y1203" s="159"/>
      <c r="Z1203" s="148"/>
      <c r="AA1203" s="148"/>
      <c r="AB1203" s="148"/>
      <c r="AC1203" s="148"/>
      <c r="AD1203" s="148"/>
      <c r="AE1203" s="148"/>
      <c r="AF1203" s="148"/>
      <c r="AG1203" s="148" t="s">
        <v>365</v>
      </c>
      <c r="AH1203" s="148"/>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row>
    <row r="1204" spans="1:60" outlineLevel="3" x14ac:dyDescent="0.2">
      <c r="A1204" s="155"/>
      <c r="B1204" s="156"/>
      <c r="C1204" s="263" t="s">
        <v>1134</v>
      </c>
      <c r="D1204" s="264"/>
      <c r="E1204" s="264"/>
      <c r="F1204" s="264"/>
      <c r="G1204" s="264"/>
      <c r="H1204" s="159"/>
      <c r="I1204" s="159"/>
      <c r="J1204" s="159"/>
      <c r="K1204" s="159"/>
      <c r="L1204" s="159"/>
      <c r="M1204" s="159"/>
      <c r="N1204" s="158"/>
      <c r="O1204" s="158"/>
      <c r="P1204" s="158"/>
      <c r="Q1204" s="158"/>
      <c r="R1204" s="159"/>
      <c r="S1204" s="159"/>
      <c r="T1204" s="159"/>
      <c r="U1204" s="159"/>
      <c r="V1204" s="159"/>
      <c r="W1204" s="159"/>
      <c r="X1204" s="159"/>
      <c r="Y1204" s="159"/>
      <c r="Z1204" s="148"/>
      <c r="AA1204" s="148"/>
      <c r="AB1204" s="148"/>
      <c r="AC1204" s="148"/>
      <c r="AD1204" s="148"/>
      <c r="AE1204" s="148"/>
      <c r="AF1204" s="148"/>
      <c r="AG1204" s="148" t="s">
        <v>365</v>
      </c>
      <c r="AH1204" s="148"/>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row>
    <row r="1205" spans="1:60" outlineLevel="1" x14ac:dyDescent="0.2">
      <c r="A1205" s="178">
        <v>252</v>
      </c>
      <c r="B1205" s="179" t="s">
        <v>1462</v>
      </c>
      <c r="C1205" s="195" t="s">
        <v>1463</v>
      </c>
      <c r="D1205" s="180" t="s">
        <v>1426</v>
      </c>
      <c r="E1205" s="181">
        <v>6</v>
      </c>
      <c r="F1205" s="182"/>
      <c r="G1205" s="183">
        <f>ROUND(E1205*F1205,2)</f>
        <v>0</v>
      </c>
      <c r="H1205" s="182"/>
      <c r="I1205" s="183">
        <f>ROUND(E1205*H1205,2)</f>
        <v>0</v>
      </c>
      <c r="J1205" s="182"/>
      <c r="K1205" s="183">
        <f>ROUND(E1205*J1205,2)</f>
        <v>0</v>
      </c>
      <c r="L1205" s="183">
        <v>12</v>
      </c>
      <c r="M1205" s="183">
        <f>G1205*(1+L1205/100)</f>
        <v>0</v>
      </c>
      <c r="N1205" s="181">
        <v>2.0600000000000002E-3</v>
      </c>
      <c r="O1205" s="181">
        <f>ROUND(E1205*N1205,2)</f>
        <v>0.01</v>
      </c>
      <c r="P1205" s="181">
        <v>0</v>
      </c>
      <c r="Q1205" s="181">
        <f>ROUND(E1205*P1205,2)</f>
        <v>0</v>
      </c>
      <c r="R1205" s="183"/>
      <c r="S1205" s="183" t="s">
        <v>633</v>
      </c>
      <c r="T1205" s="184" t="s">
        <v>634</v>
      </c>
      <c r="U1205" s="159">
        <v>0.23</v>
      </c>
      <c r="V1205" s="159">
        <f>ROUND(E1205*U1205,2)</f>
        <v>1.38</v>
      </c>
      <c r="W1205" s="159"/>
      <c r="X1205" s="159" t="s">
        <v>314</v>
      </c>
      <c r="Y1205" s="159" t="s">
        <v>315</v>
      </c>
      <c r="Z1205" s="148"/>
      <c r="AA1205" s="148"/>
      <c r="AB1205" s="148"/>
      <c r="AC1205" s="148"/>
      <c r="AD1205" s="148"/>
      <c r="AE1205" s="148"/>
      <c r="AF1205" s="148"/>
      <c r="AG1205" s="148" t="s">
        <v>316</v>
      </c>
      <c r="AH1205" s="148"/>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row>
    <row r="1206" spans="1:60" outlineLevel="2" x14ac:dyDescent="0.2">
      <c r="A1206" s="155"/>
      <c r="B1206" s="156"/>
      <c r="C1206" s="265" t="s">
        <v>1464</v>
      </c>
      <c r="D1206" s="266"/>
      <c r="E1206" s="266"/>
      <c r="F1206" s="266"/>
      <c r="G1206" s="266"/>
      <c r="H1206" s="159"/>
      <c r="I1206" s="159"/>
      <c r="J1206" s="159"/>
      <c r="K1206" s="159"/>
      <c r="L1206" s="159"/>
      <c r="M1206" s="159"/>
      <c r="N1206" s="158"/>
      <c r="O1206" s="158"/>
      <c r="P1206" s="158"/>
      <c r="Q1206" s="158"/>
      <c r="R1206" s="159"/>
      <c r="S1206" s="159"/>
      <c r="T1206" s="159"/>
      <c r="U1206" s="159"/>
      <c r="V1206" s="159"/>
      <c r="W1206" s="159"/>
      <c r="X1206" s="159"/>
      <c r="Y1206" s="159"/>
      <c r="Z1206" s="148"/>
      <c r="AA1206" s="148"/>
      <c r="AB1206" s="148"/>
      <c r="AC1206" s="148"/>
      <c r="AD1206" s="148"/>
      <c r="AE1206" s="148"/>
      <c r="AF1206" s="148"/>
      <c r="AG1206" s="148" t="s">
        <v>365</v>
      </c>
      <c r="AH1206" s="148"/>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row>
    <row r="1207" spans="1:60" outlineLevel="3" x14ac:dyDescent="0.2">
      <c r="A1207" s="155"/>
      <c r="B1207" s="156"/>
      <c r="C1207" s="263" t="s">
        <v>1440</v>
      </c>
      <c r="D1207" s="264"/>
      <c r="E1207" s="264"/>
      <c r="F1207" s="264"/>
      <c r="G1207" s="264"/>
      <c r="H1207" s="159"/>
      <c r="I1207" s="159"/>
      <c r="J1207" s="159"/>
      <c r="K1207" s="159"/>
      <c r="L1207" s="159"/>
      <c r="M1207" s="159"/>
      <c r="N1207" s="158"/>
      <c r="O1207" s="158"/>
      <c r="P1207" s="158"/>
      <c r="Q1207" s="158"/>
      <c r="R1207" s="159"/>
      <c r="S1207" s="159"/>
      <c r="T1207" s="159"/>
      <c r="U1207" s="159"/>
      <c r="V1207" s="159"/>
      <c r="W1207" s="159"/>
      <c r="X1207" s="159"/>
      <c r="Y1207" s="159"/>
      <c r="Z1207" s="148"/>
      <c r="AA1207" s="148"/>
      <c r="AB1207" s="148"/>
      <c r="AC1207" s="148"/>
      <c r="AD1207" s="148"/>
      <c r="AE1207" s="148"/>
      <c r="AF1207" s="148"/>
      <c r="AG1207" s="148" t="s">
        <v>365</v>
      </c>
      <c r="AH1207" s="148"/>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row>
    <row r="1208" spans="1:60" outlineLevel="3" x14ac:dyDescent="0.2">
      <c r="A1208" s="155"/>
      <c r="B1208" s="156"/>
      <c r="C1208" s="263" t="s">
        <v>1441</v>
      </c>
      <c r="D1208" s="264"/>
      <c r="E1208" s="264"/>
      <c r="F1208" s="264"/>
      <c r="G1208" s="264"/>
      <c r="H1208" s="159"/>
      <c r="I1208" s="159"/>
      <c r="J1208" s="159"/>
      <c r="K1208" s="159"/>
      <c r="L1208" s="159"/>
      <c r="M1208" s="159"/>
      <c r="N1208" s="158"/>
      <c r="O1208" s="158"/>
      <c r="P1208" s="158"/>
      <c r="Q1208" s="158"/>
      <c r="R1208" s="159"/>
      <c r="S1208" s="159"/>
      <c r="T1208" s="159"/>
      <c r="U1208" s="159"/>
      <c r="V1208" s="159"/>
      <c r="W1208" s="159"/>
      <c r="X1208" s="159"/>
      <c r="Y1208" s="159"/>
      <c r="Z1208" s="148"/>
      <c r="AA1208" s="148"/>
      <c r="AB1208" s="148"/>
      <c r="AC1208" s="148"/>
      <c r="AD1208" s="148"/>
      <c r="AE1208" s="148"/>
      <c r="AF1208" s="148"/>
      <c r="AG1208" s="148" t="s">
        <v>365</v>
      </c>
      <c r="AH1208" s="148"/>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row>
    <row r="1209" spans="1:60" outlineLevel="3" x14ac:dyDescent="0.2">
      <c r="A1209" s="155"/>
      <c r="B1209" s="156"/>
      <c r="C1209" s="263" t="s">
        <v>1442</v>
      </c>
      <c r="D1209" s="264"/>
      <c r="E1209" s="264"/>
      <c r="F1209" s="264"/>
      <c r="G1209" s="264"/>
      <c r="H1209" s="159"/>
      <c r="I1209" s="159"/>
      <c r="J1209" s="159"/>
      <c r="K1209" s="159"/>
      <c r="L1209" s="159"/>
      <c r="M1209" s="159"/>
      <c r="N1209" s="158"/>
      <c r="O1209" s="158"/>
      <c r="P1209" s="158"/>
      <c r="Q1209" s="158"/>
      <c r="R1209" s="159"/>
      <c r="S1209" s="159"/>
      <c r="T1209" s="159"/>
      <c r="U1209" s="159"/>
      <c r="V1209" s="159"/>
      <c r="W1209" s="159"/>
      <c r="X1209" s="159"/>
      <c r="Y1209" s="159"/>
      <c r="Z1209" s="148"/>
      <c r="AA1209" s="148"/>
      <c r="AB1209" s="148"/>
      <c r="AC1209" s="148"/>
      <c r="AD1209" s="148"/>
      <c r="AE1209" s="148"/>
      <c r="AF1209" s="148"/>
      <c r="AG1209" s="148" t="s">
        <v>365</v>
      </c>
      <c r="AH1209" s="148"/>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row>
    <row r="1210" spans="1:60" outlineLevel="3" x14ac:dyDescent="0.2">
      <c r="A1210" s="155"/>
      <c r="B1210" s="156"/>
      <c r="C1210" s="263" t="s">
        <v>1134</v>
      </c>
      <c r="D1210" s="264"/>
      <c r="E1210" s="264"/>
      <c r="F1210" s="264"/>
      <c r="G1210" s="264"/>
      <c r="H1210" s="159"/>
      <c r="I1210" s="159"/>
      <c r="J1210" s="159"/>
      <c r="K1210" s="159"/>
      <c r="L1210" s="159"/>
      <c r="M1210" s="159"/>
      <c r="N1210" s="158"/>
      <c r="O1210" s="158"/>
      <c r="P1210" s="158"/>
      <c r="Q1210" s="158"/>
      <c r="R1210" s="159"/>
      <c r="S1210" s="159"/>
      <c r="T1210" s="159"/>
      <c r="U1210" s="159"/>
      <c r="V1210" s="159"/>
      <c r="W1210" s="159"/>
      <c r="X1210" s="159"/>
      <c r="Y1210" s="159"/>
      <c r="Z1210" s="148"/>
      <c r="AA1210" s="148"/>
      <c r="AB1210" s="148"/>
      <c r="AC1210" s="148"/>
      <c r="AD1210" s="148"/>
      <c r="AE1210" s="148"/>
      <c r="AF1210" s="148"/>
      <c r="AG1210" s="148" t="s">
        <v>365</v>
      </c>
      <c r="AH1210" s="148"/>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row>
    <row r="1211" spans="1:60" outlineLevel="1" x14ac:dyDescent="0.2">
      <c r="A1211" s="178">
        <v>253</v>
      </c>
      <c r="B1211" s="179" t="s">
        <v>1465</v>
      </c>
      <c r="C1211" s="195" t="s">
        <v>1466</v>
      </c>
      <c r="D1211" s="180" t="s">
        <v>1426</v>
      </c>
      <c r="E1211" s="181">
        <v>7</v>
      </c>
      <c r="F1211" s="182"/>
      <c r="G1211" s="183">
        <f>ROUND(E1211*F1211,2)</f>
        <v>0</v>
      </c>
      <c r="H1211" s="182"/>
      <c r="I1211" s="183">
        <f>ROUND(E1211*H1211,2)</f>
        <v>0</v>
      </c>
      <c r="J1211" s="182"/>
      <c r="K1211" s="183">
        <f>ROUND(E1211*J1211,2)</f>
        <v>0</v>
      </c>
      <c r="L1211" s="183">
        <v>12</v>
      </c>
      <c r="M1211" s="183">
        <f>G1211*(1+L1211/100)</f>
        <v>0</v>
      </c>
      <c r="N1211" s="181">
        <v>2.0600000000000002E-3</v>
      </c>
      <c r="O1211" s="181">
        <f>ROUND(E1211*N1211,2)</f>
        <v>0.01</v>
      </c>
      <c r="P1211" s="181">
        <v>0</v>
      </c>
      <c r="Q1211" s="181">
        <f>ROUND(E1211*P1211,2)</f>
        <v>0</v>
      </c>
      <c r="R1211" s="183"/>
      <c r="S1211" s="183" t="s">
        <v>633</v>
      </c>
      <c r="T1211" s="184" t="s">
        <v>634</v>
      </c>
      <c r="U1211" s="159">
        <v>0.23</v>
      </c>
      <c r="V1211" s="159">
        <f>ROUND(E1211*U1211,2)</f>
        <v>1.61</v>
      </c>
      <c r="W1211" s="159"/>
      <c r="X1211" s="159" t="s">
        <v>314</v>
      </c>
      <c r="Y1211" s="159" t="s">
        <v>315</v>
      </c>
      <c r="Z1211" s="148"/>
      <c r="AA1211" s="148"/>
      <c r="AB1211" s="148"/>
      <c r="AC1211" s="148"/>
      <c r="AD1211" s="148"/>
      <c r="AE1211" s="148"/>
      <c r="AF1211" s="148"/>
      <c r="AG1211" s="148" t="s">
        <v>316</v>
      </c>
      <c r="AH1211" s="148"/>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row>
    <row r="1212" spans="1:60" outlineLevel="2" x14ac:dyDescent="0.2">
      <c r="A1212" s="155"/>
      <c r="B1212" s="156"/>
      <c r="C1212" s="265" t="s">
        <v>1467</v>
      </c>
      <c r="D1212" s="266"/>
      <c r="E1212" s="266"/>
      <c r="F1212" s="266"/>
      <c r="G1212" s="266"/>
      <c r="H1212" s="159"/>
      <c r="I1212" s="159"/>
      <c r="J1212" s="159"/>
      <c r="K1212" s="159"/>
      <c r="L1212" s="159"/>
      <c r="M1212" s="159"/>
      <c r="N1212" s="158"/>
      <c r="O1212" s="158"/>
      <c r="P1212" s="158"/>
      <c r="Q1212" s="158"/>
      <c r="R1212" s="159"/>
      <c r="S1212" s="159"/>
      <c r="T1212" s="159"/>
      <c r="U1212" s="159"/>
      <c r="V1212" s="159"/>
      <c r="W1212" s="159"/>
      <c r="X1212" s="159"/>
      <c r="Y1212" s="159"/>
      <c r="Z1212" s="148"/>
      <c r="AA1212" s="148"/>
      <c r="AB1212" s="148"/>
      <c r="AC1212" s="148"/>
      <c r="AD1212" s="148"/>
      <c r="AE1212" s="148"/>
      <c r="AF1212" s="148"/>
      <c r="AG1212" s="148" t="s">
        <v>365</v>
      </c>
      <c r="AH1212" s="148"/>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row>
    <row r="1213" spans="1:60" outlineLevel="3" x14ac:dyDescent="0.2">
      <c r="A1213" s="155"/>
      <c r="B1213" s="156"/>
      <c r="C1213" s="263" t="s">
        <v>1440</v>
      </c>
      <c r="D1213" s="264"/>
      <c r="E1213" s="264"/>
      <c r="F1213" s="264"/>
      <c r="G1213" s="264"/>
      <c r="H1213" s="159"/>
      <c r="I1213" s="159"/>
      <c r="J1213" s="159"/>
      <c r="K1213" s="159"/>
      <c r="L1213" s="159"/>
      <c r="M1213" s="159"/>
      <c r="N1213" s="158"/>
      <c r="O1213" s="158"/>
      <c r="P1213" s="158"/>
      <c r="Q1213" s="158"/>
      <c r="R1213" s="159"/>
      <c r="S1213" s="159"/>
      <c r="T1213" s="159"/>
      <c r="U1213" s="159"/>
      <c r="V1213" s="159"/>
      <c r="W1213" s="159"/>
      <c r="X1213" s="159"/>
      <c r="Y1213" s="159"/>
      <c r="Z1213" s="148"/>
      <c r="AA1213" s="148"/>
      <c r="AB1213" s="148"/>
      <c r="AC1213" s="148"/>
      <c r="AD1213" s="148"/>
      <c r="AE1213" s="148"/>
      <c r="AF1213" s="148"/>
      <c r="AG1213" s="148" t="s">
        <v>365</v>
      </c>
      <c r="AH1213" s="148"/>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row>
    <row r="1214" spans="1:60" outlineLevel="3" x14ac:dyDescent="0.2">
      <c r="A1214" s="155"/>
      <c r="B1214" s="156"/>
      <c r="C1214" s="263" t="s">
        <v>1441</v>
      </c>
      <c r="D1214" s="264"/>
      <c r="E1214" s="264"/>
      <c r="F1214" s="264"/>
      <c r="G1214" s="264"/>
      <c r="H1214" s="159"/>
      <c r="I1214" s="159"/>
      <c r="J1214" s="159"/>
      <c r="K1214" s="159"/>
      <c r="L1214" s="159"/>
      <c r="M1214" s="159"/>
      <c r="N1214" s="158"/>
      <c r="O1214" s="158"/>
      <c r="P1214" s="158"/>
      <c r="Q1214" s="158"/>
      <c r="R1214" s="159"/>
      <c r="S1214" s="159"/>
      <c r="T1214" s="159"/>
      <c r="U1214" s="159"/>
      <c r="V1214" s="159"/>
      <c r="W1214" s="159"/>
      <c r="X1214" s="159"/>
      <c r="Y1214" s="159"/>
      <c r="Z1214" s="148"/>
      <c r="AA1214" s="148"/>
      <c r="AB1214" s="148"/>
      <c r="AC1214" s="148"/>
      <c r="AD1214" s="148"/>
      <c r="AE1214" s="148"/>
      <c r="AF1214" s="148"/>
      <c r="AG1214" s="148" t="s">
        <v>365</v>
      </c>
      <c r="AH1214" s="148"/>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row>
    <row r="1215" spans="1:60" outlineLevel="3" x14ac:dyDescent="0.2">
      <c r="A1215" s="155"/>
      <c r="B1215" s="156"/>
      <c r="C1215" s="263" t="s">
        <v>1442</v>
      </c>
      <c r="D1215" s="264"/>
      <c r="E1215" s="264"/>
      <c r="F1215" s="264"/>
      <c r="G1215" s="264"/>
      <c r="H1215" s="159"/>
      <c r="I1215" s="159"/>
      <c r="J1215" s="159"/>
      <c r="K1215" s="159"/>
      <c r="L1215" s="159"/>
      <c r="M1215" s="159"/>
      <c r="N1215" s="158"/>
      <c r="O1215" s="158"/>
      <c r="P1215" s="158"/>
      <c r="Q1215" s="158"/>
      <c r="R1215" s="159"/>
      <c r="S1215" s="159"/>
      <c r="T1215" s="159"/>
      <c r="U1215" s="159"/>
      <c r="V1215" s="159"/>
      <c r="W1215" s="159"/>
      <c r="X1215" s="159"/>
      <c r="Y1215" s="159"/>
      <c r="Z1215" s="148"/>
      <c r="AA1215" s="148"/>
      <c r="AB1215" s="148"/>
      <c r="AC1215" s="148"/>
      <c r="AD1215" s="148"/>
      <c r="AE1215" s="148"/>
      <c r="AF1215" s="148"/>
      <c r="AG1215" s="148" t="s">
        <v>365</v>
      </c>
      <c r="AH1215" s="148"/>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row>
    <row r="1216" spans="1:60" outlineLevel="3" x14ac:dyDescent="0.2">
      <c r="A1216" s="155"/>
      <c r="B1216" s="156"/>
      <c r="C1216" s="263" t="s">
        <v>1468</v>
      </c>
      <c r="D1216" s="264"/>
      <c r="E1216" s="264"/>
      <c r="F1216" s="264"/>
      <c r="G1216" s="264"/>
      <c r="H1216" s="159"/>
      <c r="I1216" s="159"/>
      <c r="J1216" s="159"/>
      <c r="K1216" s="159"/>
      <c r="L1216" s="159"/>
      <c r="M1216" s="159"/>
      <c r="N1216" s="158"/>
      <c r="O1216" s="158"/>
      <c r="P1216" s="158"/>
      <c r="Q1216" s="158"/>
      <c r="R1216" s="159"/>
      <c r="S1216" s="159"/>
      <c r="T1216" s="159"/>
      <c r="U1216" s="159"/>
      <c r="V1216" s="159"/>
      <c r="W1216" s="159"/>
      <c r="X1216" s="159"/>
      <c r="Y1216" s="159"/>
      <c r="Z1216" s="148"/>
      <c r="AA1216" s="148"/>
      <c r="AB1216" s="148"/>
      <c r="AC1216" s="148"/>
      <c r="AD1216" s="148"/>
      <c r="AE1216" s="148"/>
      <c r="AF1216" s="148"/>
      <c r="AG1216" s="148" t="s">
        <v>365</v>
      </c>
      <c r="AH1216" s="148"/>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row>
    <row r="1217" spans="1:60" outlineLevel="3" x14ac:dyDescent="0.2">
      <c r="A1217" s="155"/>
      <c r="B1217" s="156"/>
      <c r="C1217" s="263" t="s">
        <v>1469</v>
      </c>
      <c r="D1217" s="264"/>
      <c r="E1217" s="264"/>
      <c r="F1217" s="264"/>
      <c r="G1217" s="264"/>
      <c r="H1217" s="159"/>
      <c r="I1217" s="159"/>
      <c r="J1217" s="159"/>
      <c r="K1217" s="159"/>
      <c r="L1217" s="159"/>
      <c r="M1217" s="159"/>
      <c r="N1217" s="158"/>
      <c r="O1217" s="158"/>
      <c r="P1217" s="158"/>
      <c r="Q1217" s="158"/>
      <c r="R1217" s="159"/>
      <c r="S1217" s="159"/>
      <c r="T1217" s="159"/>
      <c r="U1217" s="159"/>
      <c r="V1217" s="159"/>
      <c r="W1217" s="159"/>
      <c r="X1217" s="159"/>
      <c r="Y1217" s="159"/>
      <c r="Z1217" s="148"/>
      <c r="AA1217" s="148"/>
      <c r="AB1217" s="148"/>
      <c r="AC1217" s="148"/>
      <c r="AD1217" s="148"/>
      <c r="AE1217" s="148"/>
      <c r="AF1217" s="148"/>
      <c r="AG1217" s="148" t="s">
        <v>365</v>
      </c>
      <c r="AH1217" s="148"/>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row>
    <row r="1218" spans="1:60" outlineLevel="3" x14ac:dyDescent="0.2">
      <c r="A1218" s="155"/>
      <c r="B1218" s="156"/>
      <c r="C1218" s="263" t="s">
        <v>1470</v>
      </c>
      <c r="D1218" s="264"/>
      <c r="E1218" s="264"/>
      <c r="F1218" s="264"/>
      <c r="G1218" s="264"/>
      <c r="H1218" s="159"/>
      <c r="I1218" s="159"/>
      <c r="J1218" s="159"/>
      <c r="K1218" s="159"/>
      <c r="L1218" s="159"/>
      <c r="M1218" s="159"/>
      <c r="N1218" s="158"/>
      <c r="O1218" s="158"/>
      <c r="P1218" s="158"/>
      <c r="Q1218" s="158"/>
      <c r="R1218" s="159"/>
      <c r="S1218" s="159"/>
      <c r="T1218" s="159"/>
      <c r="U1218" s="159"/>
      <c r="V1218" s="159"/>
      <c r="W1218" s="159"/>
      <c r="X1218" s="159"/>
      <c r="Y1218" s="159"/>
      <c r="Z1218" s="148"/>
      <c r="AA1218" s="148"/>
      <c r="AB1218" s="148"/>
      <c r="AC1218" s="148"/>
      <c r="AD1218" s="148"/>
      <c r="AE1218" s="148"/>
      <c r="AF1218" s="148"/>
      <c r="AG1218" s="148" t="s">
        <v>365</v>
      </c>
      <c r="AH1218" s="148"/>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row>
    <row r="1219" spans="1:60" outlineLevel="3" x14ac:dyDescent="0.2">
      <c r="A1219" s="155"/>
      <c r="B1219" s="156"/>
      <c r="C1219" s="263" t="s">
        <v>1134</v>
      </c>
      <c r="D1219" s="264"/>
      <c r="E1219" s="264"/>
      <c r="F1219" s="264"/>
      <c r="G1219" s="264"/>
      <c r="H1219" s="159"/>
      <c r="I1219" s="159"/>
      <c r="J1219" s="159"/>
      <c r="K1219" s="159"/>
      <c r="L1219" s="159"/>
      <c r="M1219" s="159"/>
      <c r="N1219" s="158"/>
      <c r="O1219" s="158"/>
      <c r="P1219" s="158"/>
      <c r="Q1219" s="158"/>
      <c r="R1219" s="159"/>
      <c r="S1219" s="159"/>
      <c r="T1219" s="159"/>
      <c r="U1219" s="159"/>
      <c r="V1219" s="159"/>
      <c r="W1219" s="159"/>
      <c r="X1219" s="159"/>
      <c r="Y1219" s="159"/>
      <c r="Z1219" s="148"/>
      <c r="AA1219" s="148"/>
      <c r="AB1219" s="148"/>
      <c r="AC1219" s="148"/>
      <c r="AD1219" s="148"/>
      <c r="AE1219" s="148"/>
      <c r="AF1219" s="148"/>
      <c r="AG1219" s="148" t="s">
        <v>365</v>
      </c>
      <c r="AH1219" s="148"/>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row>
    <row r="1220" spans="1:60" outlineLevel="1" x14ac:dyDescent="0.2">
      <c r="A1220" s="178">
        <v>254</v>
      </c>
      <c r="B1220" s="179" t="s">
        <v>1471</v>
      </c>
      <c r="C1220" s="195" t="s">
        <v>1472</v>
      </c>
      <c r="D1220" s="180" t="s">
        <v>1426</v>
      </c>
      <c r="E1220" s="181">
        <v>7</v>
      </c>
      <c r="F1220" s="182"/>
      <c r="G1220" s="183">
        <f>ROUND(E1220*F1220,2)</f>
        <v>0</v>
      </c>
      <c r="H1220" s="182"/>
      <c r="I1220" s="183">
        <f>ROUND(E1220*H1220,2)</f>
        <v>0</v>
      </c>
      <c r="J1220" s="182"/>
      <c r="K1220" s="183">
        <f>ROUND(E1220*J1220,2)</f>
        <v>0</v>
      </c>
      <c r="L1220" s="183">
        <v>12</v>
      </c>
      <c r="M1220" s="183">
        <f>G1220*(1+L1220/100)</f>
        <v>0</v>
      </c>
      <c r="N1220" s="181">
        <v>2.0600000000000002E-3</v>
      </c>
      <c r="O1220" s="181">
        <f>ROUND(E1220*N1220,2)</f>
        <v>0.01</v>
      </c>
      <c r="P1220" s="181">
        <v>0</v>
      </c>
      <c r="Q1220" s="181">
        <f>ROUND(E1220*P1220,2)</f>
        <v>0</v>
      </c>
      <c r="R1220" s="183"/>
      <c r="S1220" s="183" t="s">
        <v>633</v>
      </c>
      <c r="T1220" s="184" t="s">
        <v>634</v>
      </c>
      <c r="U1220" s="159">
        <v>0.23</v>
      </c>
      <c r="V1220" s="159">
        <f>ROUND(E1220*U1220,2)</f>
        <v>1.61</v>
      </c>
      <c r="W1220" s="159"/>
      <c r="X1220" s="159" t="s">
        <v>314</v>
      </c>
      <c r="Y1220" s="159" t="s">
        <v>315</v>
      </c>
      <c r="Z1220" s="148"/>
      <c r="AA1220" s="148"/>
      <c r="AB1220" s="148"/>
      <c r="AC1220" s="148"/>
      <c r="AD1220" s="148"/>
      <c r="AE1220" s="148"/>
      <c r="AF1220" s="148"/>
      <c r="AG1220" s="148" t="s">
        <v>316</v>
      </c>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row>
    <row r="1221" spans="1:60" outlineLevel="2" x14ac:dyDescent="0.2">
      <c r="A1221" s="155"/>
      <c r="B1221" s="156"/>
      <c r="C1221" s="265" t="s">
        <v>1473</v>
      </c>
      <c r="D1221" s="266"/>
      <c r="E1221" s="266"/>
      <c r="F1221" s="266"/>
      <c r="G1221" s="266"/>
      <c r="H1221" s="159"/>
      <c r="I1221" s="159"/>
      <c r="J1221" s="159"/>
      <c r="K1221" s="159"/>
      <c r="L1221" s="159"/>
      <c r="M1221" s="159"/>
      <c r="N1221" s="158"/>
      <c r="O1221" s="158"/>
      <c r="P1221" s="158"/>
      <c r="Q1221" s="158"/>
      <c r="R1221" s="159"/>
      <c r="S1221" s="159"/>
      <c r="T1221" s="159"/>
      <c r="U1221" s="159"/>
      <c r="V1221" s="159"/>
      <c r="W1221" s="159"/>
      <c r="X1221" s="159"/>
      <c r="Y1221" s="159"/>
      <c r="Z1221" s="148"/>
      <c r="AA1221" s="148"/>
      <c r="AB1221" s="148"/>
      <c r="AC1221" s="148"/>
      <c r="AD1221" s="148"/>
      <c r="AE1221" s="148"/>
      <c r="AF1221" s="148"/>
      <c r="AG1221" s="148" t="s">
        <v>365</v>
      </c>
      <c r="AH1221" s="148"/>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row>
    <row r="1222" spans="1:60" outlineLevel="3" x14ac:dyDescent="0.2">
      <c r="A1222" s="155"/>
      <c r="B1222" s="156"/>
      <c r="C1222" s="263" t="s">
        <v>1440</v>
      </c>
      <c r="D1222" s="264"/>
      <c r="E1222" s="264"/>
      <c r="F1222" s="264"/>
      <c r="G1222" s="264"/>
      <c r="H1222" s="159"/>
      <c r="I1222" s="159"/>
      <c r="J1222" s="159"/>
      <c r="K1222" s="159"/>
      <c r="L1222" s="159"/>
      <c r="M1222" s="159"/>
      <c r="N1222" s="158"/>
      <c r="O1222" s="158"/>
      <c r="P1222" s="158"/>
      <c r="Q1222" s="158"/>
      <c r="R1222" s="159"/>
      <c r="S1222" s="159"/>
      <c r="T1222" s="159"/>
      <c r="U1222" s="159"/>
      <c r="V1222" s="159"/>
      <c r="W1222" s="159"/>
      <c r="X1222" s="159"/>
      <c r="Y1222" s="159"/>
      <c r="Z1222" s="148"/>
      <c r="AA1222" s="148"/>
      <c r="AB1222" s="148"/>
      <c r="AC1222" s="148"/>
      <c r="AD1222" s="148"/>
      <c r="AE1222" s="148"/>
      <c r="AF1222" s="148"/>
      <c r="AG1222" s="148" t="s">
        <v>365</v>
      </c>
      <c r="AH1222" s="148"/>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row>
    <row r="1223" spans="1:60" outlineLevel="3" x14ac:dyDescent="0.2">
      <c r="A1223" s="155"/>
      <c r="B1223" s="156"/>
      <c r="C1223" s="263" t="s">
        <v>1441</v>
      </c>
      <c r="D1223" s="264"/>
      <c r="E1223" s="264"/>
      <c r="F1223" s="264"/>
      <c r="G1223" s="264"/>
      <c r="H1223" s="159"/>
      <c r="I1223" s="159"/>
      <c r="J1223" s="159"/>
      <c r="K1223" s="159"/>
      <c r="L1223" s="159"/>
      <c r="M1223" s="159"/>
      <c r="N1223" s="158"/>
      <c r="O1223" s="158"/>
      <c r="P1223" s="158"/>
      <c r="Q1223" s="158"/>
      <c r="R1223" s="159"/>
      <c r="S1223" s="159"/>
      <c r="T1223" s="159"/>
      <c r="U1223" s="159"/>
      <c r="V1223" s="159"/>
      <c r="W1223" s="159"/>
      <c r="X1223" s="159"/>
      <c r="Y1223" s="159"/>
      <c r="Z1223" s="148"/>
      <c r="AA1223" s="148"/>
      <c r="AB1223" s="148"/>
      <c r="AC1223" s="148"/>
      <c r="AD1223" s="148"/>
      <c r="AE1223" s="148"/>
      <c r="AF1223" s="148"/>
      <c r="AG1223" s="148" t="s">
        <v>365</v>
      </c>
      <c r="AH1223" s="148"/>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row>
    <row r="1224" spans="1:60" outlineLevel="3" x14ac:dyDescent="0.2">
      <c r="A1224" s="155"/>
      <c r="B1224" s="156"/>
      <c r="C1224" s="263" t="s">
        <v>1442</v>
      </c>
      <c r="D1224" s="264"/>
      <c r="E1224" s="264"/>
      <c r="F1224" s="264"/>
      <c r="G1224" s="264"/>
      <c r="H1224" s="159"/>
      <c r="I1224" s="159"/>
      <c r="J1224" s="159"/>
      <c r="K1224" s="159"/>
      <c r="L1224" s="159"/>
      <c r="M1224" s="159"/>
      <c r="N1224" s="158"/>
      <c r="O1224" s="158"/>
      <c r="P1224" s="158"/>
      <c r="Q1224" s="158"/>
      <c r="R1224" s="159"/>
      <c r="S1224" s="159"/>
      <c r="T1224" s="159"/>
      <c r="U1224" s="159"/>
      <c r="V1224" s="159"/>
      <c r="W1224" s="159"/>
      <c r="X1224" s="159"/>
      <c r="Y1224" s="159"/>
      <c r="Z1224" s="148"/>
      <c r="AA1224" s="148"/>
      <c r="AB1224" s="148"/>
      <c r="AC1224" s="148"/>
      <c r="AD1224" s="148"/>
      <c r="AE1224" s="148"/>
      <c r="AF1224" s="148"/>
      <c r="AG1224" s="148" t="s">
        <v>365</v>
      </c>
      <c r="AH1224" s="148"/>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row>
    <row r="1225" spans="1:60" outlineLevel="3" x14ac:dyDescent="0.2">
      <c r="A1225" s="155"/>
      <c r="B1225" s="156"/>
      <c r="C1225" s="263" t="s">
        <v>1134</v>
      </c>
      <c r="D1225" s="264"/>
      <c r="E1225" s="264"/>
      <c r="F1225" s="264"/>
      <c r="G1225" s="264"/>
      <c r="H1225" s="159"/>
      <c r="I1225" s="159"/>
      <c r="J1225" s="159"/>
      <c r="K1225" s="159"/>
      <c r="L1225" s="159"/>
      <c r="M1225" s="159"/>
      <c r="N1225" s="158"/>
      <c r="O1225" s="158"/>
      <c r="P1225" s="158"/>
      <c r="Q1225" s="158"/>
      <c r="R1225" s="159"/>
      <c r="S1225" s="159"/>
      <c r="T1225" s="159"/>
      <c r="U1225" s="159"/>
      <c r="V1225" s="159"/>
      <c r="W1225" s="159"/>
      <c r="X1225" s="159"/>
      <c r="Y1225" s="159"/>
      <c r="Z1225" s="148"/>
      <c r="AA1225" s="148"/>
      <c r="AB1225" s="148"/>
      <c r="AC1225" s="148"/>
      <c r="AD1225" s="148"/>
      <c r="AE1225" s="148"/>
      <c r="AF1225" s="148"/>
      <c r="AG1225" s="148" t="s">
        <v>365</v>
      </c>
      <c r="AH1225" s="148"/>
      <c r="AI1225" s="148"/>
      <c r="AJ1225" s="148"/>
      <c r="AK1225" s="148"/>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row>
    <row r="1226" spans="1:60" outlineLevel="1" x14ac:dyDescent="0.2">
      <c r="A1226" s="178">
        <v>255</v>
      </c>
      <c r="B1226" s="179" t="s">
        <v>1474</v>
      </c>
      <c r="C1226" s="195" t="s">
        <v>1475</v>
      </c>
      <c r="D1226" s="180" t="s">
        <v>1426</v>
      </c>
      <c r="E1226" s="181">
        <v>5</v>
      </c>
      <c r="F1226" s="182"/>
      <c r="G1226" s="183">
        <f>ROUND(E1226*F1226,2)</f>
        <v>0</v>
      </c>
      <c r="H1226" s="182"/>
      <c r="I1226" s="183">
        <f>ROUND(E1226*H1226,2)</f>
        <v>0</v>
      </c>
      <c r="J1226" s="182"/>
      <c r="K1226" s="183">
        <f>ROUND(E1226*J1226,2)</f>
        <v>0</v>
      </c>
      <c r="L1226" s="183">
        <v>12</v>
      </c>
      <c r="M1226" s="183">
        <f>G1226*(1+L1226/100)</f>
        <v>0</v>
      </c>
      <c r="N1226" s="181">
        <v>2.0600000000000002E-3</v>
      </c>
      <c r="O1226" s="181">
        <f>ROUND(E1226*N1226,2)</f>
        <v>0.01</v>
      </c>
      <c r="P1226" s="181">
        <v>0</v>
      </c>
      <c r="Q1226" s="181">
        <f>ROUND(E1226*P1226,2)</f>
        <v>0</v>
      </c>
      <c r="R1226" s="183"/>
      <c r="S1226" s="183" t="s">
        <v>633</v>
      </c>
      <c r="T1226" s="184" t="s">
        <v>634</v>
      </c>
      <c r="U1226" s="159">
        <v>0.23</v>
      </c>
      <c r="V1226" s="159">
        <f>ROUND(E1226*U1226,2)</f>
        <v>1.1499999999999999</v>
      </c>
      <c r="W1226" s="159"/>
      <c r="X1226" s="159" t="s">
        <v>314</v>
      </c>
      <c r="Y1226" s="159" t="s">
        <v>315</v>
      </c>
      <c r="Z1226" s="148"/>
      <c r="AA1226" s="148"/>
      <c r="AB1226" s="148"/>
      <c r="AC1226" s="148"/>
      <c r="AD1226" s="148"/>
      <c r="AE1226" s="148"/>
      <c r="AF1226" s="148"/>
      <c r="AG1226" s="148" t="s">
        <v>316</v>
      </c>
      <c r="AH1226" s="148"/>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row>
    <row r="1227" spans="1:60" outlineLevel="2" x14ac:dyDescent="0.2">
      <c r="A1227" s="155"/>
      <c r="B1227" s="156"/>
      <c r="C1227" s="265" t="s">
        <v>1476</v>
      </c>
      <c r="D1227" s="266"/>
      <c r="E1227" s="266"/>
      <c r="F1227" s="266"/>
      <c r="G1227" s="266"/>
      <c r="H1227" s="159"/>
      <c r="I1227" s="159"/>
      <c r="J1227" s="159"/>
      <c r="K1227" s="159"/>
      <c r="L1227" s="159"/>
      <c r="M1227" s="159"/>
      <c r="N1227" s="158"/>
      <c r="O1227" s="158"/>
      <c r="P1227" s="158"/>
      <c r="Q1227" s="158"/>
      <c r="R1227" s="159"/>
      <c r="S1227" s="159"/>
      <c r="T1227" s="159"/>
      <c r="U1227" s="159"/>
      <c r="V1227" s="159"/>
      <c r="W1227" s="159"/>
      <c r="X1227" s="159"/>
      <c r="Y1227" s="159"/>
      <c r="Z1227" s="148"/>
      <c r="AA1227" s="148"/>
      <c r="AB1227" s="148"/>
      <c r="AC1227" s="148"/>
      <c r="AD1227" s="148"/>
      <c r="AE1227" s="148"/>
      <c r="AF1227" s="148"/>
      <c r="AG1227" s="148" t="s">
        <v>365</v>
      </c>
      <c r="AH1227" s="148"/>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row>
    <row r="1228" spans="1:60" outlineLevel="3" x14ac:dyDescent="0.2">
      <c r="A1228" s="155"/>
      <c r="B1228" s="156"/>
      <c r="C1228" s="263" t="s">
        <v>1477</v>
      </c>
      <c r="D1228" s="264"/>
      <c r="E1228" s="264"/>
      <c r="F1228" s="264"/>
      <c r="G1228" s="264"/>
      <c r="H1228" s="159"/>
      <c r="I1228" s="159"/>
      <c r="J1228" s="159"/>
      <c r="K1228" s="159"/>
      <c r="L1228" s="159"/>
      <c r="M1228" s="159"/>
      <c r="N1228" s="158"/>
      <c r="O1228" s="158"/>
      <c r="P1228" s="158"/>
      <c r="Q1228" s="158"/>
      <c r="R1228" s="159"/>
      <c r="S1228" s="159"/>
      <c r="T1228" s="159"/>
      <c r="U1228" s="159"/>
      <c r="V1228" s="159"/>
      <c r="W1228" s="159"/>
      <c r="X1228" s="159"/>
      <c r="Y1228" s="159"/>
      <c r="Z1228" s="148"/>
      <c r="AA1228" s="148"/>
      <c r="AB1228" s="148"/>
      <c r="AC1228" s="148"/>
      <c r="AD1228" s="148"/>
      <c r="AE1228" s="148"/>
      <c r="AF1228" s="148"/>
      <c r="AG1228" s="148" t="s">
        <v>365</v>
      </c>
      <c r="AH1228" s="148"/>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row>
    <row r="1229" spans="1:60" outlineLevel="3" x14ac:dyDescent="0.2">
      <c r="A1229" s="155"/>
      <c r="B1229" s="156"/>
      <c r="C1229" s="263" t="s">
        <v>1440</v>
      </c>
      <c r="D1229" s="264"/>
      <c r="E1229" s="264"/>
      <c r="F1229" s="264"/>
      <c r="G1229" s="264"/>
      <c r="H1229" s="159"/>
      <c r="I1229" s="159"/>
      <c r="J1229" s="159"/>
      <c r="K1229" s="159"/>
      <c r="L1229" s="159"/>
      <c r="M1229" s="159"/>
      <c r="N1229" s="158"/>
      <c r="O1229" s="158"/>
      <c r="P1229" s="158"/>
      <c r="Q1229" s="158"/>
      <c r="R1229" s="159"/>
      <c r="S1229" s="159"/>
      <c r="T1229" s="159"/>
      <c r="U1229" s="159"/>
      <c r="V1229" s="159"/>
      <c r="W1229" s="159"/>
      <c r="X1229" s="159"/>
      <c r="Y1229" s="159"/>
      <c r="Z1229" s="148"/>
      <c r="AA1229" s="148"/>
      <c r="AB1229" s="148"/>
      <c r="AC1229" s="148"/>
      <c r="AD1229" s="148"/>
      <c r="AE1229" s="148"/>
      <c r="AF1229" s="148"/>
      <c r="AG1229" s="148" t="s">
        <v>365</v>
      </c>
      <c r="AH1229" s="148"/>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row>
    <row r="1230" spans="1:60" outlineLevel="3" x14ac:dyDescent="0.2">
      <c r="A1230" s="155"/>
      <c r="B1230" s="156"/>
      <c r="C1230" s="263" t="s">
        <v>1441</v>
      </c>
      <c r="D1230" s="264"/>
      <c r="E1230" s="264"/>
      <c r="F1230" s="264"/>
      <c r="G1230" s="264"/>
      <c r="H1230" s="159"/>
      <c r="I1230" s="159"/>
      <c r="J1230" s="159"/>
      <c r="K1230" s="159"/>
      <c r="L1230" s="159"/>
      <c r="M1230" s="159"/>
      <c r="N1230" s="158"/>
      <c r="O1230" s="158"/>
      <c r="P1230" s="158"/>
      <c r="Q1230" s="158"/>
      <c r="R1230" s="159"/>
      <c r="S1230" s="159"/>
      <c r="T1230" s="159"/>
      <c r="U1230" s="159"/>
      <c r="V1230" s="159"/>
      <c r="W1230" s="159"/>
      <c r="X1230" s="159"/>
      <c r="Y1230" s="159"/>
      <c r="Z1230" s="148"/>
      <c r="AA1230" s="148"/>
      <c r="AB1230" s="148"/>
      <c r="AC1230" s="148"/>
      <c r="AD1230" s="148"/>
      <c r="AE1230" s="148"/>
      <c r="AF1230" s="148"/>
      <c r="AG1230" s="148" t="s">
        <v>365</v>
      </c>
      <c r="AH1230" s="148"/>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row>
    <row r="1231" spans="1:60" outlineLevel="3" x14ac:dyDescent="0.2">
      <c r="A1231" s="155"/>
      <c r="B1231" s="156"/>
      <c r="C1231" s="263" t="s">
        <v>1442</v>
      </c>
      <c r="D1231" s="264"/>
      <c r="E1231" s="264"/>
      <c r="F1231" s="264"/>
      <c r="G1231" s="264"/>
      <c r="H1231" s="159"/>
      <c r="I1231" s="159"/>
      <c r="J1231" s="159"/>
      <c r="K1231" s="159"/>
      <c r="L1231" s="159"/>
      <c r="M1231" s="159"/>
      <c r="N1231" s="158"/>
      <c r="O1231" s="158"/>
      <c r="P1231" s="158"/>
      <c r="Q1231" s="158"/>
      <c r="R1231" s="159"/>
      <c r="S1231" s="159"/>
      <c r="T1231" s="159"/>
      <c r="U1231" s="159"/>
      <c r="V1231" s="159"/>
      <c r="W1231" s="159"/>
      <c r="X1231" s="159"/>
      <c r="Y1231" s="159"/>
      <c r="Z1231" s="148"/>
      <c r="AA1231" s="148"/>
      <c r="AB1231" s="148"/>
      <c r="AC1231" s="148"/>
      <c r="AD1231" s="148"/>
      <c r="AE1231" s="148"/>
      <c r="AF1231" s="148"/>
      <c r="AG1231" s="148" t="s">
        <v>365</v>
      </c>
      <c r="AH1231" s="148"/>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row>
    <row r="1232" spans="1:60" outlineLevel="3" x14ac:dyDescent="0.2">
      <c r="A1232" s="155"/>
      <c r="B1232" s="156"/>
      <c r="C1232" s="263" t="s">
        <v>1134</v>
      </c>
      <c r="D1232" s="264"/>
      <c r="E1232" s="264"/>
      <c r="F1232" s="264"/>
      <c r="G1232" s="264"/>
      <c r="H1232" s="159"/>
      <c r="I1232" s="159"/>
      <c r="J1232" s="159"/>
      <c r="K1232" s="159"/>
      <c r="L1232" s="159"/>
      <c r="M1232" s="159"/>
      <c r="N1232" s="158"/>
      <c r="O1232" s="158"/>
      <c r="P1232" s="158"/>
      <c r="Q1232" s="158"/>
      <c r="R1232" s="159"/>
      <c r="S1232" s="159"/>
      <c r="T1232" s="159"/>
      <c r="U1232" s="159"/>
      <c r="V1232" s="159"/>
      <c r="W1232" s="159"/>
      <c r="X1232" s="159"/>
      <c r="Y1232" s="159"/>
      <c r="Z1232" s="148"/>
      <c r="AA1232" s="148"/>
      <c r="AB1232" s="148"/>
      <c r="AC1232" s="148"/>
      <c r="AD1232" s="148"/>
      <c r="AE1232" s="148"/>
      <c r="AF1232" s="148"/>
      <c r="AG1232" s="148" t="s">
        <v>365</v>
      </c>
      <c r="AH1232" s="148"/>
      <c r="AI1232" s="148"/>
      <c r="AJ1232" s="148"/>
      <c r="AK1232" s="148"/>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row>
    <row r="1233" spans="1:60" outlineLevel="3" x14ac:dyDescent="0.2">
      <c r="A1233" s="155"/>
      <c r="B1233" s="156"/>
      <c r="C1233" s="199" t="s">
        <v>956</v>
      </c>
      <c r="D1233" s="163"/>
      <c r="E1233" s="164"/>
      <c r="F1233" s="165"/>
      <c r="G1233" s="165"/>
      <c r="H1233" s="159"/>
      <c r="I1233" s="159"/>
      <c r="J1233" s="159"/>
      <c r="K1233" s="159"/>
      <c r="L1233" s="159"/>
      <c r="M1233" s="159"/>
      <c r="N1233" s="158"/>
      <c r="O1233" s="158"/>
      <c r="P1233" s="158"/>
      <c r="Q1233" s="158"/>
      <c r="R1233" s="159"/>
      <c r="S1233" s="159"/>
      <c r="T1233" s="159"/>
      <c r="U1233" s="159"/>
      <c r="V1233" s="159"/>
      <c r="W1233" s="159"/>
      <c r="X1233" s="159"/>
      <c r="Y1233" s="159"/>
      <c r="Z1233" s="148"/>
      <c r="AA1233" s="148"/>
      <c r="AB1233" s="148"/>
      <c r="AC1233" s="148"/>
      <c r="AD1233" s="148"/>
      <c r="AE1233" s="148"/>
      <c r="AF1233" s="148"/>
      <c r="AG1233" s="148" t="s">
        <v>365</v>
      </c>
      <c r="AH1233" s="148"/>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row>
    <row r="1234" spans="1:60" outlineLevel="3" x14ac:dyDescent="0.2">
      <c r="A1234" s="155"/>
      <c r="B1234" s="156"/>
      <c r="C1234" s="263" t="s">
        <v>1478</v>
      </c>
      <c r="D1234" s="264"/>
      <c r="E1234" s="264"/>
      <c r="F1234" s="264"/>
      <c r="G1234" s="264"/>
      <c r="H1234" s="159"/>
      <c r="I1234" s="159"/>
      <c r="J1234" s="159"/>
      <c r="K1234" s="159"/>
      <c r="L1234" s="159"/>
      <c r="M1234" s="159"/>
      <c r="N1234" s="158"/>
      <c r="O1234" s="158"/>
      <c r="P1234" s="158"/>
      <c r="Q1234" s="158"/>
      <c r="R1234" s="159"/>
      <c r="S1234" s="159"/>
      <c r="T1234" s="159"/>
      <c r="U1234" s="159"/>
      <c r="V1234" s="159"/>
      <c r="W1234" s="159"/>
      <c r="X1234" s="159"/>
      <c r="Y1234" s="159"/>
      <c r="Z1234" s="148"/>
      <c r="AA1234" s="148"/>
      <c r="AB1234" s="148"/>
      <c r="AC1234" s="148"/>
      <c r="AD1234" s="148"/>
      <c r="AE1234" s="148"/>
      <c r="AF1234" s="148"/>
      <c r="AG1234" s="148" t="s">
        <v>365</v>
      </c>
      <c r="AH1234" s="148"/>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row>
    <row r="1235" spans="1:60" outlineLevel="3" x14ac:dyDescent="0.2">
      <c r="A1235" s="155"/>
      <c r="B1235" s="156"/>
      <c r="C1235" s="263" t="s">
        <v>1479</v>
      </c>
      <c r="D1235" s="264"/>
      <c r="E1235" s="264"/>
      <c r="F1235" s="264"/>
      <c r="G1235" s="264"/>
      <c r="H1235" s="159"/>
      <c r="I1235" s="159"/>
      <c r="J1235" s="159"/>
      <c r="K1235" s="159"/>
      <c r="L1235" s="159"/>
      <c r="M1235" s="159"/>
      <c r="N1235" s="158"/>
      <c r="O1235" s="158"/>
      <c r="P1235" s="158"/>
      <c r="Q1235" s="158"/>
      <c r="R1235" s="159"/>
      <c r="S1235" s="159"/>
      <c r="T1235" s="159"/>
      <c r="U1235" s="159"/>
      <c r="V1235" s="159"/>
      <c r="W1235" s="159"/>
      <c r="X1235" s="159"/>
      <c r="Y1235" s="159"/>
      <c r="Z1235" s="148"/>
      <c r="AA1235" s="148"/>
      <c r="AB1235" s="148"/>
      <c r="AC1235" s="148"/>
      <c r="AD1235" s="148"/>
      <c r="AE1235" s="148"/>
      <c r="AF1235" s="148"/>
      <c r="AG1235" s="148" t="s">
        <v>365</v>
      </c>
      <c r="AH1235" s="148"/>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row>
    <row r="1236" spans="1:60" outlineLevel="1" x14ac:dyDescent="0.2">
      <c r="A1236" s="178">
        <v>256</v>
      </c>
      <c r="B1236" s="179" t="s">
        <v>1480</v>
      </c>
      <c r="C1236" s="195" t="s">
        <v>1481</v>
      </c>
      <c r="D1236" s="180" t="s">
        <v>1426</v>
      </c>
      <c r="E1236" s="181">
        <v>7</v>
      </c>
      <c r="F1236" s="182"/>
      <c r="G1236" s="183">
        <f>ROUND(E1236*F1236,2)</f>
        <v>0</v>
      </c>
      <c r="H1236" s="182"/>
      <c r="I1236" s="183">
        <f>ROUND(E1236*H1236,2)</f>
        <v>0</v>
      </c>
      <c r="J1236" s="182"/>
      <c r="K1236" s="183">
        <f>ROUND(E1236*J1236,2)</f>
        <v>0</v>
      </c>
      <c r="L1236" s="183">
        <v>12</v>
      </c>
      <c r="M1236" s="183">
        <f>G1236*(1+L1236/100)</f>
        <v>0</v>
      </c>
      <c r="N1236" s="181">
        <v>2.0600000000000002E-3</v>
      </c>
      <c r="O1236" s="181">
        <f>ROUND(E1236*N1236,2)</f>
        <v>0.01</v>
      </c>
      <c r="P1236" s="181">
        <v>0</v>
      </c>
      <c r="Q1236" s="181">
        <f>ROUND(E1236*P1236,2)</f>
        <v>0</v>
      </c>
      <c r="R1236" s="183"/>
      <c r="S1236" s="183" t="s">
        <v>633</v>
      </c>
      <c r="T1236" s="184" t="s">
        <v>634</v>
      </c>
      <c r="U1236" s="159">
        <v>0.23</v>
      </c>
      <c r="V1236" s="159">
        <f>ROUND(E1236*U1236,2)</f>
        <v>1.61</v>
      </c>
      <c r="W1236" s="159"/>
      <c r="X1236" s="159" t="s">
        <v>314</v>
      </c>
      <c r="Y1236" s="159" t="s">
        <v>315</v>
      </c>
      <c r="Z1236" s="148"/>
      <c r="AA1236" s="148"/>
      <c r="AB1236" s="148"/>
      <c r="AC1236" s="148"/>
      <c r="AD1236" s="148"/>
      <c r="AE1236" s="148"/>
      <c r="AF1236" s="148"/>
      <c r="AG1236" s="148" t="s">
        <v>316</v>
      </c>
      <c r="AH1236" s="148"/>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row>
    <row r="1237" spans="1:60" outlineLevel="2" x14ac:dyDescent="0.2">
      <c r="A1237" s="155"/>
      <c r="B1237" s="156"/>
      <c r="C1237" s="265" t="s">
        <v>1467</v>
      </c>
      <c r="D1237" s="266"/>
      <c r="E1237" s="266"/>
      <c r="F1237" s="266"/>
      <c r="G1237" s="266"/>
      <c r="H1237" s="159"/>
      <c r="I1237" s="159"/>
      <c r="J1237" s="159"/>
      <c r="K1237" s="159"/>
      <c r="L1237" s="159"/>
      <c r="M1237" s="159"/>
      <c r="N1237" s="158"/>
      <c r="O1237" s="158"/>
      <c r="P1237" s="158"/>
      <c r="Q1237" s="158"/>
      <c r="R1237" s="159"/>
      <c r="S1237" s="159"/>
      <c r="T1237" s="159"/>
      <c r="U1237" s="159"/>
      <c r="V1237" s="159"/>
      <c r="W1237" s="159"/>
      <c r="X1237" s="159"/>
      <c r="Y1237" s="159"/>
      <c r="Z1237" s="148"/>
      <c r="AA1237" s="148"/>
      <c r="AB1237" s="148"/>
      <c r="AC1237" s="148"/>
      <c r="AD1237" s="148"/>
      <c r="AE1237" s="148"/>
      <c r="AF1237" s="148"/>
      <c r="AG1237" s="148" t="s">
        <v>365</v>
      </c>
      <c r="AH1237" s="148"/>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row>
    <row r="1238" spans="1:60" outlineLevel="3" x14ac:dyDescent="0.2">
      <c r="A1238" s="155"/>
      <c r="B1238" s="156"/>
      <c r="C1238" s="263" t="s">
        <v>1440</v>
      </c>
      <c r="D1238" s="264"/>
      <c r="E1238" s="264"/>
      <c r="F1238" s="264"/>
      <c r="G1238" s="264"/>
      <c r="H1238" s="159"/>
      <c r="I1238" s="159"/>
      <c r="J1238" s="159"/>
      <c r="K1238" s="159"/>
      <c r="L1238" s="159"/>
      <c r="M1238" s="159"/>
      <c r="N1238" s="158"/>
      <c r="O1238" s="158"/>
      <c r="P1238" s="158"/>
      <c r="Q1238" s="158"/>
      <c r="R1238" s="159"/>
      <c r="S1238" s="159"/>
      <c r="T1238" s="159"/>
      <c r="U1238" s="159"/>
      <c r="V1238" s="159"/>
      <c r="W1238" s="159"/>
      <c r="X1238" s="159"/>
      <c r="Y1238" s="159"/>
      <c r="Z1238" s="148"/>
      <c r="AA1238" s="148"/>
      <c r="AB1238" s="148"/>
      <c r="AC1238" s="148"/>
      <c r="AD1238" s="148"/>
      <c r="AE1238" s="148"/>
      <c r="AF1238" s="148"/>
      <c r="AG1238" s="148" t="s">
        <v>365</v>
      </c>
      <c r="AH1238" s="148"/>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row>
    <row r="1239" spans="1:60" outlineLevel="3" x14ac:dyDescent="0.2">
      <c r="A1239" s="155"/>
      <c r="B1239" s="156"/>
      <c r="C1239" s="263" t="s">
        <v>1441</v>
      </c>
      <c r="D1239" s="264"/>
      <c r="E1239" s="264"/>
      <c r="F1239" s="264"/>
      <c r="G1239" s="264"/>
      <c r="H1239" s="159"/>
      <c r="I1239" s="159"/>
      <c r="J1239" s="159"/>
      <c r="K1239" s="159"/>
      <c r="L1239" s="159"/>
      <c r="M1239" s="159"/>
      <c r="N1239" s="158"/>
      <c r="O1239" s="158"/>
      <c r="P1239" s="158"/>
      <c r="Q1239" s="158"/>
      <c r="R1239" s="159"/>
      <c r="S1239" s="159"/>
      <c r="T1239" s="159"/>
      <c r="U1239" s="159"/>
      <c r="V1239" s="159"/>
      <c r="W1239" s="159"/>
      <c r="X1239" s="159"/>
      <c r="Y1239" s="159"/>
      <c r="Z1239" s="148"/>
      <c r="AA1239" s="148"/>
      <c r="AB1239" s="148"/>
      <c r="AC1239" s="148"/>
      <c r="AD1239" s="148"/>
      <c r="AE1239" s="148"/>
      <c r="AF1239" s="148"/>
      <c r="AG1239" s="148" t="s">
        <v>365</v>
      </c>
      <c r="AH1239" s="148"/>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row>
    <row r="1240" spans="1:60" outlineLevel="3" x14ac:dyDescent="0.2">
      <c r="A1240" s="155"/>
      <c r="B1240" s="156"/>
      <c r="C1240" s="263" t="s">
        <v>1442</v>
      </c>
      <c r="D1240" s="264"/>
      <c r="E1240" s="264"/>
      <c r="F1240" s="264"/>
      <c r="G1240" s="264"/>
      <c r="H1240" s="159"/>
      <c r="I1240" s="159"/>
      <c r="J1240" s="159"/>
      <c r="K1240" s="159"/>
      <c r="L1240" s="159"/>
      <c r="M1240" s="159"/>
      <c r="N1240" s="158"/>
      <c r="O1240" s="158"/>
      <c r="P1240" s="158"/>
      <c r="Q1240" s="158"/>
      <c r="R1240" s="159"/>
      <c r="S1240" s="159"/>
      <c r="T1240" s="159"/>
      <c r="U1240" s="159"/>
      <c r="V1240" s="159"/>
      <c r="W1240" s="159"/>
      <c r="X1240" s="159"/>
      <c r="Y1240" s="159"/>
      <c r="Z1240" s="148"/>
      <c r="AA1240" s="148"/>
      <c r="AB1240" s="148"/>
      <c r="AC1240" s="148"/>
      <c r="AD1240" s="148"/>
      <c r="AE1240" s="148"/>
      <c r="AF1240" s="148"/>
      <c r="AG1240" s="148" t="s">
        <v>365</v>
      </c>
      <c r="AH1240" s="148"/>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row>
    <row r="1241" spans="1:60" outlineLevel="3" x14ac:dyDescent="0.2">
      <c r="A1241" s="155"/>
      <c r="B1241" s="156"/>
      <c r="C1241" s="263" t="s">
        <v>1482</v>
      </c>
      <c r="D1241" s="264"/>
      <c r="E1241" s="264"/>
      <c r="F1241" s="264"/>
      <c r="G1241" s="264"/>
      <c r="H1241" s="159"/>
      <c r="I1241" s="159"/>
      <c r="J1241" s="159"/>
      <c r="K1241" s="159"/>
      <c r="L1241" s="159"/>
      <c r="M1241" s="159"/>
      <c r="N1241" s="158"/>
      <c r="O1241" s="158"/>
      <c r="P1241" s="158"/>
      <c r="Q1241" s="158"/>
      <c r="R1241" s="159"/>
      <c r="S1241" s="159"/>
      <c r="T1241" s="159"/>
      <c r="U1241" s="159"/>
      <c r="V1241" s="159"/>
      <c r="W1241" s="159"/>
      <c r="X1241" s="159"/>
      <c r="Y1241" s="159"/>
      <c r="Z1241" s="148"/>
      <c r="AA1241" s="148"/>
      <c r="AB1241" s="148"/>
      <c r="AC1241" s="148"/>
      <c r="AD1241" s="148"/>
      <c r="AE1241" s="148"/>
      <c r="AF1241" s="148"/>
      <c r="AG1241" s="148" t="s">
        <v>365</v>
      </c>
      <c r="AH1241" s="148"/>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row>
    <row r="1242" spans="1:60" outlineLevel="3" x14ac:dyDescent="0.2">
      <c r="A1242" s="155"/>
      <c r="B1242" s="156"/>
      <c r="C1242" s="263" t="s">
        <v>1483</v>
      </c>
      <c r="D1242" s="264"/>
      <c r="E1242" s="264"/>
      <c r="F1242" s="264"/>
      <c r="G1242" s="264"/>
      <c r="H1242" s="159"/>
      <c r="I1242" s="159"/>
      <c r="J1242" s="159"/>
      <c r="K1242" s="159"/>
      <c r="L1242" s="159"/>
      <c r="M1242" s="159"/>
      <c r="N1242" s="158"/>
      <c r="O1242" s="158"/>
      <c r="P1242" s="158"/>
      <c r="Q1242" s="158"/>
      <c r="R1242" s="159"/>
      <c r="S1242" s="159"/>
      <c r="T1242" s="159"/>
      <c r="U1242" s="159"/>
      <c r="V1242" s="159"/>
      <c r="W1242" s="159"/>
      <c r="X1242" s="159"/>
      <c r="Y1242" s="159"/>
      <c r="Z1242" s="148"/>
      <c r="AA1242" s="148"/>
      <c r="AB1242" s="148"/>
      <c r="AC1242" s="148"/>
      <c r="AD1242" s="148"/>
      <c r="AE1242" s="148"/>
      <c r="AF1242" s="148"/>
      <c r="AG1242" s="148" t="s">
        <v>365</v>
      </c>
      <c r="AH1242" s="148"/>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row>
    <row r="1243" spans="1:60" outlineLevel="3" x14ac:dyDescent="0.2">
      <c r="A1243" s="155"/>
      <c r="B1243" s="156"/>
      <c r="C1243" s="263" t="s">
        <v>1470</v>
      </c>
      <c r="D1243" s="264"/>
      <c r="E1243" s="264"/>
      <c r="F1243" s="264"/>
      <c r="G1243" s="264"/>
      <c r="H1243" s="159"/>
      <c r="I1243" s="159"/>
      <c r="J1243" s="159"/>
      <c r="K1243" s="159"/>
      <c r="L1243" s="159"/>
      <c r="M1243" s="159"/>
      <c r="N1243" s="158"/>
      <c r="O1243" s="158"/>
      <c r="P1243" s="158"/>
      <c r="Q1243" s="158"/>
      <c r="R1243" s="159"/>
      <c r="S1243" s="159"/>
      <c r="T1243" s="159"/>
      <c r="U1243" s="159"/>
      <c r="V1243" s="159"/>
      <c r="W1243" s="159"/>
      <c r="X1243" s="159"/>
      <c r="Y1243" s="159"/>
      <c r="Z1243" s="148"/>
      <c r="AA1243" s="148"/>
      <c r="AB1243" s="148"/>
      <c r="AC1243" s="148"/>
      <c r="AD1243" s="148"/>
      <c r="AE1243" s="148"/>
      <c r="AF1243" s="148"/>
      <c r="AG1243" s="148" t="s">
        <v>365</v>
      </c>
      <c r="AH1243" s="148"/>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row>
    <row r="1244" spans="1:60" outlineLevel="3" x14ac:dyDescent="0.2">
      <c r="A1244" s="155"/>
      <c r="B1244" s="156"/>
      <c r="C1244" s="263" t="s">
        <v>1134</v>
      </c>
      <c r="D1244" s="264"/>
      <c r="E1244" s="264"/>
      <c r="F1244" s="264"/>
      <c r="G1244" s="264"/>
      <c r="H1244" s="159"/>
      <c r="I1244" s="159"/>
      <c r="J1244" s="159"/>
      <c r="K1244" s="159"/>
      <c r="L1244" s="159"/>
      <c r="M1244" s="159"/>
      <c r="N1244" s="158"/>
      <c r="O1244" s="158"/>
      <c r="P1244" s="158"/>
      <c r="Q1244" s="158"/>
      <c r="R1244" s="159"/>
      <c r="S1244" s="159"/>
      <c r="T1244" s="159"/>
      <c r="U1244" s="159"/>
      <c r="V1244" s="159"/>
      <c r="W1244" s="159"/>
      <c r="X1244" s="159"/>
      <c r="Y1244" s="159"/>
      <c r="Z1244" s="148"/>
      <c r="AA1244" s="148"/>
      <c r="AB1244" s="148"/>
      <c r="AC1244" s="148"/>
      <c r="AD1244" s="148"/>
      <c r="AE1244" s="148"/>
      <c r="AF1244" s="148"/>
      <c r="AG1244" s="148" t="s">
        <v>365</v>
      </c>
      <c r="AH1244" s="148"/>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row>
    <row r="1245" spans="1:60" outlineLevel="1" x14ac:dyDescent="0.2">
      <c r="A1245" s="178">
        <v>257</v>
      </c>
      <c r="B1245" s="179" t="s">
        <v>1484</v>
      </c>
      <c r="C1245" s="195" t="s">
        <v>1485</v>
      </c>
      <c r="D1245" s="180" t="s">
        <v>1426</v>
      </c>
      <c r="E1245" s="181">
        <v>8</v>
      </c>
      <c r="F1245" s="182"/>
      <c r="G1245" s="183">
        <f>ROUND(E1245*F1245,2)</f>
        <v>0</v>
      </c>
      <c r="H1245" s="182"/>
      <c r="I1245" s="183">
        <f>ROUND(E1245*H1245,2)</f>
        <v>0</v>
      </c>
      <c r="J1245" s="182"/>
      <c r="K1245" s="183">
        <f>ROUND(E1245*J1245,2)</f>
        <v>0</v>
      </c>
      <c r="L1245" s="183">
        <v>12</v>
      </c>
      <c r="M1245" s="183">
        <f>G1245*(1+L1245/100)</f>
        <v>0</v>
      </c>
      <c r="N1245" s="181">
        <v>2.0600000000000002E-3</v>
      </c>
      <c r="O1245" s="181">
        <f>ROUND(E1245*N1245,2)</f>
        <v>0.02</v>
      </c>
      <c r="P1245" s="181">
        <v>0</v>
      </c>
      <c r="Q1245" s="181">
        <f>ROUND(E1245*P1245,2)</f>
        <v>0</v>
      </c>
      <c r="R1245" s="183"/>
      <c r="S1245" s="183" t="s">
        <v>633</v>
      </c>
      <c r="T1245" s="184" t="s">
        <v>634</v>
      </c>
      <c r="U1245" s="159">
        <v>0.23</v>
      </c>
      <c r="V1245" s="159">
        <f>ROUND(E1245*U1245,2)</f>
        <v>1.84</v>
      </c>
      <c r="W1245" s="159"/>
      <c r="X1245" s="159" t="s">
        <v>314</v>
      </c>
      <c r="Y1245" s="159" t="s">
        <v>315</v>
      </c>
      <c r="Z1245" s="148"/>
      <c r="AA1245" s="148"/>
      <c r="AB1245" s="148"/>
      <c r="AC1245" s="148"/>
      <c r="AD1245" s="148"/>
      <c r="AE1245" s="148"/>
      <c r="AF1245" s="148"/>
      <c r="AG1245" s="148" t="s">
        <v>316</v>
      </c>
      <c r="AH1245" s="148"/>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row>
    <row r="1246" spans="1:60" outlineLevel="2" x14ac:dyDescent="0.2">
      <c r="A1246" s="155"/>
      <c r="B1246" s="156"/>
      <c r="C1246" s="265" t="s">
        <v>1486</v>
      </c>
      <c r="D1246" s="266"/>
      <c r="E1246" s="266"/>
      <c r="F1246" s="266"/>
      <c r="G1246" s="266"/>
      <c r="H1246" s="159"/>
      <c r="I1246" s="159"/>
      <c r="J1246" s="159"/>
      <c r="K1246" s="159"/>
      <c r="L1246" s="159"/>
      <c r="M1246" s="159"/>
      <c r="N1246" s="158"/>
      <c r="O1246" s="158"/>
      <c r="P1246" s="158"/>
      <c r="Q1246" s="158"/>
      <c r="R1246" s="159"/>
      <c r="S1246" s="159"/>
      <c r="T1246" s="159"/>
      <c r="U1246" s="159"/>
      <c r="V1246" s="159"/>
      <c r="W1246" s="159"/>
      <c r="X1246" s="159"/>
      <c r="Y1246" s="159"/>
      <c r="Z1246" s="148"/>
      <c r="AA1246" s="148"/>
      <c r="AB1246" s="148"/>
      <c r="AC1246" s="148"/>
      <c r="AD1246" s="148"/>
      <c r="AE1246" s="148"/>
      <c r="AF1246" s="148"/>
      <c r="AG1246" s="148" t="s">
        <v>365</v>
      </c>
      <c r="AH1246" s="148"/>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row>
    <row r="1247" spans="1:60" outlineLevel="3" x14ac:dyDescent="0.2">
      <c r="A1247" s="155"/>
      <c r="B1247" s="156"/>
      <c r="C1247" s="263" t="s">
        <v>1440</v>
      </c>
      <c r="D1247" s="264"/>
      <c r="E1247" s="264"/>
      <c r="F1247" s="264"/>
      <c r="G1247" s="264"/>
      <c r="H1247" s="159"/>
      <c r="I1247" s="159"/>
      <c r="J1247" s="159"/>
      <c r="K1247" s="159"/>
      <c r="L1247" s="159"/>
      <c r="M1247" s="159"/>
      <c r="N1247" s="158"/>
      <c r="O1247" s="158"/>
      <c r="P1247" s="158"/>
      <c r="Q1247" s="158"/>
      <c r="R1247" s="159"/>
      <c r="S1247" s="159"/>
      <c r="T1247" s="159"/>
      <c r="U1247" s="159"/>
      <c r="V1247" s="159"/>
      <c r="W1247" s="159"/>
      <c r="X1247" s="159"/>
      <c r="Y1247" s="159"/>
      <c r="Z1247" s="148"/>
      <c r="AA1247" s="148"/>
      <c r="AB1247" s="148"/>
      <c r="AC1247" s="148"/>
      <c r="AD1247" s="148"/>
      <c r="AE1247" s="148"/>
      <c r="AF1247" s="148"/>
      <c r="AG1247" s="148" t="s">
        <v>365</v>
      </c>
      <c r="AH1247" s="148"/>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row>
    <row r="1248" spans="1:60" outlineLevel="3" x14ac:dyDescent="0.2">
      <c r="A1248" s="155"/>
      <c r="B1248" s="156"/>
      <c r="C1248" s="263" t="s">
        <v>1441</v>
      </c>
      <c r="D1248" s="264"/>
      <c r="E1248" s="264"/>
      <c r="F1248" s="264"/>
      <c r="G1248" s="264"/>
      <c r="H1248" s="159"/>
      <c r="I1248" s="159"/>
      <c r="J1248" s="159"/>
      <c r="K1248" s="159"/>
      <c r="L1248" s="159"/>
      <c r="M1248" s="159"/>
      <c r="N1248" s="158"/>
      <c r="O1248" s="158"/>
      <c r="P1248" s="158"/>
      <c r="Q1248" s="158"/>
      <c r="R1248" s="159"/>
      <c r="S1248" s="159"/>
      <c r="T1248" s="159"/>
      <c r="U1248" s="159"/>
      <c r="V1248" s="159"/>
      <c r="W1248" s="159"/>
      <c r="X1248" s="159"/>
      <c r="Y1248" s="159"/>
      <c r="Z1248" s="148"/>
      <c r="AA1248" s="148"/>
      <c r="AB1248" s="148"/>
      <c r="AC1248" s="148"/>
      <c r="AD1248" s="148"/>
      <c r="AE1248" s="148"/>
      <c r="AF1248" s="148"/>
      <c r="AG1248" s="148" t="s">
        <v>365</v>
      </c>
      <c r="AH1248" s="148"/>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row>
    <row r="1249" spans="1:60" outlineLevel="3" x14ac:dyDescent="0.2">
      <c r="A1249" s="155"/>
      <c r="B1249" s="156"/>
      <c r="C1249" s="263" t="s">
        <v>1442</v>
      </c>
      <c r="D1249" s="264"/>
      <c r="E1249" s="264"/>
      <c r="F1249" s="264"/>
      <c r="G1249" s="264"/>
      <c r="H1249" s="159"/>
      <c r="I1249" s="159"/>
      <c r="J1249" s="159"/>
      <c r="K1249" s="159"/>
      <c r="L1249" s="159"/>
      <c r="M1249" s="159"/>
      <c r="N1249" s="158"/>
      <c r="O1249" s="158"/>
      <c r="P1249" s="158"/>
      <c r="Q1249" s="158"/>
      <c r="R1249" s="159"/>
      <c r="S1249" s="159"/>
      <c r="T1249" s="159"/>
      <c r="U1249" s="159"/>
      <c r="V1249" s="159"/>
      <c r="W1249" s="159"/>
      <c r="X1249" s="159"/>
      <c r="Y1249" s="159"/>
      <c r="Z1249" s="148"/>
      <c r="AA1249" s="148"/>
      <c r="AB1249" s="148"/>
      <c r="AC1249" s="148"/>
      <c r="AD1249" s="148"/>
      <c r="AE1249" s="148"/>
      <c r="AF1249" s="148"/>
      <c r="AG1249" s="148" t="s">
        <v>365</v>
      </c>
      <c r="AH1249" s="148"/>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row>
    <row r="1250" spans="1:60" outlineLevel="3" x14ac:dyDescent="0.2">
      <c r="A1250" s="155"/>
      <c r="B1250" s="156"/>
      <c r="C1250" s="263" t="s">
        <v>1134</v>
      </c>
      <c r="D1250" s="264"/>
      <c r="E1250" s="264"/>
      <c r="F1250" s="264"/>
      <c r="G1250" s="264"/>
      <c r="H1250" s="159"/>
      <c r="I1250" s="159"/>
      <c r="J1250" s="159"/>
      <c r="K1250" s="159"/>
      <c r="L1250" s="159"/>
      <c r="M1250" s="159"/>
      <c r="N1250" s="158"/>
      <c r="O1250" s="158"/>
      <c r="P1250" s="158"/>
      <c r="Q1250" s="158"/>
      <c r="R1250" s="159"/>
      <c r="S1250" s="159"/>
      <c r="T1250" s="159"/>
      <c r="U1250" s="159"/>
      <c r="V1250" s="159"/>
      <c r="W1250" s="159"/>
      <c r="X1250" s="159"/>
      <c r="Y1250" s="159"/>
      <c r="Z1250" s="148"/>
      <c r="AA1250" s="148"/>
      <c r="AB1250" s="148"/>
      <c r="AC1250" s="148"/>
      <c r="AD1250" s="148"/>
      <c r="AE1250" s="148"/>
      <c r="AF1250" s="148"/>
      <c r="AG1250" s="148" t="s">
        <v>365</v>
      </c>
      <c r="AH1250" s="148"/>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row>
    <row r="1251" spans="1:60" outlineLevel="1" x14ac:dyDescent="0.2">
      <c r="A1251" s="178">
        <v>258</v>
      </c>
      <c r="B1251" s="179" t="s">
        <v>1487</v>
      </c>
      <c r="C1251" s="195" t="s">
        <v>1488</v>
      </c>
      <c r="D1251" s="180" t="s">
        <v>632</v>
      </c>
      <c r="E1251" s="181">
        <v>2</v>
      </c>
      <c r="F1251" s="182"/>
      <c r="G1251" s="183">
        <f>ROUND(E1251*F1251,2)</f>
        <v>0</v>
      </c>
      <c r="H1251" s="182"/>
      <c r="I1251" s="183">
        <f>ROUND(E1251*H1251,2)</f>
        <v>0</v>
      </c>
      <c r="J1251" s="182"/>
      <c r="K1251" s="183">
        <f>ROUND(E1251*J1251,2)</f>
        <v>0</v>
      </c>
      <c r="L1251" s="183">
        <v>12</v>
      </c>
      <c r="M1251" s="183">
        <f>G1251*(1+L1251/100)</f>
        <v>0</v>
      </c>
      <c r="N1251" s="181">
        <v>8.0000000000000007E-5</v>
      </c>
      <c r="O1251" s="181">
        <f>ROUND(E1251*N1251,2)</f>
        <v>0</v>
      </c>
      <c r="P1251" s="181">
        <v>0</v>
      </c>
      <c r="Q1251" s="181">
        <f>ROUND(E1251*P1251,2)</f>
        <v>0</v>
      </c>
      <c r="R1251" s="183"/>
      <c r="S1251" s="183" t="s">
        <v>633</v>
      </c>
      <c r="T1251" s="184" t="s">
        <v>634</v>
      </c>
      <c r="U1251" s="159">
        <v>2.1</v>
      </c>
      <c r="V1251" s="159">
        <f>ROUND(E1251*U1251,2)</f>
        <v>4.2</v>
      </c>
      <c r="W1251" s="159"/>
      <c r="X1251" s="159" t="s">
        <v>314</v>
      </c>
      <c r="Y1251" s="159" t="s">
        <v>315</v>
      </c>
      <c r="Z1251" s="148"/>
      <c r="AA1251" s="148"/>
      <c r="AB1251" s="148"/>
      <c r="AC1251" s="148"/>
      <c r="AD1251" s="148"/>
      <c r="AE1251" s="148"/>
      <c r="AF1251" s="148"/>
      <c r="AG1251" s="148" t="s">
        <v>316</v>
      </c>
      <c r="AH1251" s="148"/>
      <c r="AI1251" s="148"/>
      <c r="AJ1251" s="148"/>
      <c r="AK1251" s="148"/>
      <c r="AL1251" s="148"/>
      <c r="AM1251" s="148"/>
      <c r="AN1251" s="148"/>
      <c r="AO1251" s="148"/>
      <c r="AP1251" s="148"/>
      <c r="AQ1251" s="148"/>
      <c r="AR1251" s="148"/>
      <c r="AS1251" s="148"/>
      <c r="AT1251" s="148"/>
      <c r="AU1251" s="148"/>
      <c r="AV1251" s="148"/>
      <c r="AW1251" s="148"/>
      <c r="AX1251" s="148"/>
      <c r="AY1251" s="148"/>
      <c r="AZ1251" s="148"/>
      <c r="BA1251" s="148"/>
      <c r="BB1251" s="148"/>
      <c r="BC1251" s="148"/>
      <c r="BD1251" s="148"/>
      <c r="BE1251" s="148"/>
      <c r="BF1251" s="148"/>
      <c r="BG1251" s="148"/>
      <c r="BH1251" s="148"/>
    </row>
    <row r="1252" spans="1:60" outlineLevel="2" x14ac:dyDescent="0.2">
      <c r="A1252" s="155"/>
      <c r="B1252" s="156"/>
      <c r="C1252" s="265" t="s">
        <v>1489</v>
      </c>
      <c r="D1252" s="266"/>
      <c r="E1252" s="266"/>
      <c r="F1252" s="266"/>
      <c r="G1252" s="266"/>
      <c r="H1252" s="159"/>
      <c r="I1252" s="159"/>
      <c r="J1252" s="159"/>
      <c r="K1252" s="159"/>
      <c r="L1252" s="159"/>
      <c r="M1252" s="159"/>
      <c r="N1252" s="158"/>
      <c r="O1252" s="158"/>
      <c r="P1252" s="158"/>
      <c r="Q1252" s="158"/>
      <c r="R1252" s="159"/>
      <c r="S1252" s="159"/>
      <c r="T1252" s="159"/>
      <c r="U1252" s="159"/>
      <c r="V1252" s="159"/>
      <c r="W1252" s="159"/>
      <c r="X1252" s="159"/>
      <c r="Y1252" s="159"/>
      <c r="Z1252" s="148"/>
      <c r="AA1252" s="148"/>
      <c r="AB1252" s="148"/>
      <c r="AC1252" s="148"/>
      <c r="AD1252" s="148"/>
      <c r="AE1252" s="148"/>
      <c r="AF1252" s="148"/>
      <c r="AG1252" s="148" t="s">
        <v>365</v>
      </c>
      <c r="AH1252" s="148"/>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row>
    <row r="1253" spans="1:60" outlineLevel="3" x14ac:dyDescent="0.2">
      <c r="A1253" s="155"/>
      <c r="B1253" s="156"/>
      <c r="C1253" s="263" t="s">
        <v>1490</v>
      </c>
      <c r="D1253" s="264"/>
      <c r="E1253" s="264"/>
      <c r="F1253" s="264"/>
      <c r="G1253" s="264"/>
      <c r="H1253" s="159"/>
      <c r="I1253" s="159"/>
      <c r="J1253" s="159"/>
      <c r="K1253" s="159"/>
      <c r="L1253" s="159"/>
      <c r="M1253" s="159"/>
      <c r="N1253" s="158"/>
      <c r="O1253" s="158"/>
      <c r="P1253" s="158"/>
      <c r="Q1253" s="158"/>
      <c r="R1253" s="159"/>
      <c r="S1253" s="159"/>
      <c r="T1253" s="159"/>
      <c r="U1253" s="159"/>
      <c r="V1253" s="159"/>
      <c r="W1253" s="159"/>
      <c r="X1253" s="159"/>
      <c r="Y1253" s="159"/>
      <c r="Z1253" s="148"/>
      <c r="AA1253" s="148"/>
      <c r="AB1253" s="148"/>
      <c r="AC1253" s="148"/>
      <c r="AD1253" s="148"/>
      <c r="AE1253" s="148"/>
      <c r="AF1253" s="148"/>
      <c r="AG1253" s="148" t="s">
        <v>365</v>
      </c>
      <c r="AH1253" s="148"/>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row>
    <row r="1254" spans="1:60" outlineLevel="3" x14ac:dyDescent="0.2">
      <c r="A1254" s="155"/>
      <c r="B1254" s="156"/>
      <c r="C1254" s="263" t="s">
        <v>1491</v>
      </c>
      <c r="D1254" s="264"/>
      <c r="E1254" s="264"/>
      <c r="F1254" s="264"/>
      <c r="G1254" s="264"/>
      <c r="H1254" s="159"/>
      <c r="I1254" s="159"/>
      <c r="J1254" s="159"/>
      <c r="K1254" s="159"/>
      <c r="L1254" s="159"/>
      <c r="M1254" s="159"/>
      <c r="N1254" s="158"/>
      <c r="O1254" s="158"/>
      <c r="P1254" s="158"/>
      <c r="Q1254" s="158"/>
      <c r="R1254" s="159"/>
      <c r="S1254" s="159"/>
      <c r="T1254" s="159"/>
      <c r="U1254" s="159"/>
      <c r="V1254" s="159"/>
      <c r="W1254" s="159"/>
      <c r="X1254" s="159"/>
      <c r="Y1254" s="159"/>
      <c r="Z1254" s="148"/>
      <c r="AA1254" s="148"/>
      <c r="AB1254" s="148"/>
      <c r="AC1254" s="148"/>
      <c r="AD1254" s="148"/>
      <c r="AE1254" s="148"/>
      <c r="AF1254" s="148"/>
      <c r="AG1254" s="148" t="s">
        <v>365</v>
      </c>
      <c r="AH1254" s="148"/>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row>
    <row r="1255" spans="1:60" outlineLevel="3" x14ac:dyDescent="0.2">
      <c r="A1255" s="155"/>
      <c r="B1255" s="156"/>
      <c r="C1255" s="263" t="s">
        <v>1492</v>
      </c>
      <c r="D1255" s="264"/>
      <c r="E1255" s="264"/>
      <c r="F1255" s="264"/>
      <c r="G1255" s="264"/>
      <c r="H1255" s="159"/>
      <c r="I1255" s="159"/>
      <c r="J1255" s="159"/>
      <c r="K1255" s="159"/>
      <c r="L1255" s="159"/>
      <c r="M1255" s="159"/>
      <c r="N1255" s="158"/>
      <c r="O1255" s="158"/>
      <c r="P1255" s="158"/>
      <c r="Q1255" s="158"/>
      <c r="R1255" s="159"/>
      <c r="S1255" s="159"/>
      <c r="T1255" s="159"/>
      <c r="U1255" s="159"/>
      <c r="V1255" s="159"/>
      <c r="W1255" s="159"/>
      <c r="X1255" s="159"/>
      <c r="Y1255" s="159"/>
      <c r="Z1255" s="148"/>
      <c r="AA1255" s="148"/>
      <c r="AB1255" s="148"/>
      <c r="AC1255" s="148"/>
      <c r="AD1255" s="148"/>
      <c r="AE1255" s="148"/>
      <c r="AF1255" s="148"/>
      <c r="AG1255" s="148" t="s">
        <v>365</v>
      </c>
      <c r="AH1255" s="148"/>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row>
    <row r="1256" spans="1:60" outlineLevel="3" x14ac:dyDescent="0.2">
      <c r="A1256" s="155"/>
      <c r="B1256" s="156"/>
      <c r="C1256" s="263" t="s">
        <v>1493</v>
      </c>
      <c r="D1256" s="264"/>
      <c r="E1256" s="264"/>
      <c r="F1256" s="264"/>
      <c r="G1256" s="264"/>
      <c r="H1256" s="159"/>
      <c r="I1256" s="159"/>
      <c r="J1256" s="159"/>
      <c r="K1256" s="159"/>
      <c r="L1256" s="159"/>
      <c r="M1256" s="159"/>
      <c r="N1256" s="158"/>
      <c r="O1256" s="158"/>
      <c r="P1256" s="158"/>
      <c r="Q1256" s="158"/>
      <c r="R1256" s="159"/>
      <c r="S1256" s="159"/>
      <c r="T1256" s="159"/>
      <c r="U1256" s="159"/>
      <c r="V1256" s="159"/>
      <c r="W1256" s="159"/>
      <c r="X1256" s="159"/>
      <c r="Y1256" s="159"/>
      <c r="Z1256" s="148"/>
      <c r="AA1256" s="148"/>
      <c r="AB1256" s="148"/>
      <c r="AC1256" s="148"/>
      <c r="AD1256" s="148"/>
      <c r="AE1256" s="148"/>
      <c r="AF1256" s="148"/>
      <c r="AG1256" s="148" t="s">
        <v>365</v>
      </c>
      <c r="AH1256" s="148"/>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row>
    <row r="1257" spans="1:60" outlineLevel="3" x14ac:dyDescent="0.2">
      <c r="A1257" s="155"/>
      <c r="B1257" s="156"/>
      <c r="C1257" s="263" t="s">
        <v>1134</v>
      </c>
      <c r="D1257" s="264"/>
      <c r="E1257" s="264"/>
      <c r="F1257" s="264"/>
      <c r="G1257" s="264"/>
      <c r="H1257" s="159"/>
      <c r="I1257" s="159"/>
      <c r="J1257" s="159"/>
      <c r="K1257" s="159"/>
      <c r="L1257" s="159"/>
      <c r="M1257" s="159"/>
      <c r="N1257" s="158"/>
      <c r="O1257" s="158"/>
      <c r="P1257" s="158"/>
      <c r="Q1257" s="158"/>
      <c r="R1257" s="159"/>
      <c r="S1257" s="159"/>
      <c r="T1257" s="159"/>
      <c r="U1257" s="159"/>
      <c r="V1257" s="159"/>
      <c r="W1257" s="159"/>
      <c r="X1257" s="159"/>
      <c r="Y1257" s="159"/>
      <c r="Z1257" s="148"/>
      <c r="AA1257" s="148"/>
      <c r="AB1257" s="148"/>
      <c r="AC1257" s="148"/>
      <c r="AD1257" s="148"/>
      <c r="AE1257" s="148"/>
      <c r="AF1257" s="148"/>
      <c r="AG1257" s="148" t="s">
        <v>365</v>
      </c>
      <c r="AH1257" s="148"/>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row>
    <row r="1258" spans="1:60" outlineLevel="3" x14ac:dyDescent="0.2">
      <c r="A1258" s="155"/>
      <c r="B1258" s="156"/>
      <c r="C1258" s="263" t="s">
        <v>1478</v>
      </c>
      <c r="D1258" s="264"/>
      <c r="E1258" s="264"/>
      <c r="F1258" s="264"/>
      <c r="G1258" s="264"/>
      <c r="H1258" s="159"/>
      <c r="I1258" s="159"/>
      <c r="J1258" s="159"/>
      <c r="K1258" s="159"/>
      <c r="L1258" s="159"/>
      <c r="M1258" s="159"/>
      <c r="N1258" s="158"/>
      <c r="O1258" s="158"/>
      <c r="P1258" s="158"/>
      <c r="Q1258" s="158"/>
      <c r="R1258" s="159"/>
      <c r="S1258" s="159"/>
      <c r="T1258" s="159"/>
      <c r="U1258" s="159"/>
      <c r="V1258" s="159"/>
      <c r="W1258" s="159"/>
      <c r="X1258" s="159"/>
      <c r="Y1258" s="159"/>
      <c r="Z1258" s="148"/>
      <c r="AA1258" s="148"/>
      <c r="AB1258" s="148"/>
      <c r="AC1258" s="148"/>
      <c r="AD1258" s="148"/>
      <c r="AE1258" s="148"/>
      <c r="AF1258" s="148"/>
      <c r="AG1258" s="148" t="s">
        <v>365</v>
      </c>
      <c r="AH1258" s="148"/>
      <c r="AI1258" s="148"/>
      <c r="AJ1258" s="148"/>
      <c r="AK1258" s="148"/>
      <c r="AL1258" s="148"/>
      <c r="AM1258" s="148"/>
      <c r="AN1258" s="148"/>
      <c r="AO1258" s="148"/>
      <c r="AP1258" s="148"/>
      <c r="AQ1258" s="148"/>
      <c r="AR1258" s="148"/>
      <c r="AS1258" s="148"/>
      <c r="AT1258" s="148"/>
      <c r="AU1258" s="148"/>
      <c r="AV1258" s="148"/>
      <c r="AW1258" s="148"/>
      <c r="AX1258" s="148"/>
      <c r="AY1258" s="148"/>
      <c r="AZ1258" s="148"/>
      <c r="BA1258" s="148"/>
      <c r="BB1258" s="148"/>
      <c r="BC1258" s="148"/>
      <c r="BD1258" s="148"/>
      <c r="BE1258" s="148"/>
      <c r="BF1258" s="148"/>
      <c r="BG1258" s="148"/>
      <c r="BH1258" s="148"/>
    </row>
    <row r="1259" spans="1:60" outlineLevel="3" x14ac:dyDescent="0.2">
      <c r="A1259" s="155"/>
      <c r="B1259" s="156"/>
      <c r="C1259" s="263" t="s">
        <v>1494</v>
      </c>
      <c r="D1259" s="264"/>
      <c r="E1259" s="264"/>
      <c r="F1259" s="264"/>
      <c r="G1259" s="264"/>
      <c r="H1259" s="159"/>
      <c r="I1259" s="159"/>
      <c r="J1259" s="159"/>
      <c r="K1259" s="159"/>
      <c r="L1259" s="159"/>
      <c r="M1259" s="159"/>
      <c r="N1259" s="158"/>
      <c r="O1259" s="158"/>
      <c r="P1259" s="158"/>
      <c r="Q1259" s="158"/>
      <c r="R1259" s="159"/>
      <c r="S1259" s="159"/>
      <c r="T1259" s="159"/>
      <c r="U1259" s="159"/>
      <c r="V1259" s="159"/>
      <c r="W1259" s="159"/>
      <c r="X1259" s="159"/>
      <c r="Y1259" s="159"/>
      <c r="Z1259" s="148"/>
      <c r="AA1259" s="148"/>
      <c r="AB1259" s="148"/>
      <c r="AC1259" s="148"/>
      <c r="AD1259" s="148"/>
      <c r="AE1259" s="148"/>
      <c r="AF1259" s="148"/>
      <c r="AG1259" s="148" t="s">
        <v>365</v>
      </c>
      <c r="AH1259" s="148"/>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row>
    <row r="1260" spans="1:60" outlineLevel="1" x14ac:dyDescent="0.2">
      <c r="A1260" s="178">
        <v>259</v>
      </c>
      <c r="B1260" s="179" t="s">
        <v>1495</v>
      </c>
      <c r="C1260" s="195" t="s">
        <v>1496</v>
      </c>
      <c r="D1260" s="180" t="s">
        <v>632</v>
      </c>
      <c r="E1260" s="181">
        <v>4</v>
      </c>
      <c r="F1260" s="182"/>
      <c r="G1260" s="183">
        <f>ROUND(E1260*F1260,2)</f>
        <v>0</v>
      </c>
      <c r="H1260" s="182"/>
      <c r="I1260" s="183">
        <f>ROUND(E1260*H1260,2)</f>
        <v>0</v>
      </c>
      <c r="J1260" s="182"/>
      <c r="K1260" s="183">
        <f>ROUND(E1260*J1260,2)</f>
        <v>0</v>
      </c>
      <c r="L1260" s="183">
        <v>12</v>
      </c>
      <c r="M1260" s="183">
        <f>G1260*(1+L1260/100)</f>
        <v>0</v>
      </c>
      <c r="N1260" s="181">
        <v>8.0000000000000007E-5</v>
      </c>
      <c r="O1260" s="181">
        <f>ROUND(E1260*N1260,2)</f>
        <v>0</v>
      </c>
      <c r="P1260" s="181">
        <v>0</v>
      </c>
      <c r="Q1260" s="181">
        <f>ROUND(E1260*P1260,2)</f>
        <v>0</v>
      </c>
      <c r="R1260" s="183"/>
      <c r="S1260" s="183" t="s">
        <v>633</v>
      </c>
      <c r="T1260" s="184" t="s">
        <v>634</v>
      </c>
      <c r="U1260" s="159">
        <v>2.1</v>
      </c>
      <c r="V1260" s="159">
        <f>ROUND(E1260*U1260,2)</f>
        <v>8.4</v>
      </c>
      <c r="W1260" s="159"/>
      <c r="X1260" s="159" t="s">
        <v>314</v>
      </c>
      <c r="Y1260" s="159" t="s">
        <v>315</v>
      </c>
      <c r="Z1260" s="148"/>
      <c r="AA1260" s="148"/>
      <c r="AB1260" s="148"/>
      <c r="AC1260" s="148"/>
      <c r="AD1260" s="148"/>
      <c r="AE1260" s="148"/>
      <c r="AF1260" s="148"/>
      <c r="AG1260" s="148" t="s">
        <v>316</v>
      </c>
      <c r="AH1260" s="148"/>
      <c r="AI1260" s="148"/>
      <c r="AJ1260" s="148"/>
      <c r="AK1260" s="148"/>
      <c r="AL1260" s="148"/>
      <c r="AM1260" s="148"/>
      <c r="AN1260" s="148"/>
      <c r="AO1260" s="148"/>
      <c r="AP1260" s="148"/>
      <c r="AQ1260" s="148"/>
      <c r="AR1260" s="148"/>
      <c r="AS1260" s="148"/>
      <c r="AT1260" s="148"/>
      <c r="AU1260" s="148"/>
      <c r="AV1260" s="148"/>
      <c r="AW1260" s="148"/>
      <c r="AX1260" s="148"/>
      <c r="AY1260" s="148"/>
      <c r="AZ1260" s="148"/>
      <c r="BA1260" s="148"/>
      <c r="BB1260" s="148"/>
      <c r="BC1260" s="148"/>
      <c r="BD1260" s="148"/>
      <c r="BE1260" s="148"/>
      <c r="BF1260" s="148"/>
      <c r="BG1260" s="148"/>
      <c r="BH1260" s="148"/>
    </row>
    <row r="1261" spans="1:60" outlineLevel="2" x14ac:dyDescent="0.2">
      <c r="A1261" s="155"/>
      <c r="B1261" s="156"/>
      <c r="C1261" s="265" t="s">
        <v>1497</v>
      </c>
      <c r="D1261" s="266"/>
      <c r="E1261" s="266"/>
      <c r="F1261" s="266"/>
      <c r="G1261" s="266"/>
      <c r="H1261" s="159"/>
      <c r="I1261" s="159"/>
      <c r="J1261" s="159"/>
      <c r="K1261" s="159"/>
      <c r="L1261" s="159"/>
      <c r="M1261" s="159"/>
      <c r="N1261" s="158"/>
      <c r="O1261" s="158"/>
      <c r="P1261" s="158"/>
      <c r="Q1261" s="158"/>
      <c r="R1261" s="159"/>
      <c r="S1261" s="159"/>
      <c r="T1261" s="159"/>
      <c r="U1261" s="159"/>
      <c r="V1261" s="159"/>
      <c r="W1261" s="159"/>
      <c r="X1261" s="159"/>
      <c r="Y1261" s="159"/>
      <c r="Z1261" s="148"/>
      <c r="AA1261" s="148"/>
      <c r="AB1261" s="148"/>
      <c r="AC1261" s="148"/>
      <c r="AD1261" s="148"/>
      <c r="AE1261" s="148"/>
      <c r="AF1261" s="148"/>
      <c r="AG1261" s="148" t="s">
        <v>365</v>
      </c>
      <c r="AH1261" s="148"/>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row>
    <row r="1262" spans="1:60" outlineLevel="3" x14ac:dyDescent="0.2">
      <c r="A1262" s="155"/>
      <c r="B1262" s="156"/>
      <c r="C1262" s="263" t="s">
        <v>1498</v>
      </c>
      <c r="D1262" s="264"/>
      <c r="E1262" s="264"/>
      <c r="F1262" s="264"/>
      <c r="G1262" s="264"/>
      <c r="H1262" s="159"/>
      <c r="I1262" s="159"/>
      <c r="J1262" s="159"/>
      <c r="K1262" s="159"/>
      <c r="L1262" s="159"/>
      <c r="M1262" s="159"/>
      <c r="N1262" s="158"/>
      <c r="O1262" s="158"/>
      <c r="P1262" s="158"/>
      <c r="Q1262" s="158"/>
      <c r="R1262" s="159"/>
      <c r="S1262" s="159"/>
      <c r="T1262" s="159"/>
      <c r="U1262" s="159"/>
      <c r="V1262" s="159"/>
      <c r="W1262" s="159"/>
      <c r="X1262" s="159"/>
      <c r="Y1262" s="159"/>
      <c r="Z1262" s="148"/>
      <c r="AA1262" s="148"/>
      <c r="AB1262" s="148"/>
      <c r="AC1262" s="148"/>
      <c r="AD1262" s="148"/>
      <c r="AE1262" s="148"/>
      <c r="AF1262" s="148"/>
      <c r="AG1262" s="148" t="s">
        <v>365</v>
      </c>
      <c r="AH1262" s="148"/>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row>
    <row r="1263" spans="1:60" outlineLevel="3" x14ac:dyDescent="0.2">
      <c r="A1263" s="155"/>
      <c r="B1263" s="156"/>
      <c r="C1263" s="263" t="s">
        <v>1499</v>
      </c>
      <c r="D1263" s="264"/>
      <c r="E1263" s="264"/>
      <c r="F1263" s="264"/>
      <c r="G1263" s="264"/>
      <c r="H1263" s="159"/>
      <c r="I1263" s="159"/>
      <c r="J1263" s="159"/>
      <c r="K1263" s="159"/>
      <c r="L1263" s="159"/>
      <c r="M1263" s="159"/>
      <c r="N1263" s="158"/>
      <c r="O1263" s="158"/>
      <c r="P1263" s="158"/>
      <c r="Q1263" s="158"/>
      <c r="R1263" s="159"/>
      <c r="S1263" s="159"/>
      <c r="T1263" s="159"/>
      <c r="U1263" s="159"/>
      <c r="V1263" s="159"/>
      <c r="W1263" s="159"/>
      <c r="X1263" s="159"/>
      <c r="Y1263" s="159"/>
      <c r="Z1263" s="148"/>
      <c r="AA1263" s="148"/>
      <c r="AB1263" s="148"/>
      <c r="AC1263" s="148"/>
      <c r="AD1263" s="148"/>
      <c r="AE1263" s="148"/>
      <c r="AF1263" s="148"/>
      <c r="AG1263" s="148" t="s">
        <v>365</v>
      </c>
      <c r="AH1263" s="148"/>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48"/>
      <c r="BB1263" s="148"/>
      <c r="BC1263" s="148"/>
      <c r="BD1263" s="148"/>
      <c r="BE1263" s="148"/>
      <c r="BF1263" s="148"/>
      <c r="BG1263" s="148"/>
      <c r="BH1263" s="148"/>
    </row>
    <row r="1264" spans="1:60" outlineLevel="3" x14ac:dyDescent="0.2">
      <c r="A1264" s="155"/>
      <c r="B1264" s="156"/>
      <c r="C1264" s="263" t="s">
        <v>1500</v>
      </c>
      <c r="D1264" s="264"/>
      <c r="E1264" s="264"/>
      <c r="F1264" s="264"/>
      <c r="G1264" s="264"/>
      <c r="H1264" s="159"/>
      <c r="I1264" s="159"/>
      <c r="J1264" s="159"/>
      <c r="K1264" s="159"/>
      <c r="L1264" s="159"/>
      <c r="M1264" s="159"/>
      <c r="N1264" s="158"/>
      <c r="O1264" s="158"/>
      <c r="P1264" s="158"/>
      <c r="Q1264" s="158"/>
      <c r="R1264" s="159"/>
      <c r="S1264" s="159"/>
      <c r="T1264" s="159"/>
      <c r="U1264" s="159"/>
      <c r="V1264" s="159"/>
      <c r="W1264" s="159"/>
      <c r="X1264" s="159"/>
      <c r="Y1264" s="159"/>
      <c r="Z1264" s="148"/>
      <c r="AA1264" s="148"/>
      <c r="AB1264" s="148"/>
      <c r="AC1264" s="148"/>
      <c r="AD1264" s="148"/>
      <c r="AE1264" s="148"/>
      <c r="AF1264" s="148"/>
      <c r="AG1264" s="148" t="s">
        <v>365</v>
      </c>
      <c r="AH1264" s="148"/>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row>
    <row r="1265" spans="1:60" outlineLevel="3" x14ac:dyDescent="0.2">
      <c r="A1265" s="155"/>
      <c r="B1265" s="156"/>
      <c r="C1265" s="263" t="s">
        <v>1501</v>
      </c>
      <c r="D1265" s="264"/>
      <c r="E1265" s="264"/>
      <c r="F1265" s="264"/>
      <c r="G1265" s="264"/>
      <c r="H1265" s="159"/>
      <c r="I1265" s="159"/>
      <c r="J1265" s="159"/>
      <c r="K1265" s="159"/>
      <c r="L1265" s="159"/>
      <c r="M1265" s="159"/>
      <c r="N1265" s="158"/>
      <c r="O1265" s="158"/>
      <c r="P1265" s="158"/>
      <c r="Q1265" s="158"/>
      <c r="R1265" s="159"/>
      <c r="S1265" s="159"/>
      <c r="T1265" s="159"/>
      <c r="U1265" s="159"/>
      <c r="V1265" s="159"/>
      <c r="W1265" s="159"/>
      <c r="X1265" s="159"/>
      <c r="Y1265" s="159"/>
      <c r="Z1265" s="148"/>
      <c r="AA1265" s="148"/>
      <c r="AB1265" s="148"/>
      <c r="AC1265" s="148"/>
      <c r="AD1265" s="148"/>
      <c r="AE1265" s="148"/>
      <c r="AF1265" s="148"/>
      <c r="AG1265" s="148" t="s">
        <v>365</v>
      </c>
      <c r="AH1265" s="148"/>
      <c r="AI1265" s="148"/>
      <c r="AJ1265" s="148"/>
      <c r="AK1265" s="148"/>
      <c r="AL1265" s="148"/>
      <c r="AM1265" s="148"/>
      <c r="AN1265" s="148"/>
      <c r="AO1265" s="148"/>
      <c r="AP1265" s="148"/>
      <c r="AQ1265" s="148"/>
      <c r="AR1265" s="148"/>
      <c r="AS1265" s="148"/>
      <c r="AT1265" s="148"/>
      <c r="AU1265" s="148"/>
      <c r="AV1265" s="148"/>
      <c r="AW1265" s="148"/>
      <c r="AX1265" s="148"/>
      <c r="AY1265" s="148"/>
      <c r="AZ1265" s="148"/>
      <c r="BA1265" s="148"/>
      <c r="BB1265" s="148"/>
      <c r="BC1265" s="148"/>
      <c r="BD1265" s="148"/>
      <c r="BE1265" s="148"/>
      <c r="BF1265" s="148"/>
      <c r="BG1265" s="148"/>
      <c r="BH1265" s="148"/>
    </row>
    <row r="1266" spans="1:60" outlineLevel="3" x14ac:dyDescent="0.2">
      <c r="A1266" s="155"/>
      <c r="B1266" s="156"/>
      <c r="C1266" s="263" t="s">
        <v>1502</v>
      </c>
      <c r="D1266" s="264"/>
      <c r="E1266" s="264"/>
      <c r="F1266" s="264"/>
      <c r="G1266" s="264"/>
      <c r="H1266" s="159"/>
      <c r="I1266" s="159"/>
      <c r="J1266" s="159"/>
      <c r="K1266" s="159"/>
      <c r="L1266" s="159"/>
      <c r="M1266" s="159"/>
      <c r="N1266" s="158"/>
      <c r="O1266" s="158"/>
      <c r="P1266" s="158"/>
      <c r="Q1266" s="158"/>
      <c r="R1266" s="159"/>
      <c r="S1266" s="159"/>
      <c r="T1266" s="159"/>
      <c r="U1266" s="159"/>
      <c r="V1266" s="159"/>
      <c r="W1266" s="159"/>
      <c r="X1266" s="159"/>
      <c r="Y1266" s="159"/>
      <c r="Z1266" s="148"/>
      <c r="AA1266" s="148"/>
      <c r="AB1266" s="148"/>
      <c r="AC1266" s="148"/>
      <c r="AD1266" s="148"/>
      <c r="AE1266" s="148"/>
      <c r="AF1266" s="148"/>
      <c r="AG1266" s="148" t="s">
        <v>365</v>
      </c>
      <c r="AH1266" s="148"/>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row>
    <row r="1267" spans="1:60" outlineLevel="3" x14ac:dyDescent="0.2">
      <c r="A1267" s="155"/>
      <c r="B1267" s="156"/>
      <c r="C1267" s="263" t="s">
        <v>1503</v>
      </c>
      <c r="D1267" s="264"/>
      <c r="E1267" s="264"/>
      <c r="F1267" s="264"/>
      <c r="G1267" s="264"/>
      <c r="H1267" s="159"/>
      <c r="I1267" s="159"/>
      <c r="J1267" s="159"/>
      <c r="K1267" s="159"/>
      <c r="L1267" s="159"/>
      <c r="M1267" s="159"/>
      <c r="N1267" s="158"/>
      <c r="O1267" s="158"/>
      <c r="P1267" s="158"/>
      <c r="Q1267" s="158"/>
      <c r="R1267" s="159"/>
      <c r="S1267" s="159"/>
      <c r="T1267" s="159"/>
      <c r="U1267" s="159"/>
      <c r="V1267" s="159"/>
      <c r="W1267" s="159"/>
      <c r="X1267" s="159"/>
      <c r="Y1267" s="159"/>
      <c r="Z1267" s="148"/>
      <c r="AA1267" s="148"/>
      <c r="AB1267" s="148"/>
      <c r="AC1267" s="148"/>
      <c r="AD1267" s="148"/>
      <c r="AE1267" s="148"/>
      <c r="AF1267" s="148"/>
      <c r="AG1267" s="148" t="s">
        <v>365</v>
      </c>
      <c r="AH1267" s="148"/>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row>
    <row r="1268" spans="1:60" outlineLevel="1" x14ac:dyDescent="0.2">
      <c r="A1268" s="185">
        <v>260</v>
      </c>
      <c r="B1268" s="186" t="s">
        <v>1504</v>
      </c>
      <c r="C1268" s="197" t="s">
        <v>1505</v>
      </c>
      <c r="D1268" s="187" t="s">
        <v>443</v>
      </c>
      <c r="E1268" s="188">
        <v>6</v>
      </c>
      <c r="F1268" s="189"/>
      <c r="G1268" s="190">
        <f>ROUND(E1268*F1268,2)</f>
        <v>0</v>
      </c>
      <c r="H1268" s="189"/>
      <c r="I1268" s="190">
        <f>ROUND(E1268*H1268,2)</f>
        <v>0</v>
      </c>
      <c r="J1268" s="189"/>
      <c r="K1268" s="190">
        <f>ROUND(E1268*J1268,2)</f>
        <v>0</v>
      </c>
      <c r="L1268" s="190">
        <v>12</v>
      </c>
      <c r="M1268" s="190">
        <f>G1268*(1+L1268/100)</f>
        <v>0</v>
      </c>
      <c r="N1268" s="188">
        <v>3.2000000000000003E-4</v>
      </c>
      <c r="O1268" s="188">
        <f>ROUND(E1268*N1268,2)</f>
        <v>0</v>
      </c>
      <c r="P1268" s="188">
        <v>0</v>
      </c>
      <c r="Q1268" s="188">
        <f>ROUND(E1268*P1268,2)</f>
        <v>0</v>
      </c>
      <c r="R1268" s="190" t="s">
        <v>382</v>
      </c>
      <c r="S1268" s="190" t="s">
        <v>313</v>
      </c>
      <c r="T1268" s="191" t="s">
        <v>313</v>
      </c>
      <c r="U1268" s="159">
        <v>0</v>
      </c>
      <c r="V1268" s="159">
        <f>ROUND(E1268*U1268,2)</f>
        <v>0</v>
      </c>
      <c r="W1268" s="159"/>
      <c r="X1268" s="159" t="s">
        <v>384</v>
      </c>
      <c r="Y1268" s="159" t="s">
        <v>315</v>
      </c>
      <c r="Z1268" s="148"/>
      <c r="AA1268" s="148"/>
      <c r="AB1268" s="148"/>
      <c r="AC1268" s="148"/>
      <c r="AD1268" s="148"/>
      <c r="AE1268" s="148"/>
      <c r="AF1268" s="148"/>
      <c r="AG1268" s="148" t="s">
        <v>385</v>
      </c>
      <c r="AH1268" s="148"/>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row>
    <row r="1269" spans="1:60" outlineLevel="1" x14ac:dyDescent="0.2">
      <c r="A1269" s="178">
        <v>261</v>
      </c>
      <c r="B1269" s="179" t="s">
        <v>1506</v>
      </c>
      <c r="C1269" s="195" t="s">
        <v>1507</v>
      </c>
      <c r="D1269" s="180" t="s">
        <v>443</v>
      </c>
      <c r="E1269" s="181">
        <v>1</v>
      </c>
      <c r="F1269" s="182"/>
      <c r="G1269" s="183">
        <f>ROUND(E1269*F1269,2)</f>
        <v>0</v>
      </c>
      <c r="H1269" s="182"/>
      <c r="I1269" s="183">
        <f>ROUND(E1269*H1269,2)</f>
        <v>0</v>
      </c>
      <c r="J1269" s="182"/>
      <c r="K1269" s="183">
        <f>ROUND(E1269*J1269,2)</f>
        <v>0</v>
      </c>
      <c r="L1269" s="183">
        <v>12</v>
      </c>
      <c r="M1269" s="183">
        <f>G1269*(1+L1269/100)</f>
        <v>0</v>
      </c>
      <c r="N1269" s="181">
        <v>2.3E-3</v>
      </c>
      <c r="O1269" s="181">
        <f>ROUND(E1269*N1269,2)</f>
        <v>0</v>
      </c>
      <c r="P1269" s="181">
        <v>0</v>
      </c>
      <c r="Q1269" s="181">
        <f>ROUND(E1269*P1269,2)</f>
        <v>0</v>
      </c>
      <c r="R1269" s="183" t="s">
        <v>382</v>
      </c>
      <c r="S1269" s="183" t="s">
        <v>313</v>
      </c>
      <c r="T1269" s="184" t="s">
        <v>313</v>
      </c>
      <c r="U1269" s="159">
        <v>0</v>
      </c>
      <c r="V1269" s="159">
        <f>ROUND(E1269*U1269,2)</f>
        <v>0</v>
      </c>
      <c r="W1269" s="159"/>
      <c r="X1269" s="159" t="s">
        <v>384</v>
      </c>
      <c r="Y1269" s="159" t="s">
        <v>315</v>
      </c>
      <c r="Z1269" s="148"/>
      <c r="AA1269" s="148"/>
      <c r="AB1269" s="148"/>
      <c r="AC1269" s="148"/>
      <c r="AD1269" s="148"/>
      <c r="AE1269" s="148"/>
      <c r="AF1269" s="148"/>
      <c r="AG1269" s="148" t="s">
        <v>385</v>
      </c>
      <c r="AH1269" s="148"/>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row>
    <row r="1270" spans="1:60" outlineLevel="2" x14ac:dyDescent="0.2">
      <c r="A1270" s="155"/>
      <c r="B1270" s="156"/>
      <c r="C1270" s="265" t="s">
        <v>1508</v>
      </c>
      <c r="D1270" s="266"/>
      <c r="E1270" s="266"/>
      <c r="F1270" s="266"/>
      <c r="G1270" s="266"/>
      <c r="H1270" s="159"/>
      <c r="I1270" s="159"/>
      <c r="J1270" s="159"/>
      <c r="K1270" s="159"/>
      <c r="L1270" s="159"/>
      <c r="M1270" s="159"/>
      <c r="N1270" s="158"/>
      <c r="O1270" s="158"/>
      <c r="P1270" s="158"/>
      <c r="Q1270" s="158"/>
      <c r="R1270" s="159"/>
      <c r="S1270" s="159"/>
      <c r="T1270" s="159"/>
      <c r="U1270" s="159"/>
      <c r="V1270" s="159"/>
      <c r="W1270" s="159"/>
      <c r="X1270" s="159"/>
      <c r="Y1270" s="159"/>
      <c r="Z1270" s="148"/>
      <c r="AA1270" s="148"/>
      <c r="AB1270" s="148"/>
      <c r="AC1270" s="148"/>
      <c r="AD1270" s="148"/>
      <c r="AE1270" s="148"/>
      <c r="AF1270" s="148"/>
      <c r="AG1270" s="148" t="s">
        <v>365</v>
      </c>
      <c r="AH1270" s="148"/>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row>
    <row r="1271" spans="1:60" outlineLevel="3" x14ac:dyDescent="0.2">
      <c r="A1271" s="155"/>
      <c r="B1271" s="156"/>
      <c r="C1271" s="263" t="s">
        <v>1509</v>
      </c>
      <c r="D1271" s="264"/>
      <c r="E1271" s="264"/>
      <c r="F1271" s="264"/>
      <c r="G1271" s="264"/>
      <c r="H1271" s="159"/>
      <c r="I1271" s="159"/>
      <c r="J1271" s="159"/>
      <c r="K1271" s="159"/>
      <c r="L1271" s="159"/>
      <c r="M1271" s="159"/>
      <c r="N1271" s="158"/>
      <c r="O1271" s="158"/>
      <c r="P1271" s="158"/>
      <c r="Q1271" s="158"/>
      <c r="R1271" s="159"/>
      <c r="S1271" s="159"/>
      <c r="T1271" s="159"/>
      <c r="U1271" s="159"/>
      <c r="V1271" s="159"/>
      <c r="W1271" s="159"/>
      <c r="X1271" s="159"/>
      <c r="Y1271" s="159"/>
      <c r="Z1271" s="148"/>
      <c r="AA1271" s="148"/>
      <c r="AB1271" s="148"/>
      <c r="AC1271" s="148"/>
      <c r="AD1271" s="148"/>
      <c r="AE1271" s="148"/>
      <c r="AF1271" s="148"/>
      <c r="AG1271" s="148" t="s">
        <v>365</v>
      </c>
      <c r="AH1271" s="148"/>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row>
    <row r="1272" spans="1:60" outlineLevel="3" x14ac:dyDescent="0.2">
      <c r="A1272" s="155"/>
      <c r="B1272" s="156"/>
      <c r="C1272" s="263" t="s">
        <v>1510</v>
      </c>
      <c r="D1272" s="264"/>
      <c r="E1272" s="264"/>
      <c r="F1272" s="264"/>
      <c r="G1272" s="264"/>
      <c r="H1272" s="159"/>
      <c r="I1272" s="159"/>
      <c r="J1272" s="159"/>
      <c r="K1272" s="159"/>
      <c r="L1272" s="159"/>
      <c r="M1272" s="159"/>
      <c r="N1272" s="158"/>
      <c r="O1272" s="158"/>
      <c r="P1272" s="158"/>
      <c r="Q1272" s="158"/>
      <c r="R1272" s="159"/>
      <c r="S1272" s="159"/>
      <c r="T1272" s="159"/>
      <c r="U1272" s="159"/>
      <c r="V1272" s="159"/>
      <c r="W1272" s="159"/>
      <c r="X1272" s="159"/>
      <c r="Y1272" s="159"/>
      <c r="Z1272" s="148"/>
      <c r="AA1272" s="148"/>
      <c r="AB1272" s="148"/>
      <c r="AC1272" s="148"/>
      <c r="AD1272" s="148"/>
      <c r="AE1272" s="148"/>
      <c r="AF1272" s="148"/>
      <c r="AG1272" s="148" t="s">
        <v>365</v>
      </c>
      <c r="AH1272" s="148"/>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row>
    <row r="1273" spans="1:60" outlineLevel="3" x14ac:dyDescent="0.2">
      <c r="A1273" s="155"/>
      <c r="B1273" s="156"/>
      <c r="C1273" s="263" t="s">
        <v>1511</v>
      </c>
      <c r="D1273" s="264"/>
      <c r="E1273" s="264"/>
      <c r="F1273" s="264"/>
      <c r="G1273" s="264"/>
      <c r="H1273" s="159"/>
      <c r="I1273" s="159"/>
      <c r="J1273" s="159"/>
      <c r="K1273" s="159"/>
      <c r="L1273" s="159"/>
      <c r="M1273" s="159"/>
      <c r="N1273" s="158"/>
      <c r="O1273" s="158"/>
      <c r="P1273" s="158"/>
      <c r="Q1273" s="158"/>
      <c r="R1273" s="159"/>
      <c r="S1273" s="159"/>
      <c r="T1273" s="159"/>
      <c r="U1273" s="159"/>
      <c r="V1273" s="159"/>
      <c r="W1273" s="159"/>
      <c r="X1273" s="159"/>
      <c r="Y1273" s="159"/>
      <c r="Z1273" s="148"/>
      <c r="AA1273" s="148"/>
      <c r="AB1273" s="148"/>
      <c r="AC1273" s="148"/>
      <c r="AD1273" s="148"/>
      <c r="AE1273" s="148"/>
      <c r="AF1273" s="148"/>
      <c r="AG1273" s="148" t="s">
        <v>365</v>
      </c>
      <c r="AH1273" s="148"/>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row>
    <row r="1274" spans="1:60" outlineLevel="3" x14ac:dyDescent="0.2">
      <c r="A1274" s="155"/>
      <c r="B1274" s="156"/>
      <c r="C1274" s="263" t="s">
        <v>1512</v>
      </c>
      <c r="D1274" s="264"/>
      <c r="E1274" s="264"/>
      <c r="F1274" s="264"/>
      <c r="G1274" s="264"/>
      <c r="H1274" s="159"/>
      <c r="I1274" s="159"/>
      <c r="J1274" s="159"/>
      <c r="K1274" s="159"/>
      <c r="L1274" s="159"/>
      <c r="M1274" s="159"/>
      <c r="N1274" s="158"/>
      <c r="O1274" s="158"/>
      <c r="P1274" s="158"/>
      <c r="Q1274" s="158"/>
      <c r="R1274" s="159"/>
      <c r="S1274" s="159"/>
      <c r="T1274" s="159"/>
      <c r="U1274" s="159"/>
      <c r="V1274" s="159"/>
      <c r="W1274" s="159"/>
      <c r="X1274" s="159"/>
      <c r="Y1274" s="159"/>
      <c r="Z1274" s="148"/>
      <c r="AA1274" s="148"/>
      <c r="AB1274" s="148"/>
      <c r="AC1274" s="148"/>
      <c r="AD1274" s="148"/>
      <c r="AE1274" s="148"/>
      <c r="AF1274" s="148"/>
      <c r="AG1274" s="148" t="s">
        <v>365</v>
      </c>
      <c r="AH1274" s="148"/>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row>
    <row r="1275" spans="1:60" outlineLevel="3" x14ac:dyDescent="0.2">
      <c r="A1275" s="155"/>
      <c r="B1275" s="156"/>
      <c r="C1275" s="263" t="s">
        <v>1513</v>
      </c>
      <c r="D1275" s="264"/>
      <c r="E1275" s="264"/>
      <c r="F1275" s="264"/>
      <c r="G1275" s="264"/>
      <c r="H1275" s="159"/>
      <c r="I1275" s="159"/>
      <c r="J1275" s="159"/>
      <c r="K1275" s="159"/>
      <c r="L1275" s="159"/>
      <c r="M1275" s="159"/>
      <c r="N1275" s="158"/>
      <c r="O1275" s="158"/>
      <c r="P1275" s="158"/>
      <c r="Q1275" s="158"/>
      <c r="R1275" s="159"/>
      <c r="S1275" s="159"/>
      <c r="T1275" s="159"/>
      <c r="U1275" s="159"/>
      <c r="V1275" s="159"/>
      <c r="W1275" s="159"/>
      <c r="X1275" s="159"/>
      <c r="Y1275" s="159"/>
      <c r="Z1275" s="148"/>
      <c r="AA1275" s="148"/>
      <c r="AB1275" s="148"/>
      <c r="AC1275" s="148"/>
      <c r="AD1275" s="148"/>
      <c r="AE1275" s="148"/>
      <c r="AF1275" s="148"/>
      <c r="AG1275" s="148" t="s">
        <v>365</v>
      </c>
      <c r="AH1275" s="148"/>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row>
    <row r="1276" spans="1:60" outlineLevel="3" x14ac:dyDescent="0.2">
      <c r="A1276" s="155"/>
      <c r="B1276" s="156"/>
      <c r="C1276" s="263" t="s">
        <v>1514</v>
      </c>
      <c r="D1276" s="264"/>
      <c r="E1276" s="264"/>
      <c r="F1276" s="264"/>
      <c r="G1276" s="264"/>
      <c r="H1276" s="159"/>
      <c r="I1276" s="159"/>
      <c r="J1276" s="159"/>
      <c r="K1276" s="159"/>
      <c r="L1276" s="159"/>
      <c r="M1276" s="159"/>
      <c r="N1276" s="158"/>
      <c r="O1276" s="158"/>
      <c r="P1276" s="158"/>
      <c r="Q1276" s="158"/>
      <c r="R1276" s="159"/>
      <c r="S1276" s="159"/>
      <c r="T1276" s="159"/>
      <c r="U1276" s="159"/>
      <c r="V1276" s="159"/>
      <c r="W1276" s="159"/>
      <c r="X1276" s="159"/>
      <c r="Y1276" s="159"/>
      <c r="Z1276" s="148"/>
      <c r="AA1276" s="148"/>
      <c r="AB1276" s="148"/>
      <c r="AC1276" s="148"/>
      <c r="AD1276" s="148"/>
      <c r="AE1276" s="148"/>
      <c r="AF1276" s="148"/>
      <c r="AG1276" s="148" t="s">
        <v>365</v>
      </c>
      <c r="AH1276" s="148"/>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row>
    <row r="1277" spans="1:60" outlineLevel="3" x14ac:dyDescent="0.2">
      <c r="A1277" s="155"/>
      <c r="B1277" s="156"/>
      <c r="C1277" s="263" t="s">
        <v>1515</v>
      </c>
      <c r="D1277" s="264"/>
      <c r="E1277" s="264"/>
      <c r="F1277" s="264"/>
      <c r="G1277" s="264"/>
      <c r="H1277" s="159"/>
      <c r="I1277" s="159"/>
      <c r="J1277" s="159"/>
      <c r="K1277" s="159"/>
      <c r="L1277" s="159"/>
      <c r="M1277" s="159"/>
      <c r="N1277" s="158"/>
      <c r="O1277" s="158"/>
      <c r="P1277" s="158"/>
      <c r="Q1277" s="158"/>
      <c r="R1277" s="159"/>
      <c r="S1277" s="159"/>
      <c r="T1277" s="159"/>
      <c r="U1277" s="159"/>
      <c r="V1277" s="159"/>
      <c r="W1277" s="159"/>
      <c r="X1277" s="159"/>
      <c r="Y1277" s="159"/>
      <c r="Z1277" s="148"/>
      <c r="AA1277" s="148"/>
      <c r="AB1277" s="148"/>
      <c r="AC1277" s="148"/>
      <c r="AD1277" s="148"/>
      <c r="AE1277" s="148"/>
      <c r="AF1277" s="148"/>
      <c r="AG1277" s="148" t="s">
        <v>365</v>
      </c>
      <c r="AH1277" s="148"/>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row>
    <row r="1278" spans="1:60" outlineLevel="3" x14ac:dyDescent="0.2">
      <c r="A1278" s="155"/>
      <c r="B1278" s="156"/>
      <c r="C1278" s="263" t="s">
        <v>1516</v>
      </c>
      <c r="D1278" s="264"/>
      <c r="E1278" s="264"/>
      <c r="F1278" s="264"/>
      <c r="G1278" s="264"/>
      <c r="H1278" s="159"/>
      <c r="I1278" s="159"/>
      <c r="J1278" s="159"/>
      <c r="K1278" s="159"/>
      <c r="L1278" s="159"/>
      <c r="M1278" s="159"/>
      <c r="N1278" s="158"/>
      <c r="O1278" s="158"/>
      <c r="P1278" s="158"/>
      <c r="Q1278" s="158"/>
      <c r="R1278" s="159"/>
      <c r="S1278" s="159"/>
      <c r="T1278" s="159"/>
      <c r="U1278" s="159"/>
      <c r="V1278" s="159"/>
      <c r="W1278" s="159"/>
      <c r="X1278" s="159"/>
      <c r="Y1278" s="159"/>
      <c r="Z1278" s="148"/>
      <c r="AA1278" s="148"/>
      <c r="AB1278" s="148"/>
      <c r="AC1278" s="148"/>
      <c r="AD1278" s="148"/>
      <c r="AE1278" s="148"/>
      <c r="AF1278" s="148"/>
      <c r="AG1278" s="148" t="s">
        <v>365</v>
      </c>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48"/>
      <c r="BB1278" s="148"/>
      <c r="BC1278" s="148"/>
      <c r="BD1278" s="148"/>
      <c r="BE1278" s="148"/>
      <c r="BF1278" s="148"/>
      <c r="BG1278" s="148"/>
      <c r="BH1278" s="148"/>
    </row>
    <row r="1279" spans="1:60" outlineLevel="3" x14ac:dyDescent="0.2">
      <c r="A1279" s="155"/>
      <c r="B1279" s="156"/>
      <c r="C1279" s="263" t="s">
        <v>1517</v>
      </c>
      <c r="D1279" s="264"/>
      <c r="E1279" s="264"/>
      <c r="F1279" s="264"/>
      <c r="G1279" s="264"/>
      <c r="H1279" s="159"/>
      <c r="I1279" s="159"/>
      <c r="J1279" s="159"/>
      <c r="K1279" s="159"/>
      <c r="L1279" s="159"/>
      <c r="M1279" s="159"/>
      <c r="N1279" s="158"/>
      <c r="O1279" s="158"/>
      <c r="P1279" s="158"/>
      <c r="Q1279" s="158"/>
      <c r="R1279" s="159"/>
      <c r="S1279" s="159"/>
      <c r="T1279" s="159"/>
      <c r="U1279" s="159"/>
      <c r="V1279" s="159"/>
      <c r="W1279" s="159"/>
      <c r="X1279" s="159"/>
      <c r="Y1279" s="159"/>
      <c r="Z1279" s="148"/>
      <c r="AA1279" s="148"/>
      <c r="AB1279" s="148"/>
      <c r="AC1279" s="148"/>
      <c r="AD1279" s="148"/>
      <c r="AE1279" s="148"/>
      <c r="AF1279" s="148"/>
      <c r="AG1279" s="148" t="s">
        <v>365</v>
      </c>
      <c r="AH1279" s="148"/>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row>
    <row r="1280" spans="1:60" outlineLevel="3" x14ac:dyDescent="0.2">
      <c r="A1280" s="155"/>
      <c r="B1280" s="156"/>
      <c r="C1280" s="263" t="s">
        <v>1518</v>
      </c>
      <c r="D1280" s="264"/>
      <c r="E1280" s="264"/>
      <c r="F1280" s="264"/>
      <c r="G1280" s="264"/>
      <c r="H1280" s="159"/>
      <c r="I1280" s="159"/>
      <c r="J1280" s="159"/>
      <c r="K1280" s="159"/>
      <c r="L1280" s="159"/>
      <c r="M1280" s="159"/>
      <c r="N1280" s="158"/>
      <c r="O1280" s="158"/>
      <c r="P1280" s="158"/>
      <c r="Q1280" s="158"/>
      <c r="R1280" s="159"/>
      <c r="S1280" s="159"/>
      <c r="T1280" s="159"/>
      <c r="U1280" s="159"/>
      <c r="V1280" s="159"/>
      <c r="W1280" s="159"/>
      <c r="X1280" s="159"/>
      <c r="Y1280" s="159"/>
      <c r="Z1280" s="148"/>
      <c r="AA1280" s="148"/>
      <c r="AB1280" s="148"/>
      <c r="AC1280" s="148"/>
      <c r="AD1280" s="148"/>
      <c r="AE1280" s="148"/>
      <c r="AF1280" s="148"/>
      <c r="AG1280" s="148" t="s">
        <v>365</v>
      </c>
      <c r="AH1280" s="148"/>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row>
    <row r="1281" spans="1:60" ht="22.5" outlineLevel="1" x14ac:dyDescent="0.2">
      <c r="A1281" s="178">
        <v>262</v>
      </c>
      <c r="B1281" s="179" t="s">
        <v>1519</v>
      </c>
      <c r="C1281" s="195" t="s">
        <v>1520</v>
      </c>
      <c r="D1281" s="180" t="s">
        <v>443</v>
      </c>
      <c r="E1281" s="181">
        <v>5</v>
      </c>
      <c r="F1281" s="182"/>
      <c r="G1281" s="183">
        <f>ROUND(E1281*F1281,2)</f>
        <v>0</v>
      </c>
      <c r="H1281" s="182"/>
      <c r="I1281" s="183">
        <f>ROUND(E1281*H1281,2)</f>
        <v>0</v>
      </c>
      <c r="J1281" s="182"/>
      <c r="K1281" s="183">
        <f>ROUND(E1281*J1281,2)</f>
        <v>0</v>
      </c>
      <c r="L1281" s="183">
        <v>12</v>
      </c>
      <c r="M1281" s="183">
        <f>G1281*(1+L1281/100)</f>
        <v>0</v>
      </c>
      <c r="N1281" s="181">
        <v>1.48E-3</v>
      </c>
      <c r="O1281" s="181">
        <f>ROUND(E1281*N1281,2)</f>
        <v>0.01</v>
      </c>
      <c r="P1281" s="181">
        <v>0</v>
      </c>
      <c r="Q1281" s="181">
        <f>ROUND(E1281*P1281,2)</f>
        <v>0</v>
      </c>
      <c r="R1281" s="183" t="s">
        <v>382</v>
      </c>
      <c r="S1281" s="183" t="s">
        <v>313</v>
      </c>
      <c r="T1281" s="184" t="s">
        <v>313</v>
      </c>
      <c r="U1281" s="159">
        <v>0</v>
      </c>
      <c r="V1281" s="159">
        <f>ROUND(E1281*U1281,2)</f>
        <v>0</v>
      </c>
      <c r="W1281" s="159"/>
      <c r="X1281" s="159" t="s">
        <v>384</v>
      </c>
      <c r="Y1281" s="159" t="s">
        <v>315</v>
      </c>
      <c r="Z1281" s="148"/>
      <c r="AA1281" s="148"/>
      <c r="AB1281" s="148"/>
      <c r="AC1281" s="148"/>
      <c r="AD1281" s="148"/>
      <c r="AE1281" s="148"/>
      <c r="AF1281" s="148"/>
      <c r="AG1281" s="148" t="s">
        <v>385</v>
      </c>
      <c r="AH1281" s="148"/>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row>
    <row r="1282" spans="1:60" outlineLevel="2" x14ac:dyDescent="0.2">
      <c r="A1282" s="155"/>
      <c r="B1282" s="156"/>
      <c r="C1282" s="265" t="s">
        <v>1521</v>
      </c>
      <c r="D1282" s="266"/>
      <c r="E1282" s="266"/>
      <c r="F1282" s="266"/>
      <c r="G1282" s="266"/>
      <c r="H1282" s="159"/>
      <c r="I1282" s="159"/>
      <c r="J1282" s="159"/>
      <c r="K1282" s="159"/>
      <c r="L1282" s="159"/>
      <c r="M1282" s="159"/>
      <c r="N1282" s="158"/>
      <c r="O1282" s="158"/>
      <c r="P1282" s="158"/>
      <c r="Q1282" s="158"/>
      <c r="R1282" s="159"/>
      <c r="S1282" s="159"/>
      <c r="T1282" s="159"/>
      <c r="U1282" s="159"/>
      <c r="V1282" s="159"/>
      <c r="W1282" s="159"/>
      <c r="X1282" s="159"/>
      <c r="Y1282" s="159"/>
      <c r="Z1282" s="148"/>
      <c r="AA1282" s="148"/>
      <c r="AB1282" s="148"/>
      <c r="AC1282" s="148"/>
      <c r="AD1282" s="148"/>
      <c r="AE1282" s="148"/>
      <c r="AF1282" s="148"/>
      <c r="AG1282" s="148" t="s">
        <v>365</v>
      </c>
      <c r="AH1282" s="148"/>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row>
    <row r="1283" spans="1:60" outlineLevel="3" x14ac:dyDescent="0.2">
      <c r="A1283" s="155"/>
      <c r="B1283" s="156"/>
      <c r="C1283" s="263" t="s">
        <v>1522</v>
      </c>
      <c r="D1283" s="264"/>
      <c r="E1283" s="264"/>
      <c r="F1283" s="264"/>
      <c r="G1283" s="264"/>
      <c r="H1283" s="159"/>
      <c r="I1283" s="159"/>
      <c r="J1283" s="159"/>
      <c r="K1283" s="159"/>
      <c r="L1283" s="159"/>
      <c r="M1283" s="159"/>
      <c r="N1283" s="158"/>
      <c r="O1283" s="158"/>
      <c r="P1283" s="158"/>
      <c r="Q1283" s="158"/>
      <c r="R1283" s="159"/>
      <c r="S1283" s="159"/>
      <c r="T1283" s="159"/>
      <c r="U1283" s="159"/>
      <c r="V1283" s="159"/>
      <c r="W1283" s="159"/>
      <c r="X1283" s="159"/>
      <c r="Y1283" s="159"/>
      <c r="Z1283" s="148"/>
      <c r="AA1283" s="148"/>
      <c r="AB1283" s="148"/>
      <c r="AC1283" s="148"/>
      <c r="AD1283" s="148"/>
      <c r="AE1283" s="148"/>
      <c r="AF1283" s="148"/>
      <c r="AG1283" s="148" t="s">
        <v>365</v>
      </c>
      <c r="AH1283" s="148"/>
      <c r="AI1283" s="148"/>
      <c r="AJ1283" s="148"/>
      <c r="AK1283" s="148"/>
      <c r="AL1283" s="148"/>
      <c r="AM1283" s="148"/>
      <c r="AN1283" s="148"/>
      <c r="AO1283" s="148"/>
      <c r="AP1283" s="148"/>
      <c r="AQ1283" s="148"/>
      <c r="AR1283" s="148"/>
      <c r="AS1283" s="148"/>
      <c r="AT1283" s="148"/>
      <c r="AU1283" s="148"/>
      <c r="AV1283" s="148"/>
      <c r="AW1283" s="148"/>
      <c r="AX1283" s="148"/>
      <c r="AY1283" s="148"/>
      <c r="AZ1283" s="148"/>
      <c r="BA1283" s="148"/>
      <c r="BB1283" s="148"/>
      <c r="BC1283" s="148"/>
      <c r="BD1283" s="148"/>
      <c r="BE1283" s="148"/>
      <c r="BF1283" s="148"/>
      <c r="BG1283" s="148"/>
      <c r="BH1283" s="148"/>
    </row>
    <row r="1284" spans="1:60" outlineLevel="3" x14ac:dyDescent="0.2">
      <c r="A1284" s="155"/>
      <c r="B1284" s="156"/>
      <c r="C1284" s="263" t="s">
        <v>1523</v>
      </c>
      <c r="D1284" s="264"/>
      <c r="E1284" s="264"/>
      <c r="F1284" s="264"/>
      <c r="G1284" s="264"/>
      <c r="H1284" s="159"/>
      <c r="I1284" s="159"/>
      <c r="J1284" s="159"/>
      <c r="K1284" s="159"/>
      <c r="L1284" s="159"/>
      <c r="M1284" s="159"/>
      <c r="N1284" s="158"/>
      <c r="O1284" s="158"/>
      <c r="P1284" s="158"/>
      <c r="Q1284" s="158"/>
      <c r="R1284" s="159"/>
      <c r="S1284" s="159"/>
      <c r="T1284" s="159"/>
      <c r="U1284" s="159"/>
      <c r="V1284" s="159"/>
      <c r="W1284" s="159"/>
      <c r="X1284" s="159"/>
      <c r="Y1284" s="159"/>
      <c r="Z1284" s="148"/>
      <c r="AA1284" s="148"/>
      <c r="AB1284" s="148"/>
      <c r="AC1284" s="148"/>
      <c r="AD1284" s="148"/>
      <c r="AE1284" s="148"/>
      <c r="AF1284" s="148"/>
      <c r="AG1284" s="148" t="s">
        <v>365</v>
      </c>
      <c r="AH1284" s="148"/>
      <c r="AI1284" s="148"/>
      <c r="AJ1284" s="148"/>
      <c r="AK1284" s="148"/>
      <c r="AL1284" s="148"/>
      <c r="AM1284" s="148"/>
      <c r="AN1284" s="148"/>
      <c r="AO1284" s="148"/>
      <c r="AP1284" s="148"/>
      <c r="AQ1284" s="148"/>
      <c r="AR1284" s="148"/>
      <c r="AS1284" s="148"/>
      <c r="AT1284" s="148"/>
      <c r="AU1284" s="148"/>
      <c r="AV1284" s="148"/>
      <c r="AW1284" s="148"/>
      <c r="AX1284" s="148"/>
      <c r="AY1284" s="148"/>
      <c r="AZ1284" s="148"/>
      <c r="BA1284" s="148"/>
      <c r="BB1284" s="148"/>
      <c r="BC1284" s="148"/>
      <c r="BD1284" s="148"/>
      <c r="BE1284" s="148"/>
      <c r="BF1284" s="148"/>
      <c r="BG1284" s="148"/>
      <c r="BH1284" s="148"/>
    </row>
    <row r="1285" spans="1:60" outlineLevel="3" x14ac:dyDescent="0.2">
      <c r="A1285" s="155"/>
      <c r="B1285" s="156"/>
      <c r="C1285" s="263" t="s">
        <v>1524</v>
      </c>
      <c r="D1285" s="264"/>
      <c r="E1285" s="264"/>
      <c r="F1285" s="264"/>
      <c r="G1285" s="264"/>
      <c r="H1285" s="159"/>
      <c r="I1285" s="159"/>
      <c r="J1285" s="159"/>
      <c r="K1285" s="159"/>
      <c r="L1285" s="159"/>
      <c r="M1285" s="159"/>
      <c r="N1285" s="158"/>
      <c r="O1285" s="158"/>
      <c r="P1285" s="158"/>
      <c r="Q1285" s="158"/>
      <c r="R1285" s="159"/>
      <c r="S1285" s="159"/>
      <c r="T1285" s="159"/>
      <c r="U1285" s="159"/>
      <c r="V1285" s="159"/>
      <c r="W1285" s="159"/>
      <c r="X1285" s="159"/>
      <c r="Y1285" s="159"/>
      <c r="Z1285" s="148"/>
      <c r="AA1285" s="148"/>
      <c r="AB1285" s="148"/>
      <c r="AC1285" s="148"/>
      <c r="AD1285" s="148"/>
      <c r="AE1285" s="148"/>
      <c r="AF1285" s="148"/>
      <c r="AG1285" s="148" t="s">
        <v>365</v>
      </c>
      <c r="AH1285" s="148"/>
      <c r="AI1285" s="148"/>
      <c r="AJ1285" s="148"/>
      <c r="AK1285" s="148"/>
      <c r="AL1285" s="148"/>
      <c r="AM1285" s="148"/>
      <c r="AN1285" s="148"/>
      <c r="AO1285" s="148"/>
      <c r="AP1285" s="148"/>
      <c r="AQ1285" s="148"/>
      <c r="AR1285" s="148"/>
      <c r="AS1285" s="148"/>
      <c r="AT1285" s="148"/>
      <c r="AU1285" s="148"/>
      <c r="AV1285" s="148"/>
      <c r="AW1285" s="148"/>
      <c r="AX1285" s="148"/>
      <c r="AY1285" s="148"/>
      <c r="AZ1285" s="148"/>
      <c r="BA1285" s="148"/>
      <c r="BB1285" s="148"/>
      <c r="BC1285" s="148"/>
      <c r="BD1285" s="148"/>
      <c r="BE1285" s="148"/>
      <c r="BF1285" s="148"/>
      <c r="BG1285" s="148"/>
      <c r="BH1285" s="148"/>
    </row>
    <row r="1286" spans="1:60" outlineLevel="3" x14ac:dyDescent="0.2">
      <c r="A1286" s="155"/>
      <c r="B1286" s="156"/>
      <c r="C1286" s="263" t="s">
        <v>1525</v>
      </c>
      <c r="D1286" s="264"/>
      <c r="E1286" s="264"/>
      <c r="F1286" s="264"/>
      <c r="G1286" s="264"/>
      <c r="H1286" s="159"/>
      <c r="I1286" s="159"/>
      <c r="J1286" s="159"/>
      <c r="K1286" s="159"/>
      <c r="L1286" s="159"/>
      <c r="M1286" s="159"/>
      <c r="N1286" s="158"/>
      <c r="O1286" s="158"/>
      <c r="P1286" s="158"/>
      <c r="Q1286" s="158"/>
      <c r="R1286" s="159"/>
      <c r="S1286" s="159"/>
      <c r="T1286" s="159"/>
      <c r="U1286" s="159"/>
      <c r="V1286" s="159"/>
      <c r="W1286" s="159"/>
      <c r="X1286" s="159"/>
      <c r="Y1286" s="159"/>
      <c r="Z1286" s="148"/>
      <c r="AA1286" s="148"/>
      <c r="AB1286" s="148"/>
      <c r="AC1286" s="148"/>
      <c r="AD1286" s="148"/>
      <c r="AE1286" s="148"/>
      <c r="AF1286" s="148"/>
      <c r="AG1286" s="148" t="s">
        <v>365</v>
      </c>
      <c r="AH1286" s="148"/>
      <c r="AI1286" s="148"/>
      <c r="AJ1286" s="148"/>
      <c r="AK1286" s="148"/>
      <c r="AL1286" s="148"/>
      <c r="AM1286" s="148"/>
      <c r="AN1286" s="148"/>
      <c r="AO1286" s="148"/>
      <c r="AP1286" s="148"/>
      <c r="AQ1286" s="148"/>
      <c r="AR1286" s="148"/>
      <c r="AS1286" s="148"/>
      <c r="AT1286" s="148"/>
      <c r="AU1286" s="148"/>
      <c r="AV1286" s="148"/>
      <c r="AW1286" s="148"/>
      <c r="AX1286" s="148"/>
      <c r="AY1286" s="148"/>
      <c r="AZ1286" s="148"/>
      <c r="BA1286" s="148"/>
      <c r="BB1286" s="148"/>
      <c r="BC1286" s="148"/>
      <c r="BD1286" s="148"/>
      <c r="BE1286" s="148"/>
      <c r="BF1286" s="148"/>
      <c r="BG1286" s="148"/>
      <c r="BH1286" s="148"/>
    </row>
    <row r="1287" spans="1:60" outlineLevel="3" x14ac:dyDescent="0.2">
      <c r="A1287" s="155"/>
      <c r="B1287" s="156"/>
      <c r="C1287" s="263" t="s">
        <v>1526</v>
      </c>
      <c r="D1287" s="264"/>
      <c r="E1287" s="264"/>
      <c r="F1287" s="264"/>
      <c r="G1287" s="264"/>
      <c r="H1287" s="159"/>
      <c r="I1287" s="159"/>
      <c r="J1287" s="159"/>
      <c r="K1287" s="159"/>
      <c r="L1287" s="159"/>
      <c r="M1287" s="159"/>
      <c r="N1287" s="158"/>
      <c r="O1287" s="158"/>
      <c r="P1287" s="158"/>
      <c r="Q1287" s="158"/>
      <c r="R1287" s="159"/>
      <c r="S1287" s="159"/>
      <c r="T1287" s="159"/>
      <c r="U1287" s="159"/>
      <c r="V1287" s="159"/>
      <c r="W1287" s="159"/>
      <c r="X1287" s="159"/>
      <c r="Y1287" s="159"/>
      <c r="Z1287" s="148"/>
      <c r="AA1287" s="148"/>
      <c r="AB1287" s="148"/>
      <c r="AC1287" s="148"/>
      <c r="AD1287" s="148"/>
      <c r="AE1287" s="148"/>
      <c r="AF1287" s="148"/>
      <c r="AG1287" s="148" t="s">
        <v>365</v>
      </c>
      <c r="AH1287" s="148"/>
      <c r="AI1287" s="148"/>
      <c r="AJ1287" s="148"/>
      <c r="AK1287" s="148"/>
      <c r="AL1287" s="148"/>
      <c r="AM1287" s="148"/>
      <c r="AN1287" s="148"/>
      <c r="AO1287" s="148"/>
      <c r="AP1287" s="148"/>
      <c r="AQ1287" s="148"/>
      <c r="AR1287" s="148"/>
      <c r="AS1287" s="148"/>
      <c r="AT1287" s="148"/>
      <c r="AU1287" s="148"/>
      <c r="AV1287" s="148"/>
      <c r="AW1287" s="148"/>
      <c r="AX1287" s="148"/>
      <c r="AY1287" s="148"/>
      <c r="AZ1287" s="148"/>
      <c r="BA1287" s="148"/>
      <c r="BB1287" s="148"/>
      <c r="BC1287" s="148"/>
      <c r="BD1287" s="148"/>
      <c r="BE1287" s="148"/>
      <c r="BF1287" s="148"/>
      <c r="BG1287" s="148"/>
      <c r="BH1287" s="148"/>
    </row>
    <row r="1288" spans="1:60" outlineLevel="3" x14ac:dyDescent="0.2">
      <c r="A1288" s="155"/>
      <c r="B1288" s="156"/>
      <c r="C1288" s="263" t="s">
        <v>1527</v>
      </c>
      <c r="D1288" s="264"/>
      <c r="E1288" s="264"/>
      <c r="F1288" s="264"/>
      <c r="G1288" s="264"/>
      <c r="H1288" s="159"/>
      <c r="I1288" s="159"/>
      <c r="J1288" s="159"/>
      <c r="K1288" s="159"/>
      <c r="L1288" s="159"/>
      <c r="M1288" s="159"/>
      <c r="N1288" s="158"/>
      <c r="O1288" s="158"/>
      <c r="P1288" s="158"/>
      <c r="Q1288" s="158"/>
      <c r="R1288" s="159"/>
      <c r="S1288" s="159"/>
      <c r="T1288" s="159"/>
      <c r="U1288" s="159"/>
      <c r="V1288" s="159"/>
      <c r="W1288" s="159"/>
      <c r="X1288" s="159"/>
      <c r="Y1288" s="159"/>
      <c r="Z1288" s="148"/>
      <c r="AA1288" s="148"/>
      <c r="AB1288" s="148"/>
      <c r="AC1288" s="148"/>
      <c r="AD1288" s="148"/>
      <c r="AE1288" s="148"/>
      <c r="AF1288" s="148"/>
      <c r="AG1288" s="148" t="s">
        <v>365</v>
      </c>
      <c r="AH1288" s="148"/>
      <c r="AI1288" s="148"/>
      <c r="AJ1288" s="148"/>
      <c r="AK1288" s="148"/>
      <c r="AL1288" s="148"/>
      <c r="AM1288" s="148"/>
      <c r="AN1288" s="148"/>
      <c r="AO1288" s="148"/>
      <c r="AP1288" s="148"/>
      <c r="AQ1288" s="148"/>
      <c r="AR1288" s="148"/>
      <c r="AS1288" s="148"/>
      <c r="AT1288" s="148"/>
      <c r="AU1288" s="148"/>
      <c r="AV1288" s="148"/>
      <c r="AW1288" s="148"/>
      <c r="AX1288" s="148"/>
      <c r="AY1288" s="148"/>
      <c r="AZ1288" s="148"/>
      <c r="BA1288" s="148"/>
      <c r="BB1288" s="148"/>
      <c r="BC1288" s="148"/>
      <c r="BD1288" s="148"/>
      <c r="BE1288" s="148"/>
      <c r="BF1288" s="148"/>
      <c r="BG1288" s="148"/>
      <c r="BH1288" s="148"/>
    </row>
    <row r="1289" spans="1:60" outlineLevel="3" x14ac:dyDescent="0.2">
      <c r="A1289" s="155"/>
      <c r="B1289" s="156"/>
      <c r="C1289" s="263" t="s">
        <v>1528</v>
      </c>
      <c r="D1289" s="264"/>
      <c r="E1289" s="264"/>
      <c r="F1289" s="264"/>
      <c r="G1289" s="264"/>
      <c r="H1289" s="159"/>
      <c r="I1289" s="159"/>
      <c r="J1289" s="159"/>
      <c r="K1289" s="159"/>
      <c r="L1289" s="159"/>
      <c r="M1289" s="159"/>
      <c r="N1289" s="158"/>
      <c r="O1289" s="158"/>
      <c r="P1289" s="158"/>
      <c r="Q1289" s="158"/>
      <c r="R1289" s="159"/>
      <c r="S1289" s="159"/>
      <c r="T1289" s="159"/>
      <c r="U1289" s="159"/>
      <c r="V1289" s="159"/>
      <c r="W1289" s="159"/>
      <c r="X1289" s="159"/>
      <c r="Y1289" s="159"/>
      <c r="Z1289" s="148"/>
      <c r="AA1289" s="148"/>
      <c r="AB1289" s="148"/>
      <c r="AC1289" s="148"/>
      <c r="AD1289" s="148"/>
      <c r="AE1289" s="148"/>
      <c r="AF1289" s="148"/>
      <c r="AG1289" s="148" t="s">
        <v>365</v>
      </c>
      <c r="AH1289" s="148"/>
      <c r="AI1289" s="148"/>
      <c r="AJ1289" s="148"/>
      <c r="AK1289" s="148"/>
      <c r="AL1289" s="148"/>
      <c r="AM1289" s="148"/>
      <c r="AN1289" s="148"/>
      <c r="AO1289" s="148"/>
      <c r="AP1289" s="148"/>
      <c r="AQ1289" s="148"/>
      <c r="AR1289" s="148"/>
      <c r="AS1289" s="148"/>
      <c r="AT1289" s="148"/>
      <c r="AU1289" s="148"/>
      <c r="AV1289" s="148"/>
      <c r="AW1289" s="148"/>
      <c r="AX1289" s="148"/>
      <c r="AY1289" s="148"/>
      <c r="AZ1289" s="148"/>
      <c r="BA1289" s="148"/>
      <c r="BB1289" s="148"/>
      <c r="BC1289" s="148"/>
      <c r="BD1289" s="148"/>
      <c r="BE1289" s="148"/>
      <c r="BF1289" s="148"/>
      <c r="BG1289" s="148"/>
      <c r="BH1289" s="148"/>
    </row>
    <row r="1290" spans="1:60" outlineLevel="3" x14ac:dyDescent="0.2">
      <c r="A1290" s="155"/>
      <c r="B1290" s="156"/>
      <c r="C1290" s="263" t="s">
        <v>1516</v>
      </c>
      <c r="D1290" s="264"/>
      <c r="E1290" s="264"/>
      <c r="F1290" s="264"/>
      <c r="G1290" s="264"/>
      <c r="H1290" s="159"/>
      <c r="I1290" s="159"/>
      <c r="J1290" s="159"/>
      <c r="K1290" s="159"/>
      <c r="L1290" s="159"/>
      <c r="M1290" s="159"/>
      <c r="N1290" s="158"/>
      <c r="O1290" s="158"/>
      <c r="P1290" s="158"/>
      <c r="Q1290" s="158"/>
      <c r="R1290" s="159"/>
      <c r="S1290" s="159"/>
      <c r="T1290" s="159"/>
      <c r="U1290" s="159"/>
      <c r="V1290" s="159"/>
      <c r="W1290" s="159"/>
      <c r="X1290" s="159"/>
      <c r="Y1290" s="159"/>
      <c r="Z1290" s="148"/>
      <c r="AA1290" s="148"/>
      <c r="AB1290" s="148"/>
      <c r="AC1290" s="148"/>
      <c r="AD1290" s="148"/>
      <c r="AE1290" s="148"/>
      <c r="AF1290" s="148"/>
      <c r="AG1290" s="148" t="s">
        <v>365</v>
      </c>
      <c r="AH1290" s="148"/>
      <c r="AI1290" s="148"/>
      <c r="AJ1290" s="148"/>
      <c r="AK1290" s="148"/>
      <c r="AL1290" s="148"/>
      <c r="AM1290" s="148"/>
      <c r="AN1290" s="148"/>
      <c r="AO1290" s="148"/>
      <c r="AP1290" s="148"/>
      <c r="AQ1290" s="148"/>
      <c r="AR1290" s="148"/>
      <c r="AS1290" s="148"/>
      <c r="AT1290" s="148"/>
      <c r="AU1290" s="148"/>
      <c r="AV1290" s="148"/>
      <c r="AW1290" s="148"/>
      <c r="AX1290" s="148"/>
      <c r="AY1290" s="148"/>
      <c r="AZ1290" s="148"/>
      <c r="BA1290" s="148"/>
      <c r="BB1290" s="148"/>
      <c r="BC1290" s="148"/>
      <c r="BD1290" s="148"/>
      <c r="BE1290" s="148"/>
      <c r="BF1290" s="148"/>
      <c r="BG1290" s="148"/>
      <c r="BH1290" s="148"/>
    </row>
    <row r="1291" spans="1:60" outlineLevel="3" x14ac:dyDescent="0.2">
      <c r="A1291" s="155"/>
      <c r="B1291" s="156"/>
      <c r="C1291" s="263" t="s">
        <v>1406</v>
      </c>
      <c r="D1291" s="264"/>
      <c r="E1291" s="264"/>
      <c r="F1291" s="264"/>
      <c r="G1291" s="264"/>
      <c r="H1291" s="159"/>
      <c r="I1291" s="159"/>
      <c r="J1291" s="159"/>
      <c r="K1291" s="159"/>
      <c r="L1291" s="159"/>
      <c r="M1291" s="159"/>
      <c r="N1291" s="158"/>
      <c r="O1291" s="158"/>
      <c r="P1291" s="158"/>
      <c r="Q1291" s="158"/>
      <c r="R1291" s="159"/>
      <c r="S1291" s="159"/>
      <c r="T1291" s="159"/>
      <c r="U1291" s="159"/>
      <c r="V1291" s="159"/>
      <c r="W1291" s="159"/>
      <c r="X1291" s="159"/>
      <c r="Y1291" s="159"/>
      <c r="Z1291" s="148"/>
      <c r="AA1291" s="148"/>
      <c r="AB1291" s="148"/>
      <c r="AC1291" s="148"/>
      <c r="AD1291" s="148"/>
      <c r="AE1291" s="148"/>
      <c r="AF1291" s="148"/>
      <c r="AG1291" s="148" t="s">
        <v>365</v>
      </c>
      <c r="AH1291" s="148"/>
      <c r="AI1291" s="148"/>
      <c r="AJ1291" s="148"/>
      <c r="AK1291" s="148"/>
      <c r="AL1291" s="148"/>
      <c r="AM1291" s="148"/>
      <c r="AN1291" s="148"/>
      <c r="AO1291" s="148"/>
      <c r="AP1291" s="148"/>
      <c r="AQ1291" s="148"/>
      <c r="AR1291" s="148"/>
      <c r="AS1291" s="148"/>
      <c r="AT1291" s="148"/>
      <c r="AU1291" s="148"/>
      <c r="AV1291" s="148"/>
      <c r="AW1291" s="148"/>
      <c r="AX1291" s="148"/>
      <c r="AY1291" s="148"/>
      <c r="AZ1291" s="148"/>
      <c r="BA1291" s="148"/>
      <c r="BB1291" s="148"/>
      <c r="BC1291" s="148"/>
      <c r="BD1291" s="148"/>
      <c r="BE1291" s="148"/>
      <c r="BF1291" s="148"/>
      <c r="BG1291" s="148"/>
      <c r="BH1291" s="148"/>
    </row>
    <row r="1292" spans="1:60" outlineLevel="3" x14ac:dyDescent="0.2">
      <c r="A1292" s="155"/>
      <c r="B1292" s="156"/>
      <c r="C1292" s="263" t="s">
        <v>1407</v>
      </c>
      <c r="D1292" s="264"/>
      <c r="E1292" s="264"/>
      <c r="F1292" s="264"/>
      <c r="G1292" s="264"/>
      <c r="H1292" s="159"/>
      <c r="I1292" s="159"/>
      <c r="J1292" s="159"/>
      <c r="K1292" s="159"/>
      <c r="L1292" s="159"/>
      <c r="M1292" s="159"/>
      <c r="N1292" s="158"/>
      <c r="O1292" s="158"/>
      <c r="P1292" s="158"/>
      <c r="Q1292" s="158"/>
      <c r="R1292" s="159"/>
      <c r="S1292" s="159"/>
      <c r="T1292" s="159"/>
      <c r="U1292" s="159"/>
      <c r="V1292" s="159"/>
      <c r="W1292" s="159"/>
      <c r="X1292" s="159"/>
      <c r="Y1292" s="159"/>
      <c r="Z1292" s="148"/>
      <c r="AA1292" s="148"/>
      <c r="AB1292" s="148"/>
      <c r="AC1292" s="148"/>
      <c r="AD1292" s="148"/>
      <c r="AE1292" s="148"/>
      <c r="AF1292" s="148"/>
      <c r="AG1292" s="148" t="s">
        <v>365</v>
      </c>
      <c r="AH1292" s="148"/>
      <c r="AI1292" s="148"/>
      <c r="AJ1292" s="148"/>
      <c r="AK1292" s="148"/>
      <c r="AL1292" s="148"/>
      <c r="AM1292" s="148"/>
      <c r="AN1292" s="148"/>
      <c r="AO1292" s="148"/>
      <c r="AP1292" s="148"/>
      <c r="AQ1292" s="148"/>
      <c r="AR1292" s="148"/>
      <c r="AS1292" s="148"/>
      <c r="AT1292" s="148"/>
      <c r="AU1292" s="148"/>
      <c r="AV1292" s="148"/>
      <c r="AW1292" s="148"/>
      <c r="AX1292" s="148"/>
      <c r="AY1292" s="148"/>
      <c r="AZ1292" s="148"/>
      <c r="BA1292" s="148"/>
      <c r="BB1292" s="148"/>
      <c r="BC1292" s="148"/>
      <c r="BD1292" s="148"/>
      <c r="BE1292" s="148"/>
      <c r="BF1292" s="148"/>
      <c r="BG1292" s="148"/>
      <c r="BH1292" s="148"/>
    </row>
    <row r="1293" spans="1:60" outlineLevel="1" x14ac:dyDescent="0.2">
      <c r="A1293" s="178">
        <v>263</v>
      </c>
      <c r="B1293" s="179" t="s">
        <v>1529</v>
      </c>
      <c r="C1293" s="195" t="s">
        <v>1530</v>
      </c>
      <c r="D1293" s="180" t="s">
        <v>443</v>
      </c>
      <c r="E1293" s="181">
        <v>5</v>
      </c>
      <c r="F1293" s="182"/>
      <c r="G1293" s="183">
        <f>ROUND(E1293*F1293,2)</f>
        <v>0</v>
      </c>
      <c r="H1293" s="182"/>
      <c r="I1293" s="183">
        <f>ROUND(E1293*H1293,2)</f>
        <v>0</v>
      </c>
      <c r="J1293" s="182"/>
      <c r="K1293" s="183">
        <f>ROUND(E1293*J1293,2)</f>
        <v>0</v>
      </c>
      <c r="L1293" s="183">
        <v>12</v>
      </c>
      <c r="M1293" s="183">
        <f>G1293*(1+L1293/100)</f>
        <v>0</v>
      </c>
      <c r="N1293" s="181">
        <v>8.4999999999999995E-4</v>
      </c>
      <c r="O1293" s="181">
        <f>ROUND(E1293*N1293,2)</f>
        <v>0</v>
      </c>
      <c r="P1293" s="181">
        <v>0</v>
      </c>
      <c r="Q1293" s="181">
        <f>ROUND(E1293*P1293,2)</f>
        <v>0</v>
      </c>
      <c r="R1293" s="183" t="s">
        <v>382</v>
      </c>
      <c r="S1293" s="183" t="s">
        <v>313</v>
      </c>
      <c r="T1293" s="184" t="s">
        <v>313</v>
      </c>
      <c r="U1293" s="159">
        <v>0</v>
      </c>
      <c r="V1293" s="159">
        <f>ROUND(E1293*U1293,2)</f>
        <v>0</v>
      </c>
      <c r="W1293" s="159"/>
      <c r="X1293" s="159" t="s">
        <v>384</v>
      </c>
      <c r="Y1293" s="159" t="s">
        <v>315</v>
      </c>
      <c r="Z1293" s="148"/>
      <c r="AA1293" s="148"/>
      <c r="AB1293" s="148"/>
      <c r="AC1293" s="148"/>
      <c r="AD1293" s="148"/>
      <c r="AE1293" s="148"/>
      <c r="AF1293" s="148"/>
      <c r="AG1293" s="148" t="s">
        <v>385</v>
      </c>
      <c r="AH1293" s="148"/>
      <c r="AI1293" s="148"/>
      <c r="AJ1293" s="148"/>
      <c r="AK1293" s="148"/>
      <c r="AL1293" s="148"/>
      <c r="AM1293" s="148"/>
      <c r="AN1293" s="148"/>
      <c r="AO1293" s="148"/>
      <c r="AP1293" s="148"/>
      <c r="AQ1293" s="148"/>
      <c r="AR1293" s="148"/>
      <c r="AS1293" s="148"/>
      <c r="AT1293" s="148"/>
      <c r="AU1293" s="148"/>
      <c r="AV1293" s="148"/>
      <c r="AW1293" s="148"/>
      <c r="AX1293" s="148"/>
      <c r="AY1293" s="148"/>
      <c r="AZ1293" s="148"/>
      <c r="BA1293" s="148"/>
      <c r="BB1293" s="148"/>
      <c r="BC1293" s="148"/>
      <c r="BD1293" s="148"/>
      <c r="BE1293" s="148"/>
      <c r="BF1293" s="148"/>
      <c r="BG1293" s="148"/>
      <c r="BH1293" s="148"/>
    </row>
    <row r="1294" spans="1:60" outlineLevel="2" x14ac:dyDescent="0.2">
      <c r="A1294" s="155"/>
      <c r="B1294" s="156"/>
      <c r="C1294" s="265" t="s">
        <v>1531</v>
      </c>
      <c r="D1294" s="266"/>
      <c r="E1294" s="266"/>
      <c r="F1294" s="266"/>
      <c r="G1294" s="266"/>
      <c r="H1294" s="159"/>
      <c r="I1294" s="159"/>
      <c r="J1294" s="159"/>
      <c r="K1294" s="159"/>
      <c r="L1294" s="159"/>
      <c r="M1294" s="159"/>
      <c r="N1294" s="158"/>
      <c r="O1294" s="158"/>
      <c r="P1294" s="158"/>
      <c r="Q1294" s="158"/>
      <c r="R1294" s="159"/>
      <c r="S1294" s="159"/>
      <c r="T1294" s="159"/>
      <c r="U1294" s="159"/>
      <c r="V1294" s="159"/>
      <c r="W1294" s="159"/>
      <c r="X1294" s="159"/>
      <c r="Y1294" s="159"/>
      <c r="Z1294" s="148"/>
      <c r="AA1294" s="148"/>
      <c r="AB1294" s="148"/>
      <c r="AC1294" s="148"/>
      <c r="AD1294" s="148"/>
      <c r="AE1294" s="148"/>
      <c r="AF1294" s="148"/>
      <c r="AG1294" s="148" t="s">
        <v>365</v>
      </c>
      <c r="AH1294" s="148"/>
      <c r="AI1294" s="148"/>
      <c r="AJ1294" s="148"/>
      <c r="AK1294" s="148"/>
      <c r="AL1294" s="148"/>
      <c r="AM1294" s="148"/>
      <c r="AN1294" s="148"/>
      <c r="AO1294" s="148"/>
      <c r="AP1294" s="148"/>
      <c r="AQ1294" s="148"/>
      <c r="AR1294" s="148"/>
      <c r="AS1294" s="148"/>
      <c r="AT1294" s="148"/>
      <c r="AU1294" s="148"/>
      <c r="AV1294" s="148"/>
      <c r="AW1294" s="148"/>
      <c r="AX1294" s="148"/>
      <c r="AY1294" s="148"/>
      <c r="AZ1294" s="148"/>
      <c r="BA1294" s="148"/>
      <c r="BB1294" s="148"/>
      <c r="BC1294" s="148"/>
      <c r="BD1294" s="148"/>
      <c r="BE1294" s="148"/>
      <c r="BF1294" s="148"/>
      <c r="BG1294" s="148"/>
      <c r="BH1294" s="148"/>
    </row>
    <row r="1295" spans="1:60" outlineLevel="3" x14ac:dyDescent="0.2">
      <c r="A1295" s="155"/>
      <c r="B1295" s="156"/>
      <c r="C1295" s="263" t="s">
        <v>1509</v>
      </c>
      <c r="D1295" s="264"/>
      <c r="E1295" s="264"/>
      <c r="F1295" s="264"/>
      <c r="G1295" s="264"/>
      <c r="H1295" s="159"/>
      <c r="I1295" s="159"/>
      <c r="J1295" s="159"/>
      <c r="K1295" s="159"/>
      <c r="L1295" s="159"/>
      <c r="M1295" s="159"/>
      <c r="N1295" s="158"/>
      <c r="O1295" s="158"/>
      <c r="P1295" s="158"/>
      <c r="Q1295" s="158"/>
      <c r="R1295" s="159"/>
      <c r="S1295" s="159"/>
      <c r="T1295" s="159"/>
      <c r="U1295" s="159"/>
      <c r="V1295" s="159"/>
      <c r="W1295" s="159"/>
      <c r="X1295" s="159"/>
      <c r="Y1295" s="159"/>
      <c r="Z1295" s="148"/>
      <c r="AA1295" s="148"/>
      <c r="AB1295" s="148"/>
      <c r="AC1295" s="148"/>
      <c r="AD1295" s="148"/>
      <c r="AE1295" s="148"/>
      <c r="AF1295" s="148"/>
      <c r="AG1295" s="148" t="s">
        <v>365</v>
      </c>
      <c r="AH1295" s="148"/>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row>
    <row r="1296" spans="1:60" outlineLevel="3" x14ac:dyDescent="0.2">
      <c r="A1296" s="155"/>
      <c r="B1296" s="156"/>
      <c r="C1296" s="263" t="s">
        <v>1510</v>
      </c>
      <c r="D1296" s="264"/>
      <c r="E1296" s="264"/>
      <c r="F1296" s="264"/>
      <c r="G1296" s="264"/>
      <c r="H1296" s="159"/>
      <c r="I1296" s="159"/>
      <c r="J1296" s="159"/>
      <c r="K1296" s="159"/>
      <c r="L1296" s="159"/>
      <c r="M1296" s="159"/>
      <c r="N1296" s="158"/>
      <c r="O1296" s="158"/>
      <c r="P1296" s="158"/>
      <c r="Q1296" s="158"/>
      <c r="R1296" s="159"/>
      <c r="S1296" s="159"/>
      <c r="T1296" s="159"/>
      <c r="U1296" s="159"/>
      <c r="V1296" s="159"/>
      <c r="W1296" s="159"/>
      <c r="X1296" s="159"/>
      <c r="Y1296" s="159"/>
      <c r="Z1296" s="148"/>
      <c r="AA1296" s="148"/>
      <c r="AB1296" s="148"/>
      <c r="AC1296" s="148"/>
      <c r="AD1296" s="148"/>
      <c r="AE1296" s="148"/>
      <c r="AF1296" s="148"/>
      <c r="AG1296" s="148" t="s">
        <v>365</v>
      </c>
      <c r="AH1296" s="148"/>
      <c r="AI1296" s="148"/>
      <c r="AJ1296" s="148"/>
      <c r="AK1296" s="148"/>
      <c r="AL1296" s="148"/>
      <c r="AM1296" s="148"/>
      <c r="AN1296" s="148"/>
      <c r="AO1296" s="148"/>
      <c r="AP1296" s="148"/>
      <c r="AQ1296" s="148"/>
      <c r="AR1296" s="148"/>
      <c r="AS1296" s="148"/>
      <c r="AT1296" s="148"/>
      <c r="AU1296" s="148"/>
      <c r="AV1296" s="148"/>
      <c r="AW1296" s="148"/>
      <c r="AX1296" s="148"/>
      <c r="AY1296" s="148"/>
      <c r="AZ1296" s="148"/>
      <c r="BA1296" s="148"/>
      <c r="BB1296" s="148"/>
      <c r="BC1296" s="148"/>
      <c r="BD1296" s="148"/>
      <c r="BE1296" s="148"/>
      <c r="BF1296" s="148"/>
      <c r="BG1296" s="148"/>
      <c r="BH1296" s="148"/>
    </row>
    <row r="1297" spans="1:60" outlineLevel="3" x14ac:dyDescent="0.2">
      <c r="A1297" s="155"/>
      <c r="B1297" s="156"/>
      <c r="C1297" s="263" t="s">
        <v>1511</v>
      </c>
      <c r="D1297" s="264"/>
      <c r="E1297" s="264"/>
      <c r="F1297" s="264"/>
      <c r="G1297" s="264"/>
      <c r="H1297" s="159"/>
      <c r="I1297" s="159"/>
      <c r="J1297" s="159"/>
      <c r="K1297" s="159"/>
      <c r="L1297" s="159"/>
      <c r="M1297" s="159"/>
      <c r="N1297" s="158"/>
      <c r="O1297" s="158"/>
      <c r="P1297" s="158"/>
      <c r="Q1297" s="158"/>
      <c r="R1297" s="159"/>
      <c r="S1297" s="159"/>
      <c r="T1297" s="159"/>
      <c r="U1297" s="159"/>
      <c r="V1297" s="159"/>
      <c r="W1297" s="159"/>
      <c r="X1297" s="159"/>
      <c r="Y1297" s="159"/>
      <c r="Z1297" s="148"/>
      <c r="AA1297" s="148"/>
      <c r="AB1297" s="148"/>
      <c r="AC1297" s="148"/>
      <c r="AD1297" s="148"/>
      <c r="AE1297" s="148"/>
      <c r="AF1297" s="148"/>
      <c r="AG1297" s="148" t="s">
        <v>365</v>
      </c>
      <c r="AH1297" s="148"/>
      <c r="AI1297" s="148"/>
      <c r="AJ1297" s="148"/>
      <c r="AK1297" s="148"/>
      <c r="AL1297" s="148"/>
      <c r="AM1297" s="148"/>
      <c r="AN1297" s="148"/>
      <c r="AO1297" s="148"/>
      <c r="AP1297" s="148"/>
      <c r="AQ1297" s="148"/>
      <c r="AR1297" s="148"/>
      <c r="AS1297" s="148"/>
      <c r="AT1297" s="148"/>
      <c r="AU1297" s="148"/>
      <c r="AV1297" s="148"/>
      <c r="AW1297" s="148"/>
      <c r="AX1297" s="148"/>
      <c r="AY1297" s="148"/>
      <c r="AZ1297" s="148"/>
      <c r="BA1297" s="148"/>
      <c r="BB1297" s="148"/>
      <c r="BC1297" s="148"/>
      <c r="BD1297" s="148"/>
      <c r="BE1297" s="148"/>
      <c r="BF1297" s="148"/>
      <c r="BG1297" s="148"/>
      <c r="BH1297" s="148"/>
    </row>
    <row r="1298" spans="1:60" outlineLevel="3" x14ac:dyDescent="0.2">
      <c r="A1298" s="155"/>
      <c r="B1298" s="156"/>
      <c r="C1298" s="263" t="s">
        <v>1512</v>
      </c>
      <c r="D1298" s="264"/>
      <c r="E1298" s="264"/>
      <c r="F1298" s="264"/>
      <c r="G1298" s="264"/>
      <c r="H1298" s="159"/>
      <c r="I1298" s="159"/>
      <c r="J1298" s="159"/>
      <c r="K1298" s="159"/>
      <c r="L1298" s="159"/>
      <c r="M1298" s="159"/>
      <c r="N1298" s="158"/>
      <c r="O1298" s="158"/>
      <c r="P1298" s="158"/>
      <c r="Q1298" s="158"/>
      <c r="R1298" s="159"/>
      <c r="S1298" s="159"/>
      <c r="T1298" s="159"/>
      <c r="U1298" s="159"/>
      <c r="V1298" s="159"/>
      <c r="W1298" s="159"/>
      <c r="X1298" s="159"/>
      <c r="Y1298" s="159"/>
      <c r="Z1298" s="148"/>
      <c r="AA1298" s="148"/>
      <c r="AB1298" s="148"/>
      <c r="AC1298" s="148"/>
      <c r="AD1298" s="148"/>
      <c r="AE1298" s="148"/>
      <c r="AF1298" s="148"/>
      <c r="AG1298" s="148" t="s">
        <v>365</v>
      </c>
      <c r="AH1298" s="148"/>
      <c r="AI1298" s="148"/>
      <c r="AJ1298" s="148"/>
      <c r="AK1298" s="148"/>
      <c r="AL1298" s="148"/>
      <c r="AM1298" s="148"/>
      <c r="AN1298" s="148"/>
      <c r="AO1298" s="148"/>
      <c r="AP1298" s="148"/>
      <c r="AQ1298" s="148"/>
      <c r="AR1298" s="148"/>
      <c r="AS1298" s="148"/>
      <c r="AT1298" s="148"/>
      <c r="AU1298" s="148"/>
      <c r="AV1298" s="148"/>
      <c r="AW1298" s="148"/>
      <c r="AX1298" s="148"/>
      <c r="AY1298" s="148"/>
      <c r="AZ1298" s="148"/>
      <c r="BA1298" s="148"/>
      <c r="BB1298" s="148"/>
      <c r="BC1298" s="148"/>
      <c r="BD1298" s="148"/>
      <c r="BE1298" s="148"/>
      <c r="BF1298" s="148"/>
      <c r="BG1298" s="148"/>
      <c r="BH1298" s="148"/>
    </row>
    <row r="1299" spans="1:60" outlineLevel="3" x14ac:dyDescent="0.2">
      <c r="A1299" s="155"/>
      <c r="B1299" s="156"/>
      <c r="C1299" s="263" t="s">
        <v>1532</v>
      </c>
      <c r="D1299" s="264"/>
      <c r="E1299" s="264"/>
      <c r="F1299" s="264"/>
      <c r="G1299" s="264"/>
      <c r="H1299" s="159"/>
      <c r="I1299" s="159"/>
      <c r="J1299" s="159"/>
      <c r="K1299" s="159"/>
      <c r="L1299" s="159"/>
      <c r="M1299" s="159"/>
      <c r="N1299" s="158"/>
      <c r="O1299" s="158"/>
      <c r="P1299" s="158"/>
      <c r="Q1299" s="158"/>
      <c r="R1299" s="159"/>
      <c r="S1299" s="159"/>
      <c r="T1299" s="159"/>
      <c r="U1299" s="159"/>
      <c r="V1299" s="159"/>
      <c r="W1299" s="159"/>
      <c r="X1299" s="159"/>
      <c r="Y1299" s="159"/>
      <c r="Z1299" s="148"/>
      <c r="AA1299" s="148"/>
      <c r="AB1299" s="148"/>
      <c r="AC1299" s="148"/>
      <c r="AD1299" s="148"/>
      <c r="AE1299" s="148"/>
      <c r="AF1299" s="148"/>
      <c r="AG1299" s="148" t="s">
        <v>365</v>
      </c>
      <c r="AH1299" s="148"/>
      <c r="AI1299" s="148"/>
      <c r="AJ1299" s="148"/>
      <c r="AK1299" s="148"/>
      <c r="AL1299" s="148"/>
      <c r="AM1299" s="148"/>
      <c r="AN1299" s="148"/>
      <c r="AO1299" s="148"/>
      <c r="AP1299" s="148"/>
      <c r="AQ1299" s="148"/>
      <c r="AR1299" s="148"/>
      <c r="AS1299" s="148"/>
      <c r="AT1299" s="148"/>
      <c r="AU1299" s="148"/>
      <c r="AV1299" s="148"/>
      <c r="AW1299" s="148"/>
      <c r="AX1299" s="148"/>
      <c r="AY1299" s="148"/>
      <c r="AZ1299" s="148"/>
      <c r="BA1299" s="148"/>
      <c r="BB1299" s="148"/>
      <c r="BC1299" s="148"/>
      <c r="BD1299" s="148"/>
      <c r="BE1299" s="148"/>
      <c r="BF1299" s="148"/>
      <c r="BG1299" s="148"/>
      <c r="BH1299" s="148"/>
    </row>
    <row r="1300" spans="1:60" outlineLevel="3" x14ac:dyDescent="0.2">
      <c r="A1300" s="155"/>
      <c r="B1300" s="156"/>
      <c r="C1300" s="263" t="s">
        <v>1514</v>
      </c>
      <c r="D1300" s="264"/>
      <c r="E1300" s="264"/>
      <c r="F1300" s="264"/>
      <c r="G1300" s="264"/>
      <c r="H1300" s="159"/>
      <c r="I1300" s="159"/>
      <c r="J1300" s="159"/>
      <c r="K1300" s="159"/>
      <c r="L1300" s="159"/>
      <c r="M1300" s="159"/>
      <c r="N1300" s="158"/>
      <c r="O1300" s="158"/>
      <c r="P1300" s="158"/>
      <c r="Q1300" s="158"/>
      <c r="R1300" s="159"/>
      <c r="S1300" s="159"/>
      <c r="T1300" s="159"/>
      <c r="U1300" s="159"/>
      <c r="V1300" s="159"/>
      <c r="W1300" s="159"/>
      <c r="X1300" s="159"/>
      <c r="Y1300" s="159"/>
      <c r="Z1300" s="148"/>
      <c r="AA1300" s="148"/>
      <c r="AB1300" s="148"/>
      <c r="AC1300" s="148"/>
      <c r="AD1300" s="148"/>
      <c r="AE1300" s="148"/>
      <c r="AF1300" s="148"/>
      <c r="AG1300" s="148" t="s">
        <v>365</v>
      </c>
      <c r="AH1300" s="148"/>
      <c r="AI1300" s="148"/>
      <c r="AJ1300" s="148"/>
      <c r="AK1300" s="148"/>
      <c r="AL1300" s="148"/>
      <c r="AM1300" s="148"/>
      <c r="AN1300" s="148"/>
      <c r="AO1300" s="148"/>
      <c r="AP1300" s="148"/>
      <c r="AQ1300" s="148"/>
      <c r="AR1300" s="148"/>
      <c r="AS1300" s="148"/>
      <c r="AT1300" s="148"/>
      <c r="AU1300" s="148"/>
      <c r="AV1300" s="148"/>
      <c r="AW1300" s="148"/>
      <c r="AX1300" s="148"/>
      <c r="AY1300" s="148"/>
      <c r="AZ1300" s="148"/>
      <c r="BA1300" s="148"/>
      <c r="BB1300" s="148"/>
      <c r="BC1300" s="148"/>
      <c r="BD1300" s="148"/>
      <c r="BE1300" s="148"/>
      <c r="BF1300" s="148"/>
      <c r="BG1300" s="148"/>
      <c r="BH1300" s="148"/>
    </row>
    <row r="1301" spans="1:60" outlineLevel="3" x14ac:dyDescent="0.2">
      <c r="A1301" s="155"/>
      <c r="B1301" s="156"/>
      <c r="C1301" s="263" t="s">
        <v>1515</v>
      </c>
      <c r="D1301" s="264"/>
      <c r="E1301" s="264"/>
      <c r="F1301" s="264"/>
      <c r="G1301" s="264"/>
      <c r="H1301" s="159"/>
      <c r="I1301" s="159"/>
      <c r="J1301" s="159"/>
      <c r="K1301" s="159"/>
      <c r="L1301" s="159"/>
      <c r="M1301" s="159"/>
      <c r="N1301" s="158"/>
      <c r="O1301" s="158"/>
      <c r="P1301" s="158"/>
      <c r="Q1301" s="158"/>
      <c r="R1301" s="159"/>
      <c r="S1301" s="159"/>
      <c r="T1301" s="159"/>
      <c r="U1301" s="159"/>
      <c r="V1301" s="159"/>
      <c r="W1301" s="159"/>
      <c r="X1301" s="159"/>
      <c r="Y1301" s="159"/>
      <c r="Z1301" s="148"/>
      <c r="AA1301" s="148"/>
      <c r="AB1301" s="148"/>
      <c r="AC1301" s="148"/>
      <c r="AD1301" s="148"/>
      <c r="AE1301" s="148"/>
      <c r="AF1301" s="148"/>
      <c r="AG1301" s="148" t="s">
        <v>365</v>
      </c>
      <c r="AH1301" s="148"/>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8"/>
      <c r="BF1301" s="148"/>
      <c r="BG1301" s="148"/>
      <c r="BH1301" s="148"/>
    </row>
    <row r="1302" spans="1:60" outlineLevel="3" x14ac:dyDescent="0.2">
      <c r="A1302" s="155"/>
      <c r="B1302" s="156"/>
      <c r="C1302" s="263" t="s">
        <v>1516</v>
      </c>
      <c r="D1302" s="264"/>
      <c r="E1302" s="264"/>
      <c r="F1302" s="264"/>
      <c r="G1302" s="264"/>
      <c r="H1302" s="159"/>
      <c r="I1302" s="159"/>
      <c r="J1302" s="159"/>
      <c r="K1302" s="159"/>
      <c r="L1302" s="159"/>
      <c r="M1302" s="159"/>
      <c r="N1302" s="158"/>
      <c r="O1302" s="158"/>
      <c r="P1302" s="158"/>
      <c r="Q1302" s="158"/>
      <c r="R1302" s="159"/>
      <c r="S1302" s="159"/>
      <c r="T1302" s="159"/>
      <c r="U1302" s="159"/>
      <c r="V1302" s="159"/>
      <c r="W1302" s="159"/>
      <c r="X1302" s="159"/>
      <c r="Y1302" s="159"/>
      <c r="Z1302" s="148"/>
      <c r="AA1302" s="148"/>
      <c r="AB1302" s="148"/>
      <c r="AC1302" s="148"/>
      <c r="AD1302" s="148"/>
      <c r="AE1302" s="148"/>
      <c r="AF1302" s="148"/>
      <c r="AG1302" s="148" t="s">
        <v>365</v>
      </c>
      <c r="AH1302" s="148"/>
      <c r="AI1302" s="148"/>
      <c r="AJ1302" s="148"/>
      <c r="AK1302" s="148"/>
      <c r="AL1302" s="148"/>
      <c r="AM1302" s="148"/>
      <c r="AN1302" s="148"/>
      <c r="AO1302" s="148"/>
      <c r="AP1302" s="148"/>
      <c r="AQ1302" s="148"/>
      <c r="AR1302" s="148"/>
      <c r="AS1302" s="148"/>
      <c r="AT1302" s="148"/>
      <c r="AU1302" s="148"/>
      <c r="AV1302" s="148"/>
      <c r="AW1302" s="148"/>
      <c r="AX1302" s="148"/>
      <c r="AY1302" s="148"/>
      <c r="AZ1302" s="148"/>
      <c r="BA1302" s="148"/>
      <c r="BB1302" s="148"/>
      <c r="BC1302" s="148"/>
      <c r="BD1302" s="148"/>
      <c r="BE1302" s="148"/>
      <c r="BF1302" s="148"/>
      <c r="BG1302" s="148"/>
      <c r="BH1302" s="148"/>
    </row>
    <row r="1303" spans="1:60" outlineLevel="3" x14ac:dyDescent="0.2">
      <c r="A1303" s="155"/>
      <c r="B1303" s="156"/>
      <c r="C1303" s="263" t="s">
        <v>1517</v>
      </c>
      <c r="D1303" s="264"/>
      <c r="E1303" s="264"/>
      <c r="F1303" s="264"/>
      <c r="G1303" s="264"/>
      <c r="H1303" s="159"/>
      <c r="I1303" s="159"/>
      <c r="J1303" s="159"/>
      <c r="K1303" s="159"/>
      <c r="L1303" s="159"/>
      <c r="M1303" s="159"/>
      <c r="N1303" s="158"/>
      <c r="O1303" s="158"/>
      <c r="P1303" s="158"/>
      <c r="Q1303" s="158"/>
      <c r="R1303" s="159"/>
      <c r="S1303" s="159"/>
      <c r="T1303" s="159"/>
      <c r="U1303" s="159"/>
      <c r="V1303" s="159"/>
      <c r="W1303" s="159"/>
      <c r="X1303" s="159"/>
      <c r="Y1303" s="159"/>
      <c r="Z1303" s="148"/>
      <c r="AA1303" s="148"/>
      <c r="AB1303" s="148"/>
      <c r="AC1303" s="148"/>
      <c r="AD1303" s="148"/>
      <c r="AE1303" s="148"/>
      <c r="AF1303" s="148"/>
      <c r="AG1303" s="148" t="s">
        <v>365</v>
      </c>
      <c r="AH1303" s="148"/>
      <c r="AI1303" s="148"/>
      <c r="AJ1303" s="148"/>
      <c r="AK1303" s="148"/>
      <c r="AL1303" s="148"/>
      <c r="AM1303" s="148"/>
      <c r="AN1303" s="148"/>
      <c r="AO1303" s="148"/>
      <c r="AP1303" s="148"/>
      <c r="AQ1303" s="148"/>
      <c r="AR1303" s="148"/>
      <c r="AS1303" s="148"/>
      <c r="AT1303" s="148"/>
      <c r="AU1303" s="148"/>
      <c r="AV1303" s="148"/>
      <c r="AW1303" s="148"/>
      <c r="AX1303" s="148"/>
      <c r="AY1303" s="148"/>
      <c r="AZ1303" s="148"/>
      <c r="BA1303" s="148"/>
      <c r="BB1303" s="148"/>
      <c r="BC1303" s="148"/>
      <c r="BD1303" s="148"/>
      <c r="BE1303" s="148"/>
      <c r="BF1303" s="148"/>
      <c r="BG1303" s="148"/>
      <c r="BH1303" s="148"/>
    </row>
    <row r="1304" spans="1:60" outlineLevel="3" x14ac:dyDescent="0.2">
      <c r="A1304" s="155"/>
      <c r="B1304" s="156"/>
      <c r="C1304" s="263" t="s">
        <v>1518</v>
      </c>
      <c r="D1304" s="264"/>
      <c r="E1304" s="264"/>
      <c r="F1304" s="264"/>
      <c r="G1304" s="264"/>
      <c r="H1304" s="159"/>
      <c r="I1304" s="159"/>
      <c r="J1304" s="159"/>
      <c r="K1304" s="159"/>
      <c r="L1304" s="159"/>
      <c r="M1304" s="159"/>
      <c r="N1304" s="158"/>
      <c r="O1304" s="158"/>
      <c r="P1304" s="158"/>
      <c r="Q1304" s="158"/>
      <c r="R1304" s="159"/>
      <c r="S1304" s="159"/>
      <c r="T1304" s="159"/>
      <c r="U1304" s="159"/>
      <c r="V1304" s="159"/>
      <c r="W1304" s="159"/>
      <c r="X1304" s="159"/>
      <c r="Y1304" s="159"/>
      <c r="Z1304" s="148"/>
      <c r="AA1304" s="148"/>
      <c r="AB1304" s="148"/>
      <c r="AC1304" s="148"/>
      <c r="AD1304" s="148"/>
      <c r="AE1304" s="148"/>
      <c r="AF1304" s="148"/>
      <c r="AG1304" s="148" t="s">
        <v>365</v>
      </c>
      <c r="AH1304" s="148"/>
      <c r="AI1304" s="148"/>
      <c r="AJ1304" s="148"/>
      <c r="AK1304" s="148"/>
      <c r="AL1304" s="148"/>
      <c r="AM1304" s="148"/>
      <c r="AN1304" s="148"/>
      <c r="AO1304" s="148"/>
      <c r="AP1304" s="148"/>
      <c r="AQ1304" s="148"/>
      <c r="AR1304" s="148"/>
      <c r="AS1304" s="148"/>
      <c r="AT1304" s="148"/>
      <c r="AU1304" s="148"/>
      <c r="AV1304" s="148"/>
      <c r="AW1304" s="148"/>
      <c r="AX1304" s="148"/>
      <c r="AY1304" s="148"/>
      <c r="AZ1304" s="148"/>
      <c r="BA1304" s="148"/>
      <c r="BB1304" s="148"/>
      <c r="BC1304" s="148"/>
      <c r="BD1304" s="148"/>
      <c r="BE1304" s="148"/>
      <c r="BF1304" s="148"/>
      <c r="BG1304" s="148"/>
      <c r="BH1304" s="148"/>
    </row>
    <row r="1305" spans="1:60" outlineLevel="1" x14ac:dyDescent="0.2">
      <c r="A1305" s="178">
        <v>264</v>
      </c>
      <c r="B1305" s="179" t="s">
        <v>1533</v>
      </c>
      <c r="C1305" s="195" t="s">
        <v>1534</v>
      </c>
      <c r="D1305" s="180" t="s">
        <v>443</v>
      </c>
      <c r="E1305" s="181">
        <v>2</v>
      </c>
      <c r="F1305" s="182"/>
      <c r="G1305" s="183">
        <f>ROUND(E1305*F1305,2)</f>
        <v>0</v>
      </c>
      <c r="H1305" s="182"/>
      <c r="I1305" s="183">
        <f>ROUND(E1305*H1305,2)</f>
        <v>0</v>
      </c>
      <c r="J1305" s="182"/>
      <c r="K1305" s="183">
        <f>ROUND(E1305*J1305,2)</f>
        <v>0</v>
      </c>
      <c r="L1305" s="183">
        <v>12</v>
      </c>
      <c r="M1305" s="183">
        <f>G1305*(1+L1305/100)</f>
        <v>0</v>
      </c>
      <c r="N1305" s="181">
        <v>2.41E-2</v>
      </c>
      <c r="O1305" s="181">
        <f>ROUND(E1305*N1305,2)</f>
        <v>0.05</v>
      </c>
      <c r="P1305" s="181">
        <v>0</v>
      </c>
      <c r="Q1305" s="181">
        <f>ROUND(E1305*P1305,2)</f>
        <v>0</v>
      </c>
      <c r="R1305" s="183"/>
      <c r="S1305" s="183" t="s">
        <v>633</v>
      </c>
      <c r="T1305" s="184" t="s">
        <v>313</v>
      </c>
      <c r="U1305" s="159">
        <v>0</v>
      </c>
      <c r="V1305" s="159">
        <f>ROUND(E1305*U1305,2)</f>
        <v>0</v>
      </c>
      <c r="W1305" s="159"/>
      <c r="X1305" s="159" t="s">
        <v>384</v>
      </c>
      <c r="Y1305" s="159" t="s">
        <v>315</v>
      </c>
      <c r="Z1305" s="148"/>
      <c r="AA1305" s="148"/>
      <c r="AB1305" s="148"/>
      <c r="AC1305" s="148"/>
      <c r="AD1305" s="148"/>
      <c r="AE1305" s="148"/>
      <c r="AF1305" s="148"/>
      <c r="AG1305" s="148" t="s">
        <v>385</v>
      </c>
      <c r="AH1305" s="148"/>
      <c r="AI1305" s="148"/>
      <c r="AJ1305" s="148"/>
      <c r="AK1305" s="148"/>
      <c r="AL1305" s="148"/>
      <c r="AM1305" s="148"/>
      <c r="AN1305" s="148"/>
      <c r="AO1305" s="148"/>
      <c r="AP1305" s="148"/>
      <c r="AQ1305" s="148"/>
      <c r="AR1305" s="148"/>
      <c r="AS1305" s="148"/>
      <c r="AT1305" s="148"/>
      <c r="AU1305" s="148"/>
      <c r="AV1305" s="148"/>
      <c r="AW1305" s="148"/>
      <c r="AX1305" s="148"/>
      <c r="AY1305" s="148"/>
      <c r="AZ1305" s="148"/>
      <c r="BA1305" s="148"/>
      <c r="BB1305" s="148"/>
      <c r="BC1305" s="148"/>
      <c r="BD1305" s="148"/>
      <c r="BE1305" s="148"/>
      <c r="BF1305" s="148"/>
      <c r="BG1305" s="148"/>
      <c r="BH1305" s="148"/>
    </row>
    <row r="1306" spans="1:60" outlineLevel="2" x14ac:dyDescent="0.2">
      <c r="A1306" s="155"/>
      <c r="B1306" s="156"/>
      <c r="C1306" s="265" t="s">
        <v>1535</v>
      </c>
      <c r="D1306" s="266"/>
      <c r="E1306" s="266"/>
      <c r="F1306" s="266"/>
      <c r="G1306" s="266"/>
      <c r="H1306" s="159"/>
      <c r="I1306" s="159"/>
      <c r="J1306" s="159"/>
      <c r="K1306" s="159"/>
      <c r="L1306" s="159"/>
      <c r="M1306" s="159"/>
      <c r="N1306" s="158"/>
      <c r="O1306" s="158"/>
      <c r="P1306" s="158"/>
      <c r="Q1306" s="158"/>
      <c r="R1306" s="159"/>
      <c r="S1306" s="159"/>
      <c r="T1306" s="159"/>
      <c r="U1306" s="159"/>
      <c r="V1306" s="159"/>
      <c r="W1306" s="159"/>
      <c r="X1306" s="159"/>
      <c r="Y1306" s="159"/>
      <c r="Z1306" s="148"/>
      <c r="AA1306" s="148"/>
      <c r="AB1306" s="148"/>
      <c r="AC1306" s="148"/>
      <c r="AD1306" s="148"/>
      <c r="AE1306" s="148"/>
      <c r="AF1306" s="148"/>
      <c r="AG1306" s="148" t="s">
        <v>365</v>
      </c>
      <c r="AH1306" s="148"/>
      <c r="AI1306" s="148"/>
      <c r="AJ1306" s="148"/>
      <c r="AK1306" s="148"/>
      <c r="AL1306" s="148"/>
      <c r="AM1306" s="148"/>
      <c r="AN1306" s="148"/>
      <c r="AO1306" s="148"/>
      <c r="AP1306" s="148"/>
      <c r="AQ1306" s="148"/>
      <c r="AR1306" s="148"/>
      <c r="AS1306" s="148"/>
      <c r="AT1306" s="148"/>
      <c r="AU1306" s="148"/>
      <c r="AV1306" s="148"/>
      <c r="AW1306" s="148"/>
      <c r="AX1306" s="148"/>
      <c r="AY1306" s="148"/>
      <c r="AZ1306" s="148"/>
      <c r="BA1306" s="148"/>
      <c r="BB1306" s="148"/>
      <c r="BC1306" s="148"/>
      <c r="BD1306" s="148"/>
      <c r="BE1306" s="148"/>
      <c r="BF1306" s="148"/>
      <c r="BG1306" s="148"/>
      <c r="BH1306" s="148"/>
    </row>
    <row r="1307" spans="1:60" outlineLevel="3" x14ac:dyDescent="0.2">
      <c r="A1307" s="155"/>
      <c r="B1307" s="156"/>
      <c r="C1307" s="263" t="s">
        <v>1536</v>
      </c>
      <c r="D1307" s="264"/>
      <c r="E1307" s="264"/>
      <c r="F1307" s="264"/>
      <c r="G1307" s="264"/>
      <c r="H1307" s="159"/>
      <c r="I1307" s="159"/>
      <c r="J1307" s="159"/>
      <c r="K1307" s="159"/>
      <c r="L1307" s="159"/>
      <c r="M1307" s="159"/>
      <c r="N1307" s="158"/>
      <c r="O1307" s="158"/>
      <c r="P1307" s="158"/>
      <c r="Q1307" s="158"/>
      <c r="R1307" s="159"/>
      <c r="S1307" s="159"/>
      <c r="T1307" s="159"/>
      <c r="U1307" s="159"/>
      <c r="V1307" s="159"/>
      <c r="W1307" s="159"/>
      <c r="X1307" s="159"/>
      <c r="Y1307" s="159"/>
      <c r="Z1307" s="148"/>
      <c r="AA1307" s="148"/>
      <c r="AB1307" s="148"/>
      <c r="AC1307" s="148"/>
      <c r="AD1307" s="148"/>
      <c r="AE1307" s="148"/>
      <c r="AF1307" s="148"/>
      <c r="AG1307" s="148" t="s">
        <v>365</v>
      </c>
      <c r="AH1307" s="148"/>
      <c r="AI1307" s="148"/>
      <c r="AJ1307" s="148"/>
      <c r="AK1307" s="148"/>
      <c r="AL1307" s="148"/>
      <c r="AM1307" s="148"/>
      <c r="AN1307" s="148"/>
      <c r="AO1307" s="148"/>
      <c r="AP1307" s="148"/>
      <c r="AQ1307" s="148"/>
      <c r="AR1307" s="148"/>
      <c r="AS1307" s="148"/>
      <c r="AT1307" s="148"/>
      <c r="AU1307" s="148"/>
      <c r="AV1307" s="148"/>
      <c r="AW1307" s="148"/>
      <c r="AX1307" s="148"/>
      <c r="AY1307" s="148"/>
      <c r="AZ1307" s="148"/>
      <c r="BA1307" s="148"/>
      <c r="BB1307" s="148"/>
      <c r="BC1307" s="148"/>
      <c r="BD1307" s="148"/>
      <c r="BE1307" s="148"/>
      <c r="BF1307" s="148"/>
      <c r="BG1307" s="148"/>
      <c r="BH1307" s="148"/>
    </row>
    <row r="1308" spans="1:60" outlineLevel="3" x14ac:dyDescent="0.2">
      <c r="A1308" s="155"/>
      <c r="B1308" s="156"/>
      <c r="C1308" s="263" t="s">
        <v>1537</v>
      </c>
      <c r="D1308" s="264"/>
      <c r="E1308" s="264"/>
      <c r="F1308" s="264"/>
      <c r="G1308" s="264"/>
      <c r="H1308" s="159"/>
      <c r="I1308" s="159"/>
      <c r="J1308" s="159"/>
      <c r="K1308" s="159"/>
      <c r="L1308" s="159"/>
      <c r="M1308" s="159"/>
      <c r="N1308" s="158"/>
      <c r="O1308" s="158"/>
      <c r="P1308" s="158"/>
      <c r="Q1308" s="158"/>
      <c r="R1308" s="159"/>
      <c r="S1308" s="159"/>
      <c r="T1308" s="159"/>
      <c r="U1308" s="159"/>
      <c r="V1308" s="159"/>
      <c r="W1308" s="159"/>
      <c r="X1308" s="159"/>
      <c r="Y1308" s="159"/>
      <c r="Z1308" s="148"/>
      <c r="AA1308" s="148"/>
      <c r="AB1308" s="148"/>
      <c r="AC1308" s="148"/>
      <c r="AD1308" s="148"/>
      <c r="AE1308" s="148"/>
      <c r="AF1308" s="148"/>
      <c r="AG1308" s="148" t="s">
        <v>365</v>
      </c>
      <c r="AH1308" s="148"/>
      <c r="AI1308" s="148"/>
      <c r="AJ1308" s="148"/>
      <c r="AK1308" s="148"/>
      <c r="AL1308" s="148"/>
      <c r="AM1308" s="148"/>
      <c r="AN1308" s="148"/>
      <c r="AO1308" s="148"/>
      <c r="AP1308" s="148"/>
      <c r="AQ1308" s="148"/>
      <c r="AR1308" s="148"/>
      <c r="AS1308" s="148"/>
      <c r="AT1308" s="148"/>
      <c r="AU1308" s="148"/>
      <c r="AV1308" s="148"/>
      <c r="AW1308" s="148"/>
      <c r="AX1308" s="148"/>
      <c r="AY1308" s="148"/>
      <c r="AZ1308" s="148"/>
      <c r="BA1308" s="148"/>
      <c r="BB1308" s="148"/>
      <c r="BC1308" s="148"/>
      <c r="BD1308" s="148"/>
      <c r="BE1308" s="148"/>
      <c r="BF1308" s="148"/>
      <c r="BG1308" s="148"/>
      <c r="BH1308" s="148"/>
    </row>
    <row r="1309" spans="1:60" outlineLevel="3" x14ac:dyDescent="0.2">
      <c r="A1309" s="155"/>
      <c r="B1309" s="156"/>
      <c r="C1309" s="263" t="s">
        <v>1538</v>
      </c>
      <c r="D1309" s="264"/>
      <c r="E1309" s="264"/>
      <c r="F1309" s="264"/>
      <c r="G1309" s="264"/>
      <c r="H1309" s="159"/>
      <c r="I1309" s="159"/>
      <c r="J1309" s="159"/>
      <c r="K1309" s="159"/>
      <c r="L1309" s="159"/>
      <c r="M1309" s="159"/>
      <c r="N1309" s="158"/>
      <c r="O1309" s="158"/>
      <c r="P1309" s="158"/>
      <c r="Q1309" s="158"/>
      <c r="R1309" s="159"/>
      <c r="S1309" s="159"/>
      <c r="T1309" s="159"/>
      <c r="U1309" s="159"/>
      <c r="V1309" s="159"/>
      <c r="W1309" s="159"/>
      <c r="X1309" s="159"/>
      <c r="Y1309" s="159"/>
      <c r="Z1309" s="148"/>
      <c r="AA1309" s="148"/>
      <c r="AB1309" s="148"/>
      <c r="AC1309" s="148"/>
      <c r="AD1309" s="148"/>
      <c r="AE1309" s="148"/>
      <c r="AF1309" s="148"/>
      <c r="AG1309" s="148" t="s">
        <v>365</v>
      </c>
      <c r="AH1309" s="148"/>
      <c r="AI1309" s="148"/>
      <c r="AJ1309" s="148"/>
      <c r="AK1309" s="148"/>
      <c r="AL1309" s="148"/>
      <c r="AM1309" s="148"/>
      <c r="AN1309" s="148"/>
      <c r="AO1309" s="148"/>
      <c r="AP1309" s="148"/>
      <c r="AQ1309" s="148"/>
      <c r="AR1309" s="148"/>
      <c r="AS1309" s="148"/>
      <c r="AT1309" s="148"/>
      <c r="AU1309" s="148"/>
      <c r="AV1309" s="148"/>
      <c r="AW1309" s="148"/>
      <c r="AX1309" s="148"/>
      <c r="AY1309" s="148"/>
      <c r="AZ1309" s="148"/>
      <c r="BA1309" s="148"/>
      <c r="BB1309" s="148"/>
      <c r="BC1309" s="148"/>
      <c r="BD1309" s="148"/>
      <c r="BE1309" s="148"/>
      <c r="BF1309" s="148"/>
      <c r="BG1309" s="148"/>
      <c r="BH1309" s="148"/>
    </row>
    <row r="1310" spans="1:60" outlineLevel="3" x14ac:dyDescent="0.2">
      <c r="A1310" s="155"/>
      <c r="B1310" s="156"/>
      <c r="C1310" s="263" t="s">
        <v>1539</v>
      </c>
      <c r="D1310" s="264"/>
      <c r="E1310" s="264"/>
      <c r="F1310" s="264"/>
      <c r="G1310" s="264"/>
      <c r="H1310" s="159"/>
      <c r="I1310" s="159"/>
      <c r="J1310" s="159"/>
      <c r="K1310" s="159"/>
      <c r="L1310" s="159"/>
      <c r="M1310" s="159"/>
      <c r="N1310" s="158"/>
      <c r="O1310" s="158"/>
      <c r="P1310" s="158"/>
      <c r="Q1310" s="158"/>
      <c r="R1310" s="159"/>
      <c r="S1310" s="159"/>
      <c r="T1310" s="159"/>
      <c r="U1310" s="159"/>
      <c r="V1310" s="159"/>
      <c r="W1310" s="159"/>
      <c r="X1310" s="159"/>
      <c r="Y1310" s="159"/>
      <c r="Z1310" s="148"/>
      <c r="AA1310" s="148"/>
      <c r="AB1310" s="148"/>
      <c r="AC1310" s="148"/>
      <c r="AD1310" s="148"/>
      <c r="AE1310" s="148"/>
      <c r="AF1310" s="148"/>
      <c r="AG1310" s="148" t="s">
        <v>365</v>
      </c>
      <c r="AH1310" s="148"/>
      <c r="AI1310" s="148"/>
      <c r="AJ1310" s="148"/>
      <c r="AK1310" s="148"/>
      <c r="AL1310" s="148"/>
      <c r="AM1310" s="148"/>
      <c r="AN1310" s="148"/>
      <c r="AO1310" s="148"/>
      <c r="AP1310" s="148"/>
      <c r="AQ1310" s="148"/>
      <c r="AR1310" s="148"/>
      <c r="AS1310" s="148"/>
      <c r="AT1310" s="148"/>
      <c r="AU1310" s="148"/>
      <c r="AV1310" s="148"/>
      <c r="AW1310" s="148"/>
      <c r="AX1310" s="148"/>
      <c r="AY1310" s="148"/>
      <c r="AZ1310" s="148"/>
      <c r="BA1310" s="148"/>
      <c r="BB1310" s="148"/>
      <c r="BC1310" s="148"/>
      <c r="BD1310" s="148"/>
      <c r="BE1310" s="148"/>
      <c r="BF1310" s="148"/>
      <c r="BG1310" s="148"/>
      <c r="BH1310" s="148"/>
    </row>
    <row r="1311" spans="1:60" outlineLevel="3" x14ac:dyDescent="0.2">
      <c r="A1311" s="155"/>
      <c r="B1311" s="156"/>
      <c r="C1311" s="263" t="s">
        <v>1540</v>
      </c>
      <c r="D1311" s="264"/>
      <c r="E1311" s="264"/>
      <c r="F1311" s="264"/>
      <c r="G1311" s="264"/>
      <c r="H1311" s="159"/>
      <c r="I1311" s="159"/>
      <c r="J1311" s="159"/>
      <c r="K1311" s="159"/>
      <c r="L1311" s="159"/>
      <c r="M1311" s="159"/>
      <c r="N1311" s="158"/>
      <c r="O1311" s="158"/>
      <c r="P1311" s="158"/>
      <c r="Q1311" s="158"/>
      <c r="R1311" s="159"/>
      <c r="S1311" s="159"/>
      <c r="T1311" s="159"/>
      <c r="U1311" s="159"/>
      <c r="V1311" s="159"/>
      <c r="W1311" s="159"/>
      <c r="X1311" s="159"/>
      <c r="Y1311" s="159"/>
      <c r="Z1311" s="148"/>
      <c r="AA1311" s="148"/>
      <c r="AB1311" s="148"/>
      <c r="AC1311" s="148"/>
      <c r="AD1311" s="148"/>
      <c r="AE1311" s="148"/>
      <c r="AF1311" s="148"/>
      <c r="AG1311" s="148" t="s">
        <v>365</v>
      </c>
      <c r="AH1311" s="148"/>
      <c r="AI1311" s="148"/>
      <c r="AJ1311" s="148"/>
      <c r="AK1311" s="148"/>
      <c r="AL1311" s="148"/>
      <c r="AM1311" s="148"/>
      <c r="AN1311" s="148"/>
      <c r="AO1311" s="148"/>
      <c r="AP1311" s="148"/>
      <c r="AQ1311" s="148"/>
      <c r="AR1311" s="148"/>
      <c r="AS1311" s="148"/>
      <c r="AT1311" s="148"/>
      <c r="AU1311" s="148"/>
      <c r="AV1311" s="148"/>
      <c r="AW1311" s="148"/>
      <c r="AX1311" s="148"/>
      <c r="AY1311" s="148"/>
      <c r="AZ1311" s="148"/>
      <c r="BA1311" s="148"/>
      <c r="BB1311" s="148"/>
      <c r="BC1311" s="148"/>
      <c r="BD1311" s="148"/>
      <c r="BE1311" s="148"/>
      <c r="BF1311" s="148"/>
      <c r="BG1311" s="148"/>
      <c r="BH1311" s="148"/>
    </row>
    <row r="1312" spans="1:60" outlineLevel="3" x14ac:dyDescent="0.2">
      <c r="A1312" s="155"/>
      <c r="B1312" s="156"/>
      <c r="C1312" s="263" t="s">
        <v>1541</v>
      </c>
      <c r="D1312" s="264"/>
      <c r="E1312" s="264"/>
      <c r="F1312" s="264"/>
      <c r="G1312" s="264"/>
      <c r="H1312" s="159"/>
      <c r="I1312" s="159"/>
      <c r="J1312" s="159"/>
      <c r="K1312" s="159"/>
      <c r="L1312" s="159"/>
      <c r="M1312" s="159"/>
      <c r="N1312" s="158"/>
      <c r="O1312" s="158"/>
      <c r="P1312" s="158"/>
      <c r="Q1312" s="158"/>
      <c r="R1312" s="159"/>
      <c r="S1312" s="159"/>
      <c r="T1312" s="159"/>
      <c r="U1312" s="159"/>
      <c r="V1312" s="159"/>
      <c r="W1312" s="159"/>
      <c r="X1312" s="159"/>
      <c r="Y1312" s="159"/>
      <c r="Z1312" s="148"/>
      <c r="AA1312" s="148"/>
      <c r="AB1312" s="148"/>
      <c r="AC1312" s="148"/>
      <c r="AD1312" s="148"/>
      <c r="AE1312" s="148"/>
      <c r="AF1312" s="148"/>
      <c r="AG1312" s="148" t="s">
        <v>365</v>
      </c>
      <c r="AH1312" s="148"/>
      <c r="AI1312" s="148"/>
      <c r="AJ1312" s="148"/>
      <c r="AK1312" s="148"/>
      <c r="AL1312" s="148"/>
      <c r="AM1312" s="148"/>
      <c r="AN1312" s="148"/>
      <c r="AO1312" s="148"/>
      <c r="AP1312" s="148"/>
      <c r="AQ1312" s="148"/>
      <c r="AR1312" s="148"/>
      <c r="AS1312" s="148"/>
      <c r="AT1312" s="148"/>
      <c r="AU1312" s="148"/>
      <c r="AV1312" s="148"/>
      <c r="AW1312" s="148"/>
      <c r="AX1312" s="148"/>
      <c r="AY1312" s="148"/>
      <c r="AZ1312" s="148"/>
      <c r="BA1312" s="148"/>
      <c r="BB1312" s="148"/>
      <c r="BC1312" s="148"/>
      <c r="BD1312" s="148"/>
      <c r="BE1312" s="148"/>
      <c r="BF1312" s="148"/>
      <c r="BG1312" s="148"/>
      <c r="BH1312" s="148"/>
    </row>
    <row r="1313" spans="1:60" outlineLevel="3" x14ac:dyDescent="0.2">
      <c r="A1313" s="155"/>
      <c r="B1313" s="156"/>
      <c r="C1313" s="263" t="s">
        <v>1542</v>
      </c>
      <c r="D1313" s="264"/>
      <c r="E1313" s="264"/>
      <c r="F1313" s="264"/>
      <c r="G1313" s="264"/>
      <c r="H1313" s="159"/>
      <c r="I1313" s="159"/>
      <c r="J1313" s="159"/>
      <c r="K1313" s="159"/>
      <c r="L1313" s="159"/>
      <c r="M1313" s="159"/>
      <c r="N1313" s="158"/>
      <c r="O1313" s="158"/>
      <c r="P1313" s="158"/>
      <c r="Q1313" s="158"/>
      <c r="R1313" s="159"/>
      <c r="S1313" s="159"/>
      <c r="T1313" s="159"/>
      <c r="U1313" s="159"/>
      <c r="V1313" s="159"/>
      <c r="W1313" s="159"/>
      <c r="X1313" s="159"/>
      <c r="Y1313" s="159"/>
      <c r="Z1313" s="148"/>
      <c r="AA1313" s="148"/>
      <c r="AB1313" s="148"/>
      <c r="AC1313" s="148"/>
      <c r="AD1313" s="148"/>
      <c r="AE1313" s="148"/>
      <c r="AF1313" s="148"/>
      <c r="AG1313" s="148" t="s">
        <v>365</v>
      </c>
      <c r="AH1313" s="148"/>
      <c r="AI1313" s="148"/>
      <c r="AJ1313" s="148"/>
      <c r="AK1313" s="148"/>
      <c r="AL1313" s="148"/>
      <c r="AM1313" s="148"/>
      <c r="AN1313" s="148"/>
      <c r="AO1313" s="148"/>
      <c r="AP1313" s="148"/>
      <c r="AQ1313" s="148"/>
      <c r="AR1313" s="148"/>
      <c r="AS1313" s="148"/>
      <c r="AT1313" s="148"/>
      <c r="AU1313" s="148"/>
      <c r="AV1313" s="148"/>
      <c r="AW1313" s="148"/>
      <c r="AX1313" s="148"/>
      <c r="AY1313" s="148"/>
      <c r="AZ1313" s="148"/>
      <c r="BA1313" s="148"/>
      <c r="BB1313" s="148"/>
      <c r="BC1313" s="148"/>
      <c r="BD1313" s="148"/>
      <c r="BE1313" s="148"/>
      <c r="BF1313" s="148"/>
      <c r="BG1313" s="148"/>
      <c r="BH1313" s="148"/>
    </row>
    <row r="1314" spans="1:60" outlineLevel="3" x14ac:dyDescent="0.2">
      <c r="A1314" s="155"/>
      <c r="B1314" s="156"/>
      <c r="C1314" s="263" t="s">
        <v>1543</v>
      </c>
      <c r="D1314" s="264"/>
      <c r="E1314" s="264"/>
      <c r="F1314" s="264"/>
      <c r="G1314" s="264"/>
      <c r="H1314" s="159"/>
      <c r="I1314" s="159"/>
      <c r="J1314" s="159"/>
      <c r="K1314" s="159"/>
      <c r="L1314" s="159"/>
      <c r="M1314" s="159"/>
      <c r="N1314" s="158"/>
      <c r="O1314" s="158"/>
      <c r="P1314" s="158"/>
      <c r="Q1314" s="158"/>
      <c r="R1314" s="159"/>
      <c r="S1314" s="159"/>
      <c r="T1314" s="159"/>
      <c r="U1314" s="159"/>
      <c r="V1314" s="159"/>
      <c r="W1314" s="159"/>
      <c r="X1314" s="159"/>
      <c r="Y1314" s="159"/>
      <c r="Z1314" s="148"/>
      <c r="AA1314" s="148"/>
      <c r="AB1314" s="148"/>
      <c r="AC1314" s="148"/>
      <c r="AD1314" s="148"/>
      <c r="AE1314" s="148"/>
      <c r="AF1314" s="148"/>
      <c r="AG1314" s="148" t="s">
        <v>365</v>
      </c>
      <c r="AH1314" s="148"/>
      <c r="AI1314" s="148"/>
      <c r="AJ1314" s="148"/>
      <c r="AK1314" s="148"/>
      <c r="AL1314" s="148"/>
      <c r="AM1314" s="148"/>
      <c r="AN1314" s="148"/>
      <c r="AO1314" s="148"/>
      <c r="AP1314" s="148"/>
      <c r="AQ1314" s="148"/>
      <c r="AR1314" s="148"/>
      <c r="AS1314" s="148"/>
      <c r="AT1314" s="148"/>
      <c r="AU1314" s="148"/>
      <c r="AV1314" s="148"/>
      <c r="AW1314" s="148"/>
      <c r="AX1314" s="148"/>
      <c r="AY1314" s="148"/>
      <c r="AZ1314" s="148"/>
      <c r="BA1314" s="148"/>
      <c r="BB1314" s="148"/>
      <c r="BC1314" s="148"/>
      <c r="BD1314" s="148"/>
      <c r="BE1314" s="148"/>
      <c r="BF1314" s="148"/>
      <c r="BG1314" s="148"/>
      <c r="BH1314" s="148"/>
    </row>
    <row r="1315" spans="1:60" outlineLevel="3" x14ac:dyDescent="0.2">
      <c r="A1315" s="155"/>
      <c r="B1315" s="156"/>
      <c r="C1315" s="263" t="s">
        <v>1544</v>
      </c>
      <c r="D1315" s="264"/>
      <c r="E1315" s="264"/>
      <c r="F1315" s="264"/>
      <c r="G1315" s="264"/>
      <c r="H1315" s="159"/>
      <c r="I1315" s="159"/>
      <c r="J1315" s="159"/>
      <c r="K1315" s="159"/>
      <c r="L1315" s="159"/>
      <c r="M1315" s="159"/>
      <c r="N1315" s="158"/>
      <c r="O1315" s="158"/>
      <c r="P1315" s="158"/>
      <c r="Q1315" s="158"/>
      <c r="R1315" s="159"/>
      <c r="S1315" s="159"/>
      <c r="T1315" s="159"/>
      <c r="U1315" s="159"/>
      <c r="V1315" s="159"/>
      <c r="W1315" s="159"/>
      <c r="X1315" s="159"/>
      <c r="Y1315" s="159"/>
      <c r="Z1315" s="148"/>
      <c r="AA1315" s="148"/>
      <c r="AB1315" s="148"/>
      <c r="AC1315" s="148"/>
      <c r="AD1315" s="148"/>
      <c r="AE1315" s="148"/>
      <c r="AF1315" s="148"/>
      <c r="AG1315" s="148" t="s">
        <v>365</v>
      </c>
      <c r="AH1315" s="148"/>
      <c r="AI1315" s="148"/>
      <c r="AJ1315" s="148"/>
      <c r="AK1315" s="148"/>
      <c r="AL1315" s="148"/>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row>
    <row r="1316" spans="1:60" outlineLevel="3" x14ac:dyDescent="0.2">
      <c r="A1316" s="155"/>
      <c r="B1316" s="156"/>
      <c r="C1316" s="263" t="s">
        <v>1545</v>
      </c>
      <c r="D1316" s="264"/>
      <c r="E1316" s="264"/>
      <c r="F1316" s="264"/>
      <c r="G1316" s="264"/>
      <c r="H1316" s="159"/>
      <c r="I1316" s="159"/>
      <c r="J1316" s="159"/>
      <c r="K1316" s="159"/>
      <c r="L1316" s="159"/>
      <c r="M1316" s="159"/>
      <c r="N1316" s="158"/>
      <c r="O1316" s="158"/>
      <c r="P1316" s="158"/>
      <c r="Q1316" s="158"/>
      <c r="R1316" s="159"/>
      <c r="S1316" s="159"/>
      <c r="T1316" s="159"/>
      <c r="U1316" s="159"/>
      <c r="V1316" s="159"/>
      <c r="W1316" s="159"/>
      <c r="X1316" s="159"/>
      <c r="Y1316" s="159"/>
      <c r="Z1316" s="148"/>
      <c r="AA1316" s="148"/>
      <c r="AB1316" s="148"/>
      <c r="AC1316" s="148"/>
      <c r="AD1316" s="148"/>
      <c r="AE1316" s="148"/>
      <c r="AF1316" s="148"/>
      <c r="AG1316" s="148" t="s">
        <v>365</v>
      </c>
      <c r="AH1316" s="148"/>
      <c r="AI1316" s="148"/>
      <c r="AJ1316" s="148"/>
      <c r="AK1316" s="148"/>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row>
    <row r="1317" spans="1:60" outlineLevel="3" x14ac:dyDescent="0.2">
      <c r="A1317" s="155"/>
      <c r="B1317" s="156"/>
      <c r="C1317" s="263" t="s">
        <v>1518</v>
      </c>
      <c r="D1317" s="264"/>
      <c r="E1317" s="264"/>
      <c r="F1317" s="264"/>
      <c r="G1317" s="264"/>
      <c r="H1317" s="159"/>
      <c r="I1317" s="159"/>
      <c r="J1317" s="159"/>
      <c r="K1317" s="159"/>
      <c r="L1317" s="159"/>
      <c r="M1317" s="159"/>
      <c r="N1317" s="158"/>
      <c r="O1317" s="158"/>
      <c r="P1317" s="158"/>
      <c r="Q1317" s="158"/>
      <c r="R1317" s="159"/>
      <c r="S1317" s="159"/>
      <c r="T1317" s="159"/>
      <c r="U1317" s="159"/>
      <c r="V1317" s="159"/>
      <c r="W1317" s="159"/>
      <c r="X1317" s="159"/>
      <c r="Y1317" s="159"/>
      <c r="Z1317" s="148"/>
      <c r="AA1317" s="148"/>
      <c r="AB1317" s="148"/>
      <c r="AC1317" s="148"/>
      <c r="AD1317" s="148"/>
      <c r="AE1317" s="148"/>
      <c r="AF1317" s="148"/>
      <c r="AG1317" s="148" t="s">
        <v>365</v>
      </c>
      <c r="AH1317" s="148"/>
      <c r="AI1317" s="148"/>
      <c r="AJ1317" s="148"/>
      <c r="AK1317" s="148"/>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row>
    <row r="1318" spans="1:60" ht="22.5" outlineLevel="1" x14ac:dyDescent="0.2">
      <c r="A1318" s="178">
        <v>265</v>
      </c>
      <c r="B1318" s="179" t="s">
        <v>1546</v>
      </c>
      <c r="C1318" s="195" t="s">
        <v>1547</v>
      </c>
      <c r="D1318" s="180" t="s">
        <v>443</v>
      </c>
      <c r="E1318" s="181">
        <v>1</v>
      </c>
      <c r="F1318" s="182"/>
      <c r="G1318" s="183">
        <f>ROUND(E1318*F1318,2)</f>
        <v>0</v>
      </c>
      <c r="H1318" s="182"/>
      <c r="I1318" s="183">
        <f>ROUND(E1318*H1318,2)</f>
        <v>0</v>
      </c>
      <c r="J1318" s="182"/>
      <c r="K1318" s="183">
        <f>ROUND(E1318*J1318,2)</f>
        <v>0</v>
      </c>
      <c r="L1318" s="183">
        <v>12</v>
      </c>
      <c r="M1318" s="183">
        <f>G1318*(1+L1318/100)</f>
        <v>0</v>
      </c>
      <c r="N1318" s="181">
        <v>1.2999999999999999E-2</v>
      </c>
      <c r="O1318" s="181">
        <f>ROUND(E1318*N1318,2)</f>
        <v>0.01</v>
      </c>
      <c r="P1318" s="181">
        <v>0</v>
      </c>
      <c r="Q1318" s="181">
        <f>ROUND(E1318*P1318,2)</f>
        <v>0</v>
      </c>
      <c r="R1318" s="183" t="s">
        <v>382</v>
      </c>
      <c r="S1318" s="183" t="s">
        <v>313</v>
      </c>
      <c r="T1318" s="184" t="s">
        <v>313</v>
      </c>
      <c r="U1318" s="159">
        <v>0</v>
      </c>
      <c r="V1318" s="159">
        <f>ROUND(E1318*U1318,2)</f>
        <v>0</v>
      </c>
      <c r="W1318" s="159"/>
      <c r="X1318" s="159" t="s">
        <v>384</v>
      </c>
      <c r="Y1318" s="159" t="s">
        <v>315</v>
      </c>
      <c r="Z1318" s="148"/>
      <c r="AA1318" s="148"/>
      <c r="AB1318" s="148"/>
      <c r="AC1318" s="148"/>
      <c r="AD1318" s="148"/>
      <c r="AE1318" s="148"/>
      <c r="AF1318" s="148"/>
      <c r="AG1318" s="148" t="s">
        <v>385</v>
      </c>
      <c r="AH1318" s="148"/>
      <c r="AI1318" s="148"/>
      <c r="AJ1318" s="148"/>
      <c r="AK1318" s="148"/>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row>
    <row r="1319" spans="1:60" outlineLevel="2" x14ac:dyDescent="0.2">
      <c r="A1319" s="155"/>
      <c r="B1319" s="156"/>
      <c r="C1319" s="265" t="s">
        <v>1548</v>
      </c>
      <c r="D1319" s="266"/>
      <c r="E1319" s="266"/>
      <c r="F1319" s="266"/>
      <c r="G1319" s="266"/>
      <c r="H1319" s="159"/>
      <c r="I1319" s="159"/>
      <c r="J1319" s="159"/>
      <c r="K1319" s="159"/>
      <c r="L1319" s="159"/>
      <c r="M1319" s="159"/>
      <c r="N1319" s="158"/>
      <c r="O1319" s="158"/>
      <c r="P1319" s="158"/>
      <c r="Q1319" s="158"/>
      <c r="R1319" s="159"/>
      <c r="S1319" s="159"/>
      <c r="T1319" s="159"/>
      <c r="U1319" s="159"/>
      <c r="V1319" s="159"/>
      <c r="W1319" s="159"/>
      <c r="X1319" s="159"/>
      <c r="Y1319" s="159"/>
      <c r="Z1319" s="148"/>
      <c r="AA1319" s="148"/>
      <c r="AB1319" s="148"/>
      <c r="AC1319" s="148"/>
      <c r="AD1319" s="148"/>
      <c r="AE1319" s="148"/>
      <c r="AF1319" s="148"/>
      <c r="AG1319" s="148" t="s">
        <v>365</v>
      </c>
      <c r="AH1319" s="148"/>
      <c r="AI1319" s="148"/>
      <c r="AJ1319" s="148"/>
      <c r="AK1319" s="148"/>
      <c r="AL1319" s="148"/>
      <c r="AM1319" s="148"/>
      <c r="AN1319" s="148"/>
      <c r="AO1319" s="148"/>
      <c r="AP1319" s="148"/>
      <c r="AQ1319" s="148"/>
      <c r="AR1319" s="148"/>
      <c r="AS1319" s="148"/>
      <c r="AT1319" s="148"/>
      <c r="AU1319" s="148"/>
      <c r="AV1319" s="148"/>
      <c r="AW1319" s="148"/>
      <c r="AX1319" s="148"/>
      <c r="AY1319" s="148"/>
      <c r="AZ1319" s="148"/>
      <c r="BA1319" s="148"/>
      <c r="BB1319" s="148"/>
      <c r="BC1319" s="148"/>
      <c r="BD1319" s="148"/>
      <c r="BE1319" s="148"/>
      <c r="BF1319" s="148"/>
      <c r="BG1319" s="148"/>
      <c r="BH1319" s="148"/>
    </row>
    <row r="1320" spans="1:60" outlineLevel="3" x14ac:dyDescent="0.2">
      <c r="A1320" s="155"/>
      <c r="B1320" s="156"/>
      <c r="C1320" s="263" t="s">
        <v>1536</v>
      </c>
      <c r="D1320" s="264"/>
      <c r="E1320" s="264"/>
      <c r="F1320" s="264"/>
      <c r="G1320" s="264"/>
      <c r="H1320" s="159"/>
      <c r="I1320" s="159"/>
      <c r="J1320" s="159"/>
      <c r="K1320" s="159"/>
      <c r="L1320" s="159"/>
      <c r="M1320" s="159"/>
      <c r="N1320" s="158"/>
      <c r="O1320" s="158"/>
      <c r="P1320" s="158"/>
      <c r="Q1320" s="158"/>
      <c r="R1320" s="159"/>
      <c r="S1320" s="159"/>
      <c r="T1320" s="159"/>
      <c r="U1320" s="159"/>
      <c r="V1320" s="159"/>
      <c r="W1320" s="159"/>
      <c r="X1320" s="159"/>
      <c r="Y1320" s="159"/>
      <c r="Z1320" s="148"/>
      <c r="AA1320" s="148"/>
      <c r="AB1320" s="148"/>
      <c r="AC1320" s="148"/>
      <c r="AD1320" s="148"/>
      <c r="AE1320" s="148"/>
      <c r="AF1320" s="148"/>
      <c r="AG1320" s="148" t="s">
        <v>365</v>
      </c>
      <c r="AH1320" s="148"/>
      <c r="AI1320" s="148"/>
      <c r="AJ1320" s="148"/>
      <c r="AK1320" s="148"/>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row>
    <row r="1321" spans="1:60" outlineLevel="3" x14ac:dyDescent="0.2">
      <c r="A1321" s="155"/>
      <c r="B1321" s="156"/>
      <c r="C1321" s="263" t="s">
        <v>1537</v>
      </c>
      <c r="D1321" s="264"/>
      <c r="E1321" s="264"/>
      <c r="F1321" s="264"/>
      <c r="G1321" s="264"/>
      <c r="H1321" s="159"/>
      <c r="I1321" s="159"/>
      <c r="J1321" s="159"/>
      <c r="K1321" s="159"/>
      <c r="L1321" s="159"/>
      <c r="M1321" s="159"/>
      <c r="N1321" s="158"/>
      <c r="O1321" s="158"/>
      <c r="P1321" s="158"/>
      <c r="Q1321" s="158"/>
      <c r="R1321" s="159"/>
      <c r="S1321" s="159"/>
      <c r="T1321" s="159"/>
      <c r="U1321" s="159"/>
      <c r="V1321" s="159"/>
      <c r="W1321" s="159"/>
      <c r="X1321" s="159"/>
      <c r="Y1321" s="159"/>
      <c r="Z1321" s="148"/>
      <c r="AA1321" s="148"/>
      <c r="AB1321" s="148"/>
      <c r="AC1321" s="148"/>
      <c r="AD1321" s="148"/>
      <c r="AE1321" s="148"/>
      <c r="AF1321" s="148"/>
      <c r="AG1321" s="148" t="s">
        <v>365</v>
      </c>
      <c r="AH1321" s="148"/>
      <c r="AI1321" s="148"/>
      <c r="AJ1321" s="148"/>
      <c r="AK1321" s="148"/>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row>
    <row r="1322" spans="1:60" outlineLevel="3" x14ac:dyDescent="0.2">
      <c r="A1322" s="155"/>
      <c r="B1322" s="156"/>
      <c r="C1322" s="263" t="s">
        <v>1549</v>
      </c>
      <c r="D1322" s="264"/>
      <c r="E1322" s="264"/>
      <c r="F1322" s="264"/>
      <c r="G1322" s="264"/>
      <c r="H1322" s="159"/>
      <c r="I1322" s="159"/>
      <c r="J1322" s="159"/>
      <c r="K1322" s="159"/>
      <c r="L1322" s="159"/>
      <c r="M1322" s="159"/>
      <c r="N1322" s="158"/>
      <c r="O1322" s="158"/>
      <c r="P1322" s="158"/>
      <c r="Q1322" s="158"/>
      <c r="R1322" s="159"/>
      <c r="S1322" s="159"/>
      <c r="T1322" s="159"/>
      <c r="U1322" s="159"/>
      <c r="V1322" s="159"/>
      <c r="W1322" s="159"/>
      <c r="X1322" s="159"/>
      <c r="Y1322" s="159"/>
      <c r="Z1322" s="148"/>
      <c r="AA1322" s="148"/>
      <c r="AB1322" s="148"/>
      <c r="AC1322" s="148"/>
      <c r="AD1322" s="148"/>
      <c r="AE1322" s="148"/>
      <c r="AF1322" s="148"/>
      <c r="AG1322" s="148" t="s">
        <v>365</v>
      </c>
      <c r="AH1322" s="148"/>
      <c r="AI1322" s="148"/>
      <c r="AJ1322" s="148"/>
      <c r="AK1322" s="148"/>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row>
    <row r="1323" spans="1:60" outlineLevel="3" x14ac:dyDescent="0.2">
      <c r="A1323" s="155"/>
      <c r="B1323" s="156"/>
      <c r="C1323" s="263" t="s">
        <v>1540</v>
      </c>
      <c r="D1323" s="264"/>
      <c r="E1323" s="264"/>
      <c r="F1323" s="264"/>
      <c r="G1323" s="264"/>
      <c r="H1323" s="159"/>
      <c r="I1323" s="159"/>
      <c r="J1323" s="159"/>
      <c r="K1323" s="159"/>
      <c r="L1323" s="159"/>
      <c r="M1323" s="159"/>
      <c r="N1323" s="158"/>
      <c r="O1323" s="158"/>
      <c r="P1323" s="158"/>
      <c r="Q1323" s="158"/>
      <c r="R1323" s="159"/>
      <c r="S1323" s="159"/>
      <c r="T1323" s="159"/>
      <c r="U1323" s="159"/>
      <c r="V1323" s="159"/>
      <c r="W1323" s="159"/>
      <c r="X1323" s="159"/>
      <c r="Y1323" s="159"/>
      <c r="Z1323" s="148"/>
      <c r="AA1323" s="148"/>
      <c r="AB1323" s="148"/>
      <c r="AC1323" s="148"/>
      <c r="AD1323" s="148"/>
      <c r="AE1323" s="148"/>
      <c r="AF1323" s="148"/>
      <c r="AG1323" s="148" t="s">
        <v>365</v>
      </c>
      <c r="AH1323" s="148"/>
      <c r="AI1323" s="148"/>
      <c r="AJ1323" s="148"/>
      <c r="AK1323" s="148"/>
      <c r="AL1323" s="148"/>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row>
    <row r="1324" spans="1:60" outlineLevel="3" x14ac:dyDescent="0.2">
      <c r="A1324" s="155"/>
      <c r="B1324" s="156"/>
      <c r="C1324" s="263" t="s">
        <v>1541</v>
      </c>
      <c r="D1324" s="264"/>
      <c r="E1324" s="264"/>
      <c r="F1324" s="264"/>
      <c r="G1324" s="264"/>
      <c r="H1324" s="159"/>
      <c r="I1324" s="159"/>
      <c r="J1324" s="159"/>
      <c r="K1324" s="159"/>
      <c r="L1324" s="159"/>
      <c r="M1324" s="159"/>
      <c r="N1324" s="158"/>
      <c r="O1324" s="158"/>
      <c r="P1324" s="158"/>
      <c r="Q1324" s="158"/>
      <c r="R1324" s="159"/>
      <c r="S1324" s="159"/>
      <c r="T1324" s="159"/>
      <c r="U1324" s="159"/>
      <c r="V1324" s="159"/>
      <c r="W1324" s="159"/>
      <c r="X1324" s="159"/>
      <c r="Y1324" s="159"/>
      <c r="Z1324" s="148"/>
      <c r="AA1324" s="148"/>
      <c r="AB1324" s="148"/>
      <c r="AC1324" s="148"/>
      <c r="AD1324" s="148"/>
      <c r="AE1324" s="148"/>
      <c r="AF1324" s="148"/>
      <c r="AG1324" s="148" t="s">
        <v>365</v>
      </c>
      <c r="AH1324" s="148"/>
      <c r="AI1324" s="148"/>
      <c r="AJ1324" s="148"/>
      <c r="AK1324" s="148"/>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row>
    <row r="1325" spans="1:60" outlineLevel="3" x14ac:dyDescent="0.2">
      <c r="A1325" s="155"/>
      <c r="B1325" s="156"/>
      <c r="C1325" s="263" t="s">
        <v>1517</v>
      </c>
      <c r="D1325" s="264"/>
      <c r="E1325" s="264"/>
      <c r="F1325" s="264"/>
      <c r="G1325" s="264"/>
      <c r="H1325" s="159"/>
      <c r="I1325" s="159"/>
      <c r="J1325" s="159"/>
      <c r="K1325" s="159"/>
      <c r="L1325" s="159"/>
      <c r="M1325" s="159"/>
      <c r="N1325" s="158"/>
      <c r="O1325" s="158"/>
      <c r="P1325" s="158"/>
      <c r="Q1325" s="158"/>
      <c r="R1325" s="159"/>
      <c r="S1325" s="159"/>
      <c r="T1325" s="159"/>
      <c r="U1325" s="159"/>
      <c r="V1325" s="159"/>
      <c r="W1325" s="159"/>
      <c r="X1325" s="159"/>
      <c r="Y1325" s="159"/>
      <c r="Z1325" s="148"/>
      <c r="AA1325" s="148"/>
      <c r="AB1325" s="148"/>
      <c r="AC1325" s="148"/>
      <c r="AD1325" s="148"/>
      <c r="AE1325" s="148"/>
      <c r="AF1325" s="148"/>
      <c r="AG1325" s="148" t="s">
        <v>365</v>
      </c>
      <c r="AH1325" s="148"/>
      <c r="AI1325" s="148"/>
      <c r="AJ1325" s="148"/>
      <c r="AK1325" s="148"/>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row>
    <row r="1326" spans="1:60" outlineLevel="3" x14ac:dyDescent="0.2">
      <c r="A1326" s="155"/>
      <c r="B1326" s="156"/>
      <c r="C1326" s="263" t="s">
        <v>1518</v>
      </c>
      <c r="D1326" s="264"/>
      <c r="E1326" s="264"/>
      <c r="F1326" s="264"/>
      <c r="G1326" s="264"/>
      <c r="H1326" s="159"/>
      <c r="I1326" s="159"/>
      <c r="J1326" s="159"/>
      <c r="K1326" s="159"/>
      <c r="L1326" s="159"/>
      <c r="M1326" s="159"/>
      <c r="N1326" s="158"/>
      <c r="O1326" s="158"/>
      <c r="P1326" s="158"/>
      <c r="Q1326" s="158"/>
      <c r="R1326" s="159"/>
      <c r="S1326" s="159"/>
      <c r="T1326" s="159"/>
      <c r="U1326" s="159"/>
      <c r="V1326" s="159"/>
      <c r="W1326" s="159"/>
      <c r="X1326" s="159"/>
      <c r="Y1326" s="159"/>
      <c r="Z1326" s="148"/>
      <c r="AA1326" s="148"/>
      <c r="AB1326" s="148"/>
      <c r="AC1326" s="148"/>
      <c r="AD1326" s="148"/>
      <c r="AE1326" s="148"/>
      <c r="AF1326" s="148"/>
      <c r="AG1326" s="148" t="s">
        <v>365</v>
      </c>
      <c r="AH1326" s="148"/>
      <c r="AI1326" s="148"/>
      <c r="AJ1326" s="148"/>
      <c r="AK1326" s="148"/>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row>
    <row r="1327" spans="1:60" ht="22.5" outlineLevel="1" x14ac:dyDescent="0.2">
      <c r="A1327" s="178">
        <v>266</v>
      </c>
      <c r="B1327" s="179" t="s">
        <v>1550</v>
      </c>
      <c r="C1327" s="195" t="s">
        <v>1551</v>
      </c>
      <c r="D1327" s="180" t="s">
        <v>443</v>
      </c>
      <c r="E1327" s="181">
        <v>1</v>
      </c>
      <c r="F1327" s="182"/>
      <c r="G1327" s="183">
        <f>ROUND(E1327*F1327,2)</f>
        <v>0</v>
      </c>
      <c r="H1327" s="182"/>
      <c r="I1327" s="183">
        <f>ROUND(E1327*H1327,2)</f>
        <v>0</v>
      </c>
      <c r="J1327" s="182"/>
      <c r="K1327" s="183">
        <f>ROUND(E1327*J1327,2)</f>
        <v>0</v>
      </c>
      <c r="L1327" s="183">
        <v>12</v>
      </c>
      <c r="M1327" s="183">
        <f>G1327*(1+L1327/100)</f>
        <v>0</v>
      </c>
      <c r="N1327" s="181">
        <v>1.6E-2</v>
      </c>
      <c r="O1327" s="181">
        <f>ROUND(E1327*N1327,2)</f>
        <v>0.02</v>
      </c>
      <c r="P1327" s="181">
        <v>0</v>
      </c>
      <c r="Q1327" s="181">
        <f>ROUND(E1327*P1327,2)</f>
        <v>0</v>
      </c>
      <c r="R1327" s="183" t="s">
        <v>382</v>
      </c>
      <c r="S1327" s="183" t="s">
        <v>313</v>
      </c>
      <c r="T1327" s="184" t="s">
        <v>313</v>
      </c>
      <c r="U1327" s="159">
        <v>0</v>
      </c>
      <c r="V1327" s="159">
        <f>ROUND(E1327*U1327,2)</f>
        <v>0</v>
      </c>
      <c r="W1327" s="159"/>
      <c r="X1327" s="159" t="s">
        <v>384</v>
      </c>
      <c r="Y1327" s="159" t="s">
        <v>315</v>
      </c>
      <c r="Z1327" s="148"/>
      <c r="AA1327" s="148"/>
      <c r="AB1327" s="148"/>
      <c r="AC1327" s="148"/>
      <c r="AD1327" s="148"/>
      <c r="AE1327" s="148"/>
      <c r="AF1327" s="148"/>
      <c r="AG1327" s="148" t="s">
        <v>385</v>
      </c>
      <c r="AH1327" s="148"/>
      <c r="AI1327" s="148"/>
      <c r="AJ1327" s="148"/>
      <c r="AK1327" s="148"/>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row>
    <row r="1328" spans="1:60" outlineLevel="2" x14ac:dyDescent="0.2">
      <c r="A1328" s="155"/>
      <c r="B1328" s="156"/>
      <c r="C1328" s="265" t="s">
        <v>1552</v>
      </c>
      <c r="D1328" s="266"/>
      <c r="E1328" s="266"/>
      <c r="F1328" s="266"/>
      <c r="G1328" s="266"/>
      <c r="H1328" s="159"/>
      <c r="I1328" s="159"/>
      <c r="J1328" s="159"/>
      <c r="K1328" s="159"/>
      <c r="L1328" s="159"/>
      <c r="M1328" s="159"/>
      <c r="N1328" s="158"/>
      <c r="O1328" s="158"/>
      <c r="P1328" s="158"/>
      <c r="Q1328" s="158"/>
      <c r="R1328" s="159"/>
      <c r="S1328" s="159"/>
      <c r="T1328" s="159"/>
      <c r="U1328" s="159"/>
      <c r="V1328" s="159"/>
      <c r="W1328" s="159"/>
      <c r="X1328" s="159"/>
      <c r="Y1328" s="159"/>
      <c r="Z1328" s="148"/>
      <c r="AA1328" s="148"/>
      <c r="AB1328" s="148"/>
      <c r="AC1328" s="148"/>
      <c r="AD1328" s="148"/>
      <c r="AE1328" s="148"/>
      <c r="AF1328" s="148"/>
      <c r="AG1328" s="148" t="s">
        <v>365</v>
      </c>
      <c r="AH1328" s="148"/>
      <c r="AI1328" s="148"/>
      <c r="AJ1328" s="148"/>
      <c r="AK1328" s="148"/>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row>
    <row r="1329" spans="1:60" outlineLevel="3" x14ac:dyDescent="0.2">
      <c r="A1329" s="155"/>
      <c r="B1329" s="156"/>
      <c r="C1329" s="263" t="s">
        <v>1536</v>
      </c>
      <c r="D1329" s="264"/>
      <c r="E1329" s="264"/>
      <c r="F1329" s="264"/>
      <c r="G1329" s="264"/>
      <c r="H1329" s="159"/>
      <c r="I1329" s="159"/>
      <c r="J1329" s="159"/>
      <c r="K1329" s="159"/>
      <c r="L1329" s="159"/>
      <c r="M1329" s="159"/>
      <c r="N1329" s="158"/>
      <c r="O1329" s="158"/>
      <c r="P1329" s="158"/>
      <c r="Q1329" s="158"/>
      <c r="R1329" s="159"/>
      <c r="S1329" s="159"/>
      <c r="T1329" s="159"/>
      <c r="U1329" s="159"/>
      <c r="V1329" s="159"/>
      <c r="W1329" s="159"/>
      <c r="X1329" s="159"/>
      <c r="Y1329" s="159"/>
      <c r="Z1329" s="148"/>
      <c r="AA1329" s="148"/>
      <c r="AB1329" s="148"/>
      <c r="AC1329" s="148"/>
      <c r="AD1329" s="148"/>
      <c r="AE1329" s="148"/>
      <c r="AF1329" s="148"/>
      <c r="AG1329" s="148" t="s">
        <v>365</v>
      </c>
      <c r="AH1329" s="148"/>
      <c r="AI1329" s="148"/>
      <c r="AJ1329" s="148"/>
      <c r="AK1329" s="148"/>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row>
    <row r="1330" spans="1:60" outlineLevel="3" x14ac:dyDescent="0.2">
      <c r="A1330" s="155"/>
      <c r="B1330" s="156"/>
      <c r="C1330" s="263" t="s">
        <v>1537</v>
      </c>
      <c r="D1330" s="264"/>
      <c r="E1330" s="264"/>
      <c r="F1330" s="264"/>
      <c r="G1330" s="264"/>
      <c r="H1330" s="159"/>
      <c r="I1330" s="159"/>
      <c r="J1330" s="159"/>
      <c r="K1330" s="159"/>
      <c r="L1330" s="159"/>
      <c r="M1330" s="159"/>
      <c r="N1330" s="158"/>
      <c r="O1330" s="158"/>
      <c r="P1330" s="158"/>
      <c r="Q1330" s="158"/>
      <c r="R1330" s="159"/>
      <c r="S1330" s="159"/>
      <c r="T1330" s="159"/>
      <c r="U1330" s="159"/>
      <c r="V1330" s="159"/>
      <c r="W1330" s="159"/>
      <c r="X1330" s="159"/>
      <c r="Y1330" s="159"/>
      <c r="Z1330" s="148"/>
      <c r="AA1330" s="148"/>
      <c r="AB1330" s="148"/>
      <c r="AC1330" s="148"/>
      <c r="AD1330" s="148"/>
      <c r="AE1330" s="148"/>
      <c r="AF1330" s="148"/>
      <c r="AG1330" s="148" t="s">
        <v>365</v>
      </c>
      <c r="AH1330" s="148"/>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row>
    <row r="1331" spans="1:60" outlineLevel="3" x14ac:dyDescent="0.2">
      <c r="A1331" s="155"/>
      <c r="B1331" s="156"/>
      <c r="C1331" s="263" t="s">
        <v>1538</v>
      </c>
      <c r="D1331" s="264"/>
      <c r="E1331" s="264"/>
      <c r="F1331" s="264"/>
      <c r="G1331" s="264"/>
      <c r="H1331" s="159"/>
      <c r="I1331" s="159"/>
      <c r="J1331" s="159"/>
      <c r="K1331" s="159"/>
      <c r="L1331" s="159"/>
      <c r="M1331" s="159"/>
      <c r="N1331" s="158"/>
      <c r="O1331" s="158"/>
      <c r="P1331" s="158"/>
      <c r="Q1331" s="158"/>
      <c r="R1331" s="159"/>
      <c r="S1331" s="159"/>
      <c r="T1331" s="159"/>
      <c r="U1331" s="159"/>
      <c r="V1331" s="159"/>
      <c r="W1331" s="159"/>
      <c r="X1331" s="159"/>
      <c r="Y1331" s="159"/>
      <c r="Z1331" s="148"/>
      <c r="AA1331" s="148"/>
      <c r="AB1331" s="148"/>
      <c r="AC1331" s="148"/>
      <c r="AD1331" s="148"/>
      <c r="AE1331" s="148"/>
      <c r="AF1331" s="148"/>
      <c r="AG1331" s="148" t="s">
        <v>365</v>
      </c>
      <c r="AH1331" s="148"/>
      <c r="AI1331" s="148"/>
      <c r="AJ1331" s="148"/>
      <c r="AK1331" s="148"/>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row>
    <row r="1332" spans="1:60" outlineLevel="3" x14ac:dyDescent="0.2">
      <c r="A1332" s="155"/>
      <c r="B1332" s="156"/>
      <c r="C1332" s="263" t="s">
        <v>1539</v>
      </c>
      <c r="D1332" s="264"/>
      <c r="E1332" s="264"/>
      <c r="F1332" s="264"/>
      <c r="G1332" s="264"/>
      <c r="H1332" s="159"/>
      <c r="I1332" s="159"/>
      <c r="J1332" s="159"/>
      <c r="K1332" s="159"/>
      <c r="L1332" s="159"/>
      <c r="M1332" s="159"/>
      <c r="N1332" s="158"/>
      <c r="O1332" s="158"/>
      <c r="P1332" s="158"/>
      <c r="Q1332" s="158"/>
      <c r="R1332" s="159"/>
      <c r="S1332" s="159"/>
      <c r="T1332" s="159"/>
      <c r="U1332" s="159"/>
      <c r="V1332" s="159"/>
      <c r="W1332" s="159"/>
      <c r="X1332" s="159"/>
      <c r="Y1332" s="159"/>
      <c r="Z1332" s="148"/>
      <c r="AA1332" s="148"/>
      <c r="AB1332" s="148"/>
      <c r="AC1332" s="148"/>
      <c r="AD1332" s="148"/>
      <c r="AE1332" s="148"/>
      <c r="AF1332" s="148"/>
      <c r="AG1332" s="148" t="s">
        <v>365</v>
      </c>
      <c r="AH1332" s="148"/>
      <c r="AI1332" s="148"/>
      <c r="AJ1332" s="148"/>
      <c r="AK1332" s="148"/>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row>
    <row r="1333" spans="1:60" outlineLevel="3" x14ac:dyDescent="0.2">
      <c r="A1333" s="155"/>
      <c r="B1333" s="156"/>
      <c r="C1333" s="263" t="s">
        <v>1540</v>
      </c>
      <c r="D1333" s="264"/>
      <c r="E1333" s="264"/>
      <c r="F1333" s="264"/>
      <c r="G1333" s="264"/>
      <c r="H1333" s="159"/>
      <c r="I1333" s="159"/>
      <c r="J1333" s="159"/>
      <c r="K1333" s="159"/>
      <c r="L1333" s="159"/>
      <c r="M1333" s="159"/>
      <c r="N1333" s="158"/>
      <c r="O1333" s="158"/>
      <c r="P1333" s="158"/>
      <c r="Q1333" s="158"/>
      <c r="R1333" s="159"/>
      <c r="S1333" s="159"/>
      <c r="T1333" s="159"/>
      <c r="U1333" s="159"/>
      <c r="V1333" s="159"/>
      <c r="W1333" s="159"/>
      <c r="X1333" s="159"/>
      <c r="Y1333" s="159"/>
      <c r="Z1333" s="148"/>
      <c r="AA1333" s="148"/>
      <c r="AB1333" s="148"/>
      <c r="AC1333" s="148"/>
      <c r="AD1333" s="148"/>
      <c r="AE1333" s="148"/>
      <c r="AF1333" s="148"/>
      <c r="AG1333" s="148" t="s">
        <v>365</v>
      </c>
      <c r="AH1333" s="148"/>
      <c r="AI1333" s="148"/>
      <c r="AJ1333" s="148"/>
      <c r="AK1333" s="148"/>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row>
    <row r="1334" spans="1:60" outlineLevel="3" x14ac:dyDescent="0.2">
      <c r="A1334" s="155"/>
      <c r="B1334" s="156"/>
      <c r="C1334" s="263" t="s">
        <v>1541</v>
      </c>
      <c r="D1334" s="264"/>
      <c r="E1334" s="264"/>
      <c r="F1334" s="264"/>
      <c r="G1334" s="264"/>
      <c r="H1334" s="159"/>
      <c r="I1334" s="159"/>
      <c r="J1334" s="159"/>
      <c r="K1334" s="159"/>
      <c r="L1334" s="159"/>
      <c r="M1334" s="159"/>
      <c r="N1334" s="158"/>
      <c r="O1334" s="158"/>
      <c r="P1334" s="158"/>
      <c r="Q1334" s="158"/>
      <c r="R1334" s="159"/>
      <c r="S1334" s="159"/>
      <c r="T1334" s="159"/>
      <c r="U1334" s="159"/>
      <c r="V1334" s="159"/>
      <c r="W1334" s="159"/>
      <c r="X1334" s="159"/>
      <c r="Y1334" s="159"/>
      <c r="Z1334" s="148"/>
      <c r="AA1334" s="148"/>
      <c r="AB1334" s="148"/>
      <c r="AC1334" s="148"/>
      <c r="AD1334" s="148"/>
      <c r="AE1334" s="148"/>
      <c r="AF1334" s="148"/>
      <c r="AG1334" s="148" t="s">
        <v>365</v>
      </c>
      <c r="AH1334" s="148"/>
      <c r="AI1334" s="148"/>
      <c r="AJ1334" s="148"/>
      <c r="AK1334" s="148"/>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row>
    <row r="1335" spans="1:60" outlineLevel="3" x14ac:dyDescent="0.2">
      <c r="A1335" s="155"/>
      <c r="B1335" s="156"/>
      <c r="C1335" s="263" t="s">
        <v>1553</v>
      </c>
      <c r="D1335" s="264"/>
      <c r="E1335" s="264"/>
      <c r="F1335" s="264"/>
      <c r="G1335" s="264"/>
      <c r="H1335" s="159"/>
      <c r="I1335" s="159"/>
      <c r="J1335" s="159"/>
      <c r="K1335" s="159"/>
      <c r="L1335" s="159"/>
      <c r="M1335" s="159"/>
      <c r="N1335" s="158"/>
      <c r="O1335" s="158"/>
      <c r="P1335" s="158"/>
      <c r="Q1335" s="158"/>
      <c r="R1335" s="159"/>
      <c r="S1335" s="159"/>
      <c r="T1335" s="159"/>
      <c r="U1335" s="159"/>
      <c r="V1335" s="159"/>
      <c r="W1335" s="159"/>
      <c r="X1335" s="159"/>
      <c r="Y1335" s="159"/>
      <c r="Z1335" s="148"/>
      <c r="AA1335" s="148"/>
      <c r="AB1335" s="148"/>
      <c r="AC1335" s="148"/>
      <c r="AD1335" s="148"/>
      <c r="AE1335" s="148"/>
      <c r="AF1335" s="148"/>
      <c r="AG1335" s="148" t="s">
        <v>365</v>
      </c>
      <c r="AH1335" s="148"/>
      <c r="AI1335" s="148"/>
      <c r="AJ1335" s="148"/>
      <c r="AK1335" s="148"/>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row>
    <row r="1336" spans="1:60" outlineLevel="3" x14ac:dyDescent="0.2">
      <c r="A1336" s="155"/>
      <c r="B1336" s="156"/>
      <c r="C1336" s="263" t="s">
        <v>1545</v>
      </c>
      <c r="D1336" s="264"/>
      <c r="E1336" s="264"/>
      <c r="F1336" s="264"/>
      <c r="G1336" s="264"/>
      <c r="H1336" s="159"/>
      <c r="I1336" s="159"/>
      <c r="J1336" s="159"/>
      <c r="K1336" s="159"/>
      <c r="L1336" s="159"/>
      <c r="M1336" s="159"/>
      <c r="N1336" s="158"/>
      <c r="O1336" s="158"/>
      <c r="P1336" s="158"/>
      <c r="Q1336" s="158"/>
      <c r="R1336" s="159"/>
      <c r="S1336" s="159"/>
      <c r="T1336" s="159"/>
      <c r="U1336" s="159"/>
      <c r="V1336" s="159"/>
      <c r="W1336" s="159"/>
      <c r="X1336" s="159"/>
      <c r="Y1336" s="159"/>
      <c r="Z1336" s="148"/>
      <c r="AA1336" s="148"/>
      <c r="AB1336" s="148"/>
      <c r="AC1336" s="148"/>
      <c r="AD1336" s="148"/>
      <c r="AE1336" s="148"/>
      <c r="AF1336" s="148"/>
      <c r="AG1336" s="148" t="s">
        <v>365</v>
      </c>
      <c r="AH1336" s="148"/>
      <c r="AI1336" s="148"/>
      <c r="AJ1336" s="148"/>
      <c r="AK1336" s="148"/>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row>
    <row r="1337" spans="1:60" outlineLevel="3" x14ac:dyDescent="0.2">
      <c r="A1337" s="155"/>
      <c r="B1337" s="156"/>
      <c r="C1337" s="263" t="s">
        <v>1518</v>
      </c>
      <c r="D1337" s="264"/>
      <c r="E1337" s="264"/>
      <c r="F1337" s="264"/>
      <c r="G1337" s="264"/>
      <c r="H1337" s="159"/>
      <c r="I1337" s="159"/>
      <c r="J1337" s="159"/>
      <c r="K1337" s="159"/>
      <c r="L1337" s="159"/>
      <c r="M1337" s="159"/>
      <c r="N1337" s="158"/>
      <c r="O1337" s="158"/>
      <c r="P1337" s="158"/>
      <c r="Q1337" s="158"/>
      <c r="R1337" s="159"/>
      <c r="S1337" s="159"/>
      <c r="T1337" s="159"/>
      <c r="U1337" s="159"/>
      <c r="V1337" s="159"/>
      <c r="W1337" s="159"/>
      <c r="X1337" s="159"/>
      <c r="Y1337" s="159"/>
      <c r="Z1337" s="148"/>
      <c r="AA1337" s="148"/>
      <c r="AB1337" s="148"/>
      <c r="AC1337" s="148"/>
      <c r="AD1337" s="148"/>
      <c r="AE1337" s="148"/>
      <c r="AF1337" s="148"/>
      <c r="AG1337" s="148" t="s">
        <v>365</v>
      </c>
      <c r="AH1337" s="148"/>
      <c r="AI1337" s="148"/>
      <c r="AJ1337" s="148"/>
      <c r="AK1337" s="148"/>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row>
    <row r="1338" spans="1:60" ht="22.5" outlineLevel="1" x14ac:dyDescent="0.2">
      <c r="A1338" s="178">
        <v>267</v>
      </c>
      <c r="B1338" s="179" t="s">
        <v>1554</v>
      </c>
      <c r="C1338" s="195" t="s">
        <v>1555</v>
      </c>
      <c r="D1338" s="180" t="s">
        <v>443</v>
      </c>
      <c r="E1338" s="181">
        <v>2</v>
      </c>
      <c r="F1338" s="182"/>
      <c r="G1338" s="183">
        <f>ROUND(E1338*F1338,2)</f>
        <v>0</v>
      </c>
      <c r="H1338" s="182"/>
      <c r="I1338" s="183">
        <f>ROUND(E1338*H1338,2)</f>
        <v>0</v>
      </c>
      <c r="J1338" s="182"/>
      <c r="K1338" s="183">
        <f>ROUND(E1338*J1338,2)</f>
        <v>0</v>
      </c>
      <c r="L1338" s="183">
        <v>12</v>
      </c>
      <c r="M1338" s="183">
        <f>G1338*(1+L1338/100)</f>
        <v>0</v>
      </c>
      <c r="N1338" s="181">
        <v>6.0000000000000001E-3</v>
      </c>
      <c r="O1338" s="181">
        <f>ROUND(E1338*N1338,2)</f>
        <v>0.01</v>
      </c>
      <c r="P1338" s="181">
        <v>0</v>
      </c>
      <c r="Q1338" s="181">
        <f>ROUND(E1338*P1338,2)</f>
        <v>0</v>
      </c>
      <c r="R1338" s="183" t="s">
        <v>382</v>
      </c>
      <c r="S1338" s="183" t="s">
        <v>313</v>
      </c>
      <c r="T1338" s="184" t="s">
        <v>313</v>
      </c>
      <c r="U1338" s="159">
        <v>0</v>
      </c>
      <c r="V1338" s="159">
        <f>ROUND(E1338*U1338,2)</f>
        <v>0</v>
      </c>
      <c r="W1338" s="159"/>
      <c r="X1338" s="159" t="s">
        <v>384</v>
      </c>
      <c r="Y1338" s="159" t="s">
        <v>315</v>
      </c>
      <c r="Z1338" s="148"/>
      <c r="AA1338" s="148"/>
      <c r="AB1338" s="148"/>
      <c r="AC1338" s="148"/>
      <c r="AD1338" s="148"/>
      <c r="AE1338" s="148"/>
      <c r="AF1338" s="148"/>
      <c r="AG1338" s="148" t="s">
        <v>385</v>
      </c>
      <c r="AH1338" s="148"/>
      <c r="AI1338" s="148"/>
      <c r="AJ1338" s="148"/>
      <c r="AK1338" s="148"/>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row>
    <row r="1339" spans="1:60" outlineLevel="2" x14ac:dyDescent="0.2">
      <c r="A1339" s="155"/>
      <c r="B1339" s="156"/>
      <c r="C1339" s="265" t="s">
        <v>1556</v>
      </c>
      <c r="D1339" s="266"/>
      <c r="E1339" s="266"/>
      <c r="F1339" s="266"/>
      <c r="G1339" s="266"/>
      <c r="H1339" s="159"/>
      <c r="I1339" s="159"/>
      <c r="J1339" s="159"/>
      <c r="K1339" s="159"/>
      <c r="L1339" s="159"/>
      <c r="M1339" s="159"/>
      <c r="N1339" s="158"/>
      <c r="O1339" s="158"/>
      <c r="P1339" s="158"/>
      <c r="Q1339" s="158"/>
      <c r="R1339" s="159"/>
      <c r="S1339" s="159"/>
      <c r="T1339" s="159"/>
      <c r="U1339" s="159"/>
      <c r="V1339" s="159"/>
      <c r="W1339" s="159"/>
      <c r="X1339" s="159"/>
      <c r="Y1339" s="159"/>
      <c r="Z1339" s="148"/>
      <c r="AA1339" s="148"/>
      <c r="AB1339" s="148"/>
      <c r="AC1339" s="148"/>
      <c r="AD1339" s="148"/>
      <c r="AE1339" s="148"/>
      <c r="AF1339" s="148"/>
      <c r="AG1339" s="148" t="s">
        <v>365</v>
      </c>
      <c r="AH1339" s="148"/>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row>
    <row r="1340" spans="1:60" outlineLevel="3" x14ac:dyDescent="0.2">
      <c r="A1340" s="155"/>
      <c r="B1340" s="156"/>
      <c r="C1340" s="263" t="s">
        <v>1536</v>
      </c>
      <c r="D1340" s="264"/>
      <c r="E1340" s="264"/>
      <c r="F1340" s="264"/>
      <c r="G1340" s="264"/>
      <c r="H1340" s="159"/>
      <c r="I1340" s="159"/>
      <c r="J1340" s="159"/>
      <c r="K1340" s="159"/>
      <c r="L1340" s="159"/>
      <c r="M1340" s="159"/>
      <c r="N1340" s="158"/>
      <c r="O1340" s="158"/>
      <c r="P1340" s="158"/>
      <c r="Q1340" s="158"/>
      <c r="R1340" s="159"/>
      <c r="S1340" s="159"/>
      <c r="T1340" s="159"/>
      <c r="U1340" s="159"/>
      <c r="V1340" s="159"/>
      <c r="W1340" s="159"/>
      <c r="X1340" s="159"/>
      <c r="Y1340" s="159"/>
      <c r="Z1340" s="148"/>
      <c r="AA1340" s="148"/>
      <c r="AB1340" s="148"/>
      <c r="AC1340" s="148"/>
      <c r="AD1340" s="148"/>
      <c r="AE1340" s="148"/>
      <c r="AF1340" s="148"/>
      <c r="AG1340" s="148" t="s">
        <v>365</v>
      </c>
      <c r="AH1340" s="148"/>
      <c r="AI1340" s="148"/>
      <c r="AJ1340" s="148"/>
      <c r="AK1340" s="148"/>
      <c r="AL1340" s="148"/>
      <c r="AM1340" s="148"/>
      <c r="AN1340" s="148"/>
      <c r="AO1340" s="148"/>
      <c r="AP1340" s="148"/>
      <c r="AQ1340" s="148"/>
      <c r="AR1340" s="148"/>
      <c r="AS1340" s="148"/>
      <c r="AT1340" s="148"/>
      <c r="AU1340" s="148"/>
      <c r="AV1340" s="148"/>
      <c r="AW1340" s="148"/>
      <c r="AX1340" s="148"/>
      <c r="AY1340" s="148"/>
      <c r="AZ1340" s="148"/>
      <c r="BA1340" s="148"/>
      <c r="BB1340" s="148"/>
      <c r="BC1340" s="148"/>
      <c r="BD1340" s="148"/>
      <c r="BE1340" s="148"/>
      <c r="BF1340" s="148"/>
      <c r="BG1340" s="148"/>
      <c r="BH1340" s="148"/>
    </row>
    <row r="1341" spans="1:60" outlineLevel="3" x14ac:dyDescent="0.2">
      <c r="A1341" s="155"/>
      <c r="B1341" s="156"/>
      <c r="C1341" s="263" t="s">
        <v>1537</v>
      </c>
      <c r="D1341" s="264"/>
      <c r="E1341" s="264"/>
      <c r="F1341" s="264"/>
      <c r="G1341" s="264"/>
      <c r="H1341" s="159"/>
      <c r="I1341" s="159"/>
      <c r="J1341" s="159"/>
      <c r="K1341" s="159"/>
      <c r="L1341" s="159"/>
      <c r="M1341" s="159"/>
      <c r="N1341" s="158"/>
      <c r="O1341" s="158"/>
      <c r="P1341" s="158"/>
      <c r="Q1341" s="158"/>
      <c r="R1341" s="159"/>
      <c r="S1341" s="159"/>
      <c r="T1341" s="159"/>
      <c r="U1341" s="159"/>
      <c r="V1341" s="159"/>
      <c r="W1341" s="159"/>
      <c r="X1341" s="159"/>
      <c r="Y1341" s="159"/>
      <c r="Z1341" s="148"/>
      <c r="AA1341" s="148"/>
      <c r="AB1341" s="148"/>
      <c r="AC1341" s="148"/>
      <c r="AD1341" s="148"/>
      <c r="AE1341" s="148"/>
      <c r="AF1341" s="148"/>
      <c r="AG1341" s="148" t="s">
        <v>365</v>
      </c>
      <c r="AH1341" s="148"/>
      <c r="AI1341" s="148"/>
      <c r="AJ1341" s="148"/>
      <c r="AK1341" s="148"/>
      <c r="AL1341" s="148"/>
      <c r="AM1341" s="148"/>
      <c r="AN1341" s="148"/>
      <c r="AO1341" s="148"/>
      <c r="AP1341" s="148"/>
      <c r="AQ1341" s="148"/>
      <c r="AR1341" s="148"/>
      <c r="AS1341" s="148"/>
      <c r="AT1341" s="148"/>
      <c r="AU1341" s="148"/>
      <c r="AV1341" s="148"/>
      <c r="AW1341" s="148"/>
      <c r="AX1341" s="148"/>
      <c r="AY1341" s="148"/>
      <c r="AZ1341" s="148"/>
      <c r="BA1341" s="148"/>
      <c r="BB1341" s="148"/>
      <c r="BC1341" s="148"/>
      <c r="BD1341" s="148"/>
      <c r="BE1341" s="148"/>
      <c r="BF1341" s="148"/>
      <c r="BG1341" s="148"/>
      <c r="BH1341" s="148"/>
    </row>
    <row r="1342" spans="1:60" outlineLevel="3" x14ac:dyDescent="0.2">
      <c r="A1342" s="155"/>
      <c r="B1342" s="156"/>
      <c r="C1342" s="263" t="s">
        <v>1549</v>
      </c>
      <c r="D1342" s="264"/>
      <c r="E1342" s="264"/>
      <c r="F1342" s="264"/>
      <c r="G1342" s="264"/>
      <c r="H1342" s="159"/>
      <c r="I1342" s="159"/>
      <c r="J1342" s="159"/>
      <c r="K1342" s="159"/>
      <c r="L1342" s="159"/>
      <c r="M1342" s="159"/>
      <c r="N1342" s="158"/>
      <c r="O1342" s="158"/>
      <c r="P1342" s="158"/>
      <c r="Q1342" s="158"/>
      <c r="R1342" s="159"/>
      <c r="S1342" s="159"/>
      <c r="T1342" s="159"/>
      <c r="U1342" s="159"/>
      <c r="V1342" s="159"/>
      <c r="W1342" s="159"/>
      <c r="X1342" s="159"/>
      <c r="Y1342" s="159"/>
      <c r="Z1342" s="148"/>
      <c r="AA1342" s="148"/>
      <c r="AB1342" s="148"/>
      <c r="AC1342" s="148"/>
      <c r="AD1342" s="148"/>
      <c r="AE1342" s="148"/>
      <c r="AF1342" s="148"/>
      <c r="AG1342" s="148" t="s">
        <v>365</v>
      </c>
      <c r="AH1342" s="148"/>
      <c r="AI1342" s="148"/>
      <c r="AJ1342" s="148"/>
      <c r="AK1342" s="148"/>
      <c r="AL1342" s="148"/>
      <c r="AM1342" s="148"/>
      <c r="AN1342" s="148"/>
      <c r="AO1342" s="148"/>
      <c r="AP1342" s="148"/>
      <c r="AQ1342" s="148"/>
      <c r="AR1342" s="148"/>
      <c r="AS1342" s="148"/>
      <c r="AT1342" s="148"/>
      <c r="AU1342" s="148"/>
      <c r="AV1342" s="148"/>
      <c r="AW1342" s="148"/>
      <c r="AX1342" s="148"/>
      <c r="AY1342" s="148"/>
      <c r="AZ1342" s="148"/>
      <c r="BA1342" s="148"/>
      <c r="BB1342" s="148"/>
      <c r="BC1342" s="148"/>
      <c r="BD1342" s="148"/>
      <c r="BE1342" s="148"/>
      <c r="BF1342" s="148"/>
      <c r="BG1342" s="148"/>
      <c r="BH1342" s="148"/>
    </row>
    <row r="1343" spans="1:60" outlineLevel="3" x14ac:dyDescent="0.2">
      <c r="A1343" s="155"/>
      <c r="B1343" s="156"/>
      <c r="C1343" s="263" t="s">
        <v>1540</v>
      </c>
      <c r="D1343" s="264"/>
      <c r="E1343" s="264"/>
      <c r="F1343" s="264"/>
      <c r="G1343" s="264"/>
      <c r="H1343" s="159"/>
      <c r="I1343" s="159"/>
      <c r="J1343" s="159"/>
      <c r="K1343" s="159"/>
      <c r="L1343" s="159"/>
      <c r="M1343" s="159"/>
      <c r="N1343" s="158"/>
      <c r="O1343" s="158"/>
      <c r="P1343" s="158"/>
      <c r="Q1343" s="158"/>
      <c r="R1343" s="159"/>
      <c r="S1343" s="159"/>
      <c r="T1343" s="159"/>
      <c r="U1343" s="159"/>
      <c r="V1343" s="159"/>
      <c r="W1343" s="159"/>
      <c r="X1343" s="159"/>
      <c r="Y1343" s="159"/>
      <c r="Z1343" s="148"/>
      <c r="AA1343" s="148"/>
      <c r="AB1343" s="148"/>
      <c r="AC1343" s="148"/>
      <c r="AD1343" s="148"/>
      <c r="AE1343" s="148"/>
      <c r="AF1343" s="148"/>
      <c r="AG1343" s="148" t="s">
        <v>365</v>
      </c>
      <c r="AH1343" s="148"/>
      <c r="AI1343" s="148"/>
      <c r="AJ1343" s="148"/>
      <c r="AK1343" s="148"/>
      <c r="AL1343" s="148"/>
      <c r="AM1343" s="148"/>
      <c r="AN1343" s="148"/>
      <c r="AO1343" s="148"/>
      <c r="AP1343" s="148"/>
      <c r="AQ1343" s="148"/>
      <c r="AR1343" s="148"/>
      <c r="AS1343" s="148"/>
      <c r="AT1343" s="148"/>
      <c r="AU1343" s="148"/>
      <c r="AV1343" s="148"/>
      <c r="AW1343" s="148"/>
      <c r="AX1343" s="148"/>
      <c r="AY1343" s="148"/>
      <c r="AZ1343" s="148"/>
      <c r="BA1343" s="148"/>
      <c r="BB1343" s="148"/>
      <c r="BC1343" s="148"/>
      <c r="BD1343" s="148"/>
      <c r="BE1343" s="148"/>
      <c r="BF1343" s="148"/>
      <c r="BG1343" s="148"/>
      <c r="BH1343" s="148"/>
    </row>
    <row r="1344" spans="1:60" outlineLevel="3" x14ac:dyDescent="0.2">
      <c r="A1344" s="155"/>
      <c r="B1344" s="156"/>
      <c r="C1344" s="263" t="s">
        <v>1541</v>
      </c>
      <c r="D1344" s="264"/>
      <c r="E1344" s="264"/>
      <c r="F1344" s="264"/>
      <c r="G1344" s="264"/>
      <c r="H1344" s="159"/>
      <c r="I1344" s="159"/>
      <c r="J1344" s="159"/>
      <c r="K1344" s="159"/>
      <c r="L1344" s="159"/>
      <c r="M1344" s="159"/>
      <c r="N1344" s="158"/>
      <c r="O1344" s="158"/>
      <c r="P1344" s="158"/>
      <c r="Q1344" s="158"/>
      <c r="R1344" s="159"/>
      <c r="S1344" s="159"/>
      <c r="T1344" s="159"/>
      <c r="U1344" s="159"/>
      <c r="V1344" s="159"/>
      <c r="W1344" s="159"/>
      <c r="X1344" s="159"/>
      <c r="Y1344" s="159"/>
      <c r="Z1344" s="148"/>
      <c r="AA1344" s="148"/>
      <c r="AB1344" s="148"/>
      <c r="AC1344" s="148"/>
      <c r="AD1344" s="148"/>
      <c r="AE1344" s="148"/>
      <c r="AF1344" s="148"/>
      <c r="AG1344" s="148" t="s">
        <v>365</v>
      </c>
      <c r="AH1344" s="148"/>
      <c r="AI1344" s="148"/>
      <c r="AJ1344" s="148"/>
      <c r="AK1344" s="148"/>
      <c r="AL1344" s="148"/>
      <c r="AM1344" s="148"/>
      <c r="AN1344" s="148"/>
      <c r="AO1344" s="148"/>
      <c r="AP1344" s="148"/>
      <c r="AQ1344" s="148"/>
      <c r="AR1344" s="148"/>
      <c r="AS1344" s="148"/>
      <c r="AT1344" s="148"/>
      <c r="AU1344" s="148"/>
      <c r="AV1344" s="148"/>
      <c r="AW1344" s="148"/>
      <c r="AX1344" s="148"/>
      <c r="AY1344" s="148"/>
      <c r="AZ1344" s="148"/>
      <c r="BA1344" s="148"/>
      <c r="BB1344" s="148"/>
      <c r="BC1344" s="148"/>
      <c r="BD1344" s="148"/>
      <c r="BE1344" s="148"/>
      <c r="BF1344" s="148"/>
      <c r="BG1344" s="148"/>
      <c r="BH1344" s="148"/>
    </row>
    <row r="1345" spans="1:60" outlineLevel="3" x14ac:dyDescent="0.2">
      <c r="A1345" s="155"/>
      <c r="B1345" s="156"/>
      <c r="C1345" s="263" t="s">
        <v>1517</v>
      </c>
      <c r="D1345" s="264"/>
      <c r="E1345" s="264"/>
      <c r="F1345" s="264"/>
      <c r="G1345" s="264"/>
      <c r="H1345" s="159"/>
      <c r="I1345" s="159"/>
      <c r="J1345" s="159"/>
      <c r="K1345" s="159"/>
      <c r="L1345" s="159"/>
      <c r="M1345" s="159"/>
      <c r="N1345" s="158"/>
      <c r="O1345" s="158"/>
      <c r="P1345" s="158"/>
      <c r="Q1345" s="158"/>
      <c r="R1345" s="159"/>
      <c r="S1345" s="159"/>
      <c r="T1345" s="159"/>
      <c r="U1345" s="159"/>
      <c r="V1345" s="159"/>
      <c r="W1345" s="159"/>
      <c r="X1345" s="159"/>
      <c r="Y1345" s="159"/>
      <c r="Z1345" s="148"/>
      <c r="AA1345" s="148"/>
      <c r="AB1345" s="148"/>
      <c r="AC1345" s="148"/>
      <c r="AD1345" s="148"/>
      <c r="AE1345" s="148"/>
      <c r="AF1345" s="148"/>
      <c r="AG1345" s="148" t="s">
        <v>365</v>
      </c>
      <c r="AH1345" s="148"/>
      <c r="AI1345" s="148"/>
      <c r="AJ1345" s="148"/>
      <c r="AK1345" s="148"/>
      <c r="AL1345" s="148"/>
      <c r="AM1345" s="148"/>
      <c r="AN1345" s="148"/>
      <c r="AO1345" s="148"/>
      <c r="AP1345" s="148"/>
      <c r="AQ1345" s="148"/>
      <c r="AR1345" s="148"/>
      <c r="AS1345" s="148"/>
      <c r="AT1345" s="148"/>
      <c r="AU1345" s="148"/>
      <c r="AV1345" s="148"/>
      <c r="AW1345" s="148"/>
      <c r="AX1345" s="148"/>
      <c r="AY1345" s="148"/>
      <c r="AZ1345" s="148"/>
      <c r="BA1345" s="148"/>
      <c r="BB1345" s="148"/>
      <c r="BC1345" s="148"/>
      <c r="BD1345" s="148"/>
      <c r="BE1345" s="148"/>
      <c r="BF1345" s="148"/>
      <c r="BG1345" s="148"/>
      <c r="BH1345" s="148"/>
    </row>
    <row r="1346" spans="1:60" outlineLevel="3" x14ac:dyDescent="0.2">
      <c r="A1346" s="155"/>
      <c r="B1346" s="156"/>
      <c r="C1346" s="263" t="s">
        <v>1518</v>
      </c>
      <c r="D1346" s="264"/>
      <c r="E1346" s="264"/>
      <c r="F1346" s="264"/>
      <c r="G1346" s="264"/>
      <c r="H1346" s="159"/>
      <c r="I1346" s="159"/>
      <c r="J1346" s="159"/>
      <c r="K1346" s="159"/>
      <c r="L1346" s="159"/>
      <c r="M1346" s="159"/>
      <c r="N1346" s="158"/>
      <c r="O1346" s="158"/>
      <c r="P1346" s="158"/>
      <c r="Q1346" s="158"/>
      <c r="R1346" s="159"/>
      <c r="S1346" s="159"/>
      <c r="T1346" s="159"/>
      <c r="U1346" s="159"/>
      <c r="V1346" s="159"/>
      <c r="W1346" s="159"/>
      <c r="X1346" s="159"/>
      <c r="Y1346" s="159"/>
      <c r="Z1346" s="148"/>
      <c r="AA1346" s="148"/>
      <c r="AB1346" s="148"/>
      <c r="AC1346" s="148"/>
      <c r="AD1346" s="148"/>
      <c r="AE1346" s="148"/>
      <c r="AF1346" s="148"/>
      <c r="AG1346" s="148" t="s">
        <v>365</v>
      </c>
      <c r="AH1346" s="148"/>
      <c r="AI1346" s="148"/>
      <c r="AJ1346" s="148"/>
      <c r="AK1346" s="148"/>
      <c r="AL1346" s="148"/>
      <c r="AM1346" s="148"/>
      <c r="AN1346" s="148"/>
      <c r="AO1346" s="148"/>
      <c r="AP1346" s="148"/>
      <c r="AQ1346" s="148"/>
      <c r="AR1346" s="148"/>
      <c r="AS1346" s="148"/>
      <c r="AT1346" s="148"/>
      <c r="AU1346" s="148"/>
      <c r="AV1346" s="148"/>
      <c r="AW1346" s="148"/>
      <c r="AX1346" s="148"/>
      <c r="AY1346" s="148"/>
      <c r="AZ1346" s="148"/>
      <c r="BA1346" s="148"/>
      <c r="BB1346" s="148"/>
      <c r="BC1346" s="148"/>
      <c r="BD1346" s="148"/>
      <c r="BE1346" s="148"/>
      <c r="BF1346" s="148"/>
      <c r="BG1346" s="148"/>
      <c r="BH1346" s="148"/>
    </row>
    <row r="1347" spans="1:60" outlineLevel="1" x14ac:dyDescent="0.2">
      <c r="A1347" s="178">
        <v>268</v>
      </c>
      <c r="B1347" s="179" t="s">
        <v>1557</v>
      </c>
      <c r="C1347" s="195" t="s">
        <v>1558</v>
      </c>
      <c r="D1347" s="180" t="s">
        <v>443</v>
      </c>
      <c r="E1347" s="181">
        <v>5</v>
      </c>
      <c r="F1347" s="182"/>
      <c r="G1347" s="183">
        <f>ROUND(E1347*F1347,2)</f>
        <v>0</v>
      </c>
      <c r="H1347" s="182"/>
      <c r="I1347" s="183">
        <f>ROUND(E1347*H1347,2)</f>
        <v>0</v>
      </c>
      <c r="J1347" s="182"/>
      <c r="K1347" s="183">
        <f>ROUND(E1347*J1347,2)</f>
        <v>0</v>
      </c>
      <c r="L1347" s="183">
        <v>12</v>
      </c>
      <c r="M1347" s="183">
        <f>G1347*(1+L1347/100)</f>
        <v>0</v>
      </c>
      <c r="N1347" s="181">
        <v>1.925E-2</v>
      </c>
      <c r="O1347" s="181">
        <f>ROUND(E1347*N1347,2)</f>
        <v>0.1</v>
      </c>
      <c r="P1347" s="181">
        <v>0</v>
      </c>
      <c r="Q1347" s="181">
        <f>ROUND(E1347*P1347,2)</f>
        <v>0</v>
      </c>
      <c r="R1347" s="183" t="s">
        <v>382</v>
      </c>
      <c r="S1347" s="183" t="s">
        <v>313</v>
      </c>
      <c r="T1347" s="184" t="s">
        <v>634</v>
      </c>
      <c r="U1347" s="159">
        <v>0</v>
      </c>
      <c r="V1347" s="159">
        <f>ROUND(E1347*U1347,2)</f>
        <v>0</v>
      </c>
      <c r="W1347" s="159"/>
      <c r="X1347" s="159" t="s">
        <v>384</v>
      </c>
      <c r="Y1347" s="159" t="s">
        <v>315</v>
      </c>
      <c r="Z1347" s="148"/>
      <c r="AA1347" s="148"/>
      <c r="AB1347" s="148"/>
      <c r="AC1347" s="148"/>
      <c r="AD1347" s="148"/>
      <c r="AE1347" s="148"/>
      <c r="AF1347" s="148"/>
      <c r="AG1347" s="148" t="s">
        <v>385</v>
      </c>
      <c r="AH1347" s="148"/>
      <c r="AI1347" s="148"/>
      <c r="AJ1347" s="148"/>
      <c r="AK1347" s="148"/>
      <c r="AL1347" s="148"/>
      <c r="AM1347" s="148"/>
      <c r="AN1347" s="148"/>
      <c r="AO1347" s="148"/>
      <c r="AP1347" s="148"/>
      <c r="AQ1347" s="148"/>
      <c r="AR1347" s="148"/>
      <c r="AS1347" s="148"/>
      <c r="AT1347" s="148"/>
      <c r="AU1347" s="148"/>
      <c r="AV1347" s="148"/>
      <c r="AW1347" s="148"/>
      <c r="AX1347" s="148"/>
      <c r="AY1347" s="148"/>
      <c r="AZ1347" s="148"/>
      <c r="BA1347" s="148"/>
      <c r="BB1347" s="148"/>
      <c r="BC1347" s="148"/>
      <c r="BD1347" s="148"/>
      <c r="BE1347" s="148"/>
      <c r="BF1347" s="148"/>
      <c r="BG1347" s="148"/>
      <c r="BH1347" s="148"/>
    </row>
    <row r="1348" spans="1:60" outlineLevel="2" x14ac:dyDescent="0.2">
      <c r="A1348" s="155"/>
      <c r="B1348" s="156"/>
      <c r="C1348" s="265" t="s">
        <v>1559</v>
      </c>
      <c r="D1348" s="266"/>
      <c r="E1348" s="266"/>
      <c r="F1348" s="266"/>
      <c r="G1348" s="266"/>
      <c r="H1348" s="159"/>
      <c r="I1348" s="159"/>
      <c r="J1348" s="159"/>
      <c r="K1348" s="159"/>
      <c r="L1348" s="159"/>
      <c r="M1348" s="159"/>
      <c r="N1348" s="158"/>
      <c r="O1348" s="158"/>
      <c r="P1348" s="158"/>
      <c r="Q1348" s="158"/>
      <c r="R1348" s="159"/>
      <c r="S1348" s="159"/>
      <c r="T1348" s="159"/>
      <c r="U1348" s="159"/>
      <c r="V1348" s="159"/>
      <c r="W1348" s="159"/>
      <c r="X1348" s="159"/>
      <c r="Y1348" s="159"/>
      <c r="Z1348" s="148"/>
      <c r="AA1348" s="148"/>
      <c r="AB1348" s="148"/>
      <c r="AC1348" s="148"/>
      <c r="AD1348" s="148"/>
      <c r="AE1348" s="148"/>
      <c r="AF1348" s="148"/>
      <c r="AG1348" s="148" t="s">
        <v>365</v>
      </c>
      <c r="AH1348" s="148"/>
      <c r="AI1348" s="148"/>
      <c r="AJ1348" s="148"/>
      <c r="AK1348" s="148"/>
      <c r="AL1348" s="148"/>
      <c r="AM1348" s="148"/>
      <c r="AN1348" s="148"/>
      <c r="AO1348" s="148"/>
      <c r="AP1348" s="148"/>
      <c r="AQ1348" s="148"/>
      <c r="AR1348" s="148"/>
      <c r="AS1348" s="148"/>
      <c r="AT1348" s="148"/>
      <c r="AU1348" s="148"/>
      <c r="AV1348" s="148"/>
      <c r="AW1348" s="148"/>
      <c r="AX1348" s="148"/>
      <c r="AY1348" s="148"/>
      <c r="AZ1348" s="148"/>
      <c r="BA1348" s="148"/>
      <c r="BB1348" s="148"/>
      <c r="BC1348" s="148"/>
      <c r="BD1348" s="148"/>
      <c r="BE1348" s="148"/>
      <c r="BF1348" s="148"/>
      <c r="BG1348" s="148"/>
      <c r="BH1348" s="148"/>
    </row>
    <row r="1349" spans="1:60" outlineLevel="3" x14ac:dyDescent="0.2">
      <c r="A1349" s="155"/>
      <c r="B1349" s="156"/>
      <c r="C1349" s="263" t="s">
        <v>1560</v>
      </c>
      <c r="D1349" s="264"/>
      <c r="E1349" s="264"/>
      <c r="F1349" s="264"/>
      <c r="G1349" s="264"/>
      <c r="H1349" s="159"/>
      <c r="I1349" s="159"/>
      <c r="J1349" s="159"/>
      <c r="K1349" s="159"/>
      <c r="L1349" s="159"/>
      <c r="M1349" s="159"/>
      <c r="N1349" s="158"/>
      <c r="O1349" s="158"/>
      <c r="P1349" s="158"/>
      <c r="Q1349" s="158"/>
      <c r="R1349" s="159"/>
      <c r="S1349" s="159"/>
      <c r="T1349" s="159"/>
      <c r="U1349" s="159"/>
      <c r="V1349" s="159"/>
      <c r="W1349" s="159"/>
      <c r="X1349" s="159"/>
      <c r="Y1349" s="159"/>
      <c r="Z1349" s="148"/>
      <c r="AA1349" s="148"/>
      <c r="AB1349" s="148"/>
      <c r="AC1349" s="148"/>
      <c r="AD1349" s="148"/>
      <c r="AE1349" s="148"/>
      <c r="AF1349" s="148"/>
      <c r="AG1349" s="148" t="s">
        <v>365</v>
      </c>
      <c r="AH1349" s="148"/>
      <c r="AI1349" s="148"/>
      <c r="AJ1349" s="148"/>
      <c r="AK1349" s="148"/>
      <c r="AL1349" s="148"/>
      <c r="AM1349" s="148"/>
      <c r="AN1349" s="148"/>
      <c r="AO1349" s="148"/>
      <c r="AP1349" s="148"/>
      <c r="AQ1349" s="148"/>
      <c r="AR1349" s="148"/>
      <c r="AS1349" s="148"/>
      <c r="AT1349" s="148"/>
      <c r="AU1349" s="148"/>
      <c r="AV1349" s="148"/>
      <c r="AW1349" s="148"/>
      <c r="AX1349" s="148"/>
      <c r="AY1349" s="148"/>
      <c r="AZ1349" s="148"/>
      <c r="BA1349" s="148"/>
      <c r="BB1349" s="148"/>
      <c r="BC1349" s="148"/>
      <c r="BD1349" s="148"/>
      <c r="BE1349" s="148"/>
      <c r="BF1349" s="148"/>
      <c r="BG1349" s="148"/>
      <c r="BH1349" s="148"/>
    </row>
    <row r="1350" spans="1:60" outlineLevel="3" x14ac:dyDescent="0.2">
      <c r="A1350" s="155"/>
      <c r="B1350" s="156"/>
      <c r="C1350" s="263" t="s">
        <v>1561</v>
      </c>
      <c r="D1350" s="264"/>
      <c r="E1350" s="264"/>
      <c r="F1350" s="264"/>
      <c r="G1350" s="264"/>
      <c r="H1350" s="159"/>
      <c r="I1350" s="159"/>
      <c r="J1350" s="159"/>
      <c r="K1350" s="159"/>
      <c r="L1350" s="159"/>
      <c r="M1350" s="159"/>
      <c r="N1350" s="158"/>
      <c r="O1350" s="158"/>
      <c r="P1350" s="158"/>
      <c r="Q1350" s="158"/>
      <c r="R1350" s="159"/>
      <c r="S1350" s="159"/>
      <c r="T1350" s="159"/>
      <c r="U1350" s="159"/>
      <c r="V1350" s="159"/>
      <c r="W1350" s="159"/>
      <c r="X1350" s="159"/>
      <c r="Y1350" s="159"/>
      <c r="Z1350" s="148"/>
      <c r="AA1350" s="148"/>
      <c r="AB1350" s="148"/>
      <c r="AC1350" s="148"/>
      <c r="AD1350" s="148"/>
      <c r="AE1350" s="148"/>
      <c r="AF1350" s="148"/>
      <c r="AG1350" s="148" t="s">
        <v>365</v>
      </c>
      <c r="AH1350" s="148"/>
      <c r="AI1350" s="148"/>
      <c r="AJ1350" s="148"/>
      <c r="AK1350" s="148"/>
      <c r="AL1350" s="148"/>
      <c r="AM1350" s="148"/>
      <c r="AN1350" s="148"/>
      <c r="AO1350" s="148"/>
      <c r="AP1350" s="148"/>
      <c r="AQ1350" s="148"/>
      <c r="AR1350" s="148"/>
      <c r="AS1350" s="148"/>
      <c r="AT1350" s="148"/>
      <c r="AU1350" s="148"/>
      <c r="AV1350" s="148"/>
      <c r="AW1350" s="148"/>
      <c r="AX1350" s="148"/>
      <c r="AY1350" s="148"/>
      <c r="AZ1350" s="148"/>
      <c r="BA1350" s="148"/>
      <c r="BB1350" s="148"/>
      <c r="BC1350" s="148"/>
      <c r="BD1350" s="148"/>
      <c r="BE1350" s="148"/>
      <c r="BF1350" s="148"/>
      <c r="BG1350" s="148"/>
      <c r="BH1350" s="148"/>
    </row>
    <row r="1351" spans="1:60" outlineLevel="3" x14ac:dyDescent="0.2">
      <c r="A1351" s="155"/>
      <c r="B1351" s="156"/>
      <c r="C1351" s="263" t="s">
        <v>1562</v>
      </c>
      <c r="D1351" s="264"/>
      <c r="E1351" s="264"/>
      <c r="F1351" s="264"/>
      <c r="G1351" s="264"/>
      <c r="H1351" s="159"/>
      <c r="I1351" s="159"/>
      <c r="J1351" s="159"/>
      <c r="K1351" s="159"/>
      <c r="L1351" s="159"/>
      <c r="M1351" s="159"/>
      <c r="N1351" s="158"/>
      <c r="O1351" s="158"/>
      <c r="P1351" s="158"/>
      <c r="Q1351" s="158"/>
      <c r="R1351" s="159"/>
      <c r="S1351" s="159"/>
      <c r="T1351" s="159"/>
      <c r="U1351" s="159"/>
      <c r="V1351" s="159"/>
      <c r="W1351" s="159"/>
      <c r="X1351" s="159"/>
      <c r="Y1351" s="159"/>
      <c r="Z1351" s="148"/>
      <c r="AA1351" s="148"/>
      <c r="AB1351" s="148"/>
      <c r="AC1351" s="148"/>
      <c r="AD1351" s="148"/>
      <c r="AE1351" s="148"/>
      <c r="AF1351" s="148"/>
      <c r="AG1351" s="148" t="s">
        <v>365</v>
      </c>
      <c r="AH1351" s="148"/>
      <c r="AI1351" s="148"/>
      <c r="AJ1351" s="148"/>
      <c r="AK1351" s="148"/>
      <c r="AL1351" s="148"/>
      <c r="AM1351" s="148"/>
      <c r="AN1351" s="148"/>
      <c r="AO1351" s="148"/>
      <c r="AP1351" s="148"/>
      <c r="AQ1351" s="148"/>
      <c r="AR1351" s="148"/>
      <c r="AS1351" s="148"/>
      <c r="AT1351" s="148"/>
      <c r="AU1351" s="148"/>
      <c r="AV1351" s="148"/>
      <c r="AW1351" s="148"/>
      <c r="AX1351" s="148"/>
      <c r="AY1351" s="148"/>
      <c r="AZ1351" s="148"/>
      <c r="BA1351" s="148"/>
      <c r="BB1351" s="148"/>
      <c r="BC1351" s="148"/>
      <c r="BD1351" s="148"/>
      <c r="BE1351" s="148"/>
      <c r="BF1351" s="148"/>
      <c r="BG1351" s="148"/>
      <c r="BH1351" s="148"/>
    </row>
    <row r="1352" spans="1:60" outlineLevel="3" x14ac:dyDescent="0.2">
      <c r="A1352" s="155"/>
      <c r="B1352" s="156"/>
      <c r="C1352" s="263" t="s">
        <v>1563</v>
      </c>
      <c r="D1352" s="264"/>
      <c r="E1352" s="264"/>
      <c r="F1352" s="264"/>
      <c r="G1352" s="264"/>
      <c r="H1352" s="159"/>
      <c r="I1352" s="159"/>
      <c r="J1352" s="159"/>
      <c r="K1352" s="159"/>
      <c r="L1352" s="159"/>
      <c r="M1352" s="159"/>
      <c r="N1352" s="158"/>
      <c r="O1352" s="158"/>
      <c r="P1352" s="158"/>
      <c r="Q1352" s="158"/>
      <c r="R1352" s="159"/>
      <c r="S1352" s="159"/>
      <c r="T1352" s="159"/>
      <c r="U1352" s="159"/>
      <c r="V1352" s="159"/>
      <c r="W1352" s="159"/>
      <c r="X1352" s="159"/>
      <c r="Y1352" s="159"/>
      <c r="Z1352" s="148"/>
      <c r="AA1352" s="148"/>
      <c r="AB1352" s="148"/>
      <c r="AC1352" s="148"/>
      <c r="AD1352" s="148"/>
      <c r="AE1352" s="148"/>
      <c r="AF1352" s="148"/>
      <c r="AG1352" s="148" t="s">
        <v>365</v>
      </c>
      <c r="AH1352" s="148"/>
      <c r="AI1352" s="148"/>
      <c r="AJ1352" s="148"/>
      <c r="AK1352" s="148"/>
      <c r="AL1352" s="148"/>
      <c r="AM1352" s="148"/>
      <c r="AN1352" s="148"/>
      <c r="AO1352" s="148"/>
      <c r="AP1352" s="148"/>
      <c r="AQ1352" s="148"/>
      <c r="AR1352" s="148"/>
      <c r="AS1352" s="148"/>
      <c r="AT1352" s="148"/>
      <c r="AU1352" s="148"/>
      <c r="AV1352" s="148"/>
      <c r="AW1352" s="148"/>
      <c r="AX1352" s="148"/>
      <c r="AY1352" s="148"/>
      <c r="AZ1352" s="148"/>
      <c r="BA1352" s="148"/>
      <c r="BB1352" s="148"/>
      <c r="BC1352" s="148"/>
      <c r="BD1352" s="148"/>
      <c r="BE1352" s="148"/>
      <c r="BF1352" s="148"/>
      <c r="BG1352" s="148"/>
      <c r="BH1352" s="148"/>
    </row>
    <row r="1353" spans="1:60" outlineLevel="3" x14ac:dyDescent="0.2">
      <c r="A1353" s="155"/>
      <c r="B1353" s="156"/>
      <c r="C1353" s="263" t="s">
        <v>1564</v>
      </c>
      <c r="D1353" s="264"/>
      <c r="E1353" s="264"/>
      <c r="F1353" s="264"/>
      <c r="G1353" s="264"/>
      <c r="H1353" s="159"/>
      <c r="I1353" s="159"/>
      <c r="J1353" s="159"/>
      <c r="K1353" s="159"/>
      <c r="L1353" s="159"/>
      <c r="M1353" s="159"/>
      <c r="N1353" s="158"/>
      <c r="O1353" s="158"/>
      <c r="P1353" s="158"/>
      <c r="Q1353" s="158"/>
      <c r="R1353" s="159"/>
      <c r="S1353" s="159"/>
      <c r="T1353" s="159"/>
      <c r="U1353" s="159"/>
      <c r="V1353" s="159"/>
      <c r="W1353" s="159"/>
      <c r="X1353" s="159"/>
      <c r="Y1353" s="159"/>
      <c r="Z1353" s="148"/>
      <c r="AA1353" s="148"/>
      <c r="AB1353" s="148"/>
      <c r="AC1353" s="148"/>
      <c r="AD1353" s="148"/>
      <c r="AE1353" s="148"/>
      <c r="AF1353" s="148"/>
      <c r="AG1353" s="148" t="s">
        <v>365</v>
      </c>
      <c r="AH1353" s="148"/>
      <c r="AI1353" s="148"/>
      <c r="AJ1353" s="148"/>
      <c r="AK1353" s="148"/>
      <c r="AL1353" s="148"/>
      <c r="AM1353" s="148"/>
      <c r="AN1353" s="148"/>
      <c r="AO1353" s="148"/>
      <c r="AP1353" s="148"/>
      <c r="AQ1353" s="148"/>
      <c r="AR1353" s="148"/>
      <c r="AS1353" s="148"/>
      <c r="AT1353" s="148"/>
      <c r="AU1353" s="148"/>
      <c r="AV1353" s="148"/>
      <c r="AW1353" s="148"/>
      <c r="AX1353" s="148"/>
      <c r="AY1353" s="148"/>
      <c r="AZ1353" s="148"/>
      <c r="BA1353" s="148"/>
      <c r="BB1353" s="148"/>
      <c r="BC1353" s="148"/>
      <c r="BD1353" s="148"/>
      <c r="BE1353" s="148"/>
      <c r="BF1353" s="148"/>
      <c r="BG1353" s="148"/>
      <c r="BH1353" s="148"/>
    </row>
    <row r="1354" spans="1:60" outlineLevel="3" x14ac:dyDescent="0.2">
      <c r="A1354" s="155"/>
      <c r="B1354" s="156"/>
      <c r="C1354" s="263" t="s">
        <v>1565</v>
      </c>
      <c r="D1354" s="264"/>
      <c r="E1354" s="264"/>
      <c r="F1354" s="264"/>
      <c r="G1354" s="264"/>
      <c r="H1354" s="159"/>
      <c r="I1354" s="159"/>
      <c r="J1354" s="159"/>
      <c r="K1354" s="159"/>
      <c r="L1354" s="159"/>
      <c r="M1354" s="159"/>
      <c r="N1354" s="158"/>
      <c r="O1354" s="158"/>
      <c r="P1354" s="158"/>
      <c r="Q1354" s="158"/>
      <c r="R1354" s="159"/>
      <c r="S1354" s="159"/>
      <c r="T1354" s="159"/>
      <c r="U1354" s="159"/>
      <c r="V1354" s="159"/>
      <c r="W1354" s="159"/>
      <c r="X1354" s="159"/>
      <c r="Y1354" s="159"/>
      <c r="Z1354" s="148"/>
      <c r="AA1354" s="148"/>
      <c r="AB1354" s="148"/>
      <c r="AC1354" s="148"/>
      <c r="AD1354" s="148"/>
      <c r="AE1354" s="148"/>
      <c r="AF1354" s="148"/>
      <c r="AG1354" s="148" t="s">
        <v>365</v>
      </c>
      <c r="AH1354" s="148"/>
      <c r="AI1354" s="148"/>
      <c r="AJ1354" s="148"/>
      <c r="AK1354" s="148"/>
      <c r="AL1354" s="148"/>
      <c r="AM1354" s="148"/>
      <c r="AN1354" s="148"/>
      <c r="AO1354" s="148"/>
      <c r="AP1354" s="148"/>
      <c r="AQ1354" s="148"/>
      <c r="AR1354" s="148"/>
      <c r="AS1354" s="148"/>
      <c r="AT1354" s="148"/>
      <c r="AU1354" s="148"/>
      <c r="AV1354" s="148"/>
      <c r="AW1354" s="148"/>
      <c r="AX1354" s="148"/>
      <c r="AY1354" s="148"/>
      <c r="AZ1354" s="148"/>
      <c r="BA1354" s="148"/>
      <c r="BB1354" s="148"/>
      <c r="BC1354" s="148"/>
      <c r="BD1354" s="148"/>
      <c r="BE1354" s="148"/>
      <c r="BF1354" s="148"/>
      <c r="BG1354" s="148"/>
      <c r="BH1354" s="148"/>
    </row>
    <row r="1355" spans="1:60" outlineLevel="3" x14ac:dyDescent="0.2">
      <c r="A1355" s="155"/>
      <c r="B1355" s="156"/>
      <c r="C1355" s="263" t="s">
        <v>1566</v>
      </c>
      <c r="D1355" s="264"/>
      <c r="E1355" s="264"/>
      <c r="F1355" s="264"/>
      <c r="G1355" s="264"/>
      <c r="H1355" s="159"/>
      <c r="I1355" s="159"/>
      <c r="J1355" s="159"/>
      <c r="K1355" s="159"/>
      <c r="L1355" s="159"/>
      <c r="M1355" s="159"/>
      <c r="N1355" s="158"/>
      <c r="O1355" s="158"/>
      <c r="P1355" s="158"/>
      <c r="Q1355" s="158"/>
      <c r="R1355" s="159"/>
      <c r="S1355" s="159"/>
      <c r="T1355" s="159"/>
      <c r="U1355" s="159"/>
      <c r="V1355" s="159"/>
      <c r="W1355" s="159"/>
      <c r="X1355" s="159"/>
      <c r="Y1355" s="159"/>
      <c r="Z1355" s="148"/>
      <c r="AA1355" s="148"/>
      <c r="AB1355" s="148"/>
      <c r="AC1355" s="148"/>
      <c r="AD1355" s="148"/>
      <c r="AE1355" s="148"/>
      <c r="AF1355" s="148"/>
      <c r="AG1355" s="148" t="s">
        <v>365</v>
      </c>
      <c r="AH1355" s="148"/>
      <c r="AI1355" s="148"/>
      <c r="AJ1355" s="148"/>
      <c r="AK1355" s="148"/>
      <c r="AL1355" s="148"/>
      <c r="AM1355" s="148"/>
      <c r="AN1355" s="148"/>
      <c r="AO1355" s="148"/>
      <c r="AP1355" s="148"/>
      <c r="AQ1355" s="148"/>
      <c r="AR1355" s="148"/>
      <c r="AS1355" s="148"/>
      <c r="AT1355" s="148"/>
      <c r="AU1355" s="148"/>
      <c r="AV1355" s="148"/>
      <c r="AW1355" s="148"/>
      <c r="AX1355" s="148"/>
      <c r="AY1355" s="148"/>
      <c r="AZ1355" s="148"/>
      <c r="BA1355" s="148"/>
      <c r="BB1355" s="148"/>
      <c r="BC1355" s="148"/>
      <c r="BD1355" s="148"/>
      <c r="BE1355" s="148"/>
      <c r="BF1355" s="148"/>
      <c r="BG1355" s="148"/>
      <c r="BH1355" s="148"/>
    </row>
    <row r="1356" spans="1:60" outlineLevel="3" x14ac:dyDescent="0.2">
      <c r="A1356" s="155"/>
      <c r="B1356" s="156"/>
      <c r="C1356" s="263" t="s">
        <v>1567</v>
      </c>
      <c r="D1356" s="264"/>
      <c r="E1356" s="264"/>
      <c r="F1356" s="264"/>
      <c r="G1356" s="264"/>
      <c r="H1356" s="159"/>
      <c r="I1356" s="159"/>
      <c r="J1356" s="159"/>
      <c r="K1356" s="159"/>
      <c r="L1356" s="159"/>
      <c r="M1356" s="159"/>
      <c r="N1356" s="158"/>
      <c r="O1356" s="158"/>
      <c r="P1356" s="158"/>
      <c r="Q1356" s="158"/>
      <c r="R1356" s="159"/>
      <c r="S1356" s="159"/>
      <c r="T1356" s="159"/>
      <c r="U1356" s="159"/>
      <c r="V1356" s="159"/>
      <c r="W1356" s="159"/>
      <c r="X1356" s="159"/>
      <c r="Y1356" s="159"/>
      <c r="Z1356" s="148"/>
      <c r="AA1356" s="148"/>
      <c r="AB1356" s="148"/>
      <c r="AC1356" s="148"/>
      <c r="AD1356" s="148"/>
      <c r="AE1356" s="148"/>
      <c r="AF1356" s="148"/>
      <c r="AG1356" s="148" t="s">
        <v>365</v>
      </c>
      <c r="AH1356" s="148"/>
      <c r="AI1356" s="148"/>
      <c r="AJ1356" s="148"/>
      <c r="AK1356" s="148"/>
      <c r="AL1356" s="148"/>
      <c r="AM1356" s="148"/>
      <c r="AN1356" s="148"/>
      <c r="AO1356" s="148"/>
      <c r="AP1356" s="148"/>
      <c r="AQ1356" s="148"/>
      <c r="AR1356" s="148"/>
      <c r="AS1356" s="148"/>
      <c r="AT1356" s="148"/>
      <c r="AU1356" s="148"/>
      <c r="AV1356" s="148"/>
      <c r="AW1356" s="148"/>
      <c r="AX1356" s="148"/>
      <c r="AY1356" s="148"/>
      <c r="AZ1356" s="148"/>
      <c r="BA1356" s="148"/>
      <c r="BB1356" s="148"/>
      <c r="BC1356" s="148"/>
      <c r="BD1356" s="148"/>
      <c r="BE1356" s="148"/>
      <c r="BF1356" s="148"/>
      <c r="BG1356" s="148"/>
      <c r="BH1356" s="148"/>
    </row>
    <row r="1357" spans="1:60" outlineLevel="3" x14ac:dyDescent="0.2">
      <c r="A1357" s="155"/>
      <c r="B1357" s="156"/>
      <c r="C1357" s="263" t="s">
        <v>1568</v>
      </c>
      <c r="D1357" s="264"/>
      <c r="E1357" s="264"/>
      <c r="F1357" s="264"/>
      <c r="G1357" s="264"/>
      <c r="H1357" s="159"/>
      <c r="I1357" s="159"/>
      <c r="J1357" s="159"/>
      <c r="K1357" s="159"/>
      <c r="L1357" s="159"/>
      <c r="M1357" s="159"/>
      <c r="N1357" s="158"/>
      <c r="O1357" s="158"/>
      <c r="P1357" s="158"/>
      <c r="Q1357" s="158"/>
      <c r="R1357" s="159"/>
      <c r="S1357" s="159"/>
      <c r="T1357" s="159"/>
      <c r="U1357" s="159"/>
      <c r="V1357" s="159"/>
      <c r="W1357" s="159"/>
      <c r="X1357" s="159"/>
      <c r="Y1357" s="159"/>
      <c r="Z1357" s="148"/>
      <c r="AA1357" s="148"/>
      <c r="AB1357" s="148"/>
      <c r="AC1357" s="148"/>
      <c r="AD1357" s="148"/>
      <c r="AE1357" s="148"/>
      <c r="AF1357" s="148"/>
      <c r="AG1357" s="148" t="s">
        <v>365</v>
      </c>
      <c r="AH1357" s="148"/>
      <c r="AI1357" s="148"/>
      <c r="AJ1357" s="148"/>
      <c r="AK1357" s="148"/>
      <c r="AL1357" s="148"/>
      <c r="AM1357" s="148"/>
      <c r="AN1357" s="148"/>
      <c r="AO1357" s="148"/>
      <c r="AP1357" s="148"/>
      <c r="AQ1357" s="148"/>
      <c r="AR1357" s="148"/>
      <c r="AS1357" s="148"/>
      <c r="AT1357" s="148"/>
      <c r="AU1357" s="148"/>
      <c r="AV1357" s="148"/>
      <c r="AW1357" s="148"/>
      <c r="AX1357" s="148"/>
      <c r="AY1357" s="148"/>
      <c r="AZ1357" s="148"/>
      <c r="BA1357" s="148"/>
      <c r="BB1357" s="148"/>
      <c r="BC1357" s="148"/>
      <c r="BD1357" s="148"/>
      <c r="BE1357" s="148"/>
      <c r="BF1357" s="148"/>
      <c r="BG1357" s="148"/>
      <c r="BH1357" s="148"/>
    </row>
    <row r="1358" spans="1:60" outlineLevel="3" x14ac:dyDescent="0.2">
      <c r="A1358" s="155"/>
      <c r="B1358" s="156"/>
      <c r="C1358" s="263" t="s">
        <v>1569</v>
      </c>
      <c r="D1358" s="264"/>
      <c r="E1358" s="264"/>
      <c r="F1358" s="264"/>
      <c r="G1358" s="264"/>
      <c r="H1358" s="159"/>
      <c r="I1358" s="159"/>
      <c r="J1358" s="159"/>
      <c r="K1358" s="159"/>
      <c r="L1358" s="159"/>
      <c r="M1358" s="159"/>
      <c r="N1358" s="158"/>
      <c r="O1358" s="158"/>
      <c r="P1358" s="158"/>
      <c r="Q1358" s="158"/>
      <c r="R1358" s="159"/>
      <c r="S1358" s="159"/>
      <c r="T1358" s="159"/>
      <c r="U1358" s="159"/>
      <c r="V1358" s="159"/>
      <c r="W1358" s="159"/>
      <c r="X1358" s="159"/>
      <c r="Y1358" s="159"/>
      <c r="Z1358" s="148"/>
      <c r="AA1358" s="148"/>
      <c r="AB1358" s="148"/>
      <c r="AC1358" s="148"/>
      <c r="AD1358" s="148"/>
      <c r="AE1358" s="148"/>
      <c r="AF1358" s="148"/>
      <c r="AG1358" s="148" t="s">
        <v>365</v>
      </c>
      <c r="AH1358" s="148"/>
      <c r="AI1358" s="148"/>
      <c r="AJ1358" s="148"/>
      <c r="AK1358" s="148"/>
      <c r="AL1358" s="148"/>
      <c r="AM1358" s="148"/>
      <c r="AN1358" s="148"/>
      <c r="AO1358" s="148"/>
      <c r="AP1358" s="148"/>
      <c r="AQ1358" s="148"/>
      <c r="AR1358" s="148"/>
      <c r="AS1358" s="148"/>
      <c r="AT1358" s="148"/>
      <c r="AU1358" s="148"/>
      <c r="AV1358" s="148"/>
      <c r="AW1358" s="148"/>
      <c r="AX1358" s="148"/>
      <c r="AY1358" s="148"/>
      <c r="AZ1358" s="148"/>
      <c r="BA1358" s="148"/>
      <c r="BB1358" s="148"/>
      <c r="BC1358" s="148"/>
      <c r="BD1358" s="148"/>
      <c r="BE1358" s="148"/>
      <c r="BF1358" s="148"/>
      <c r="BG1358" s="148"/>
      <c r="BH1358" s="148"/>
    </row>
    <row r="1359" spans="1:60" outlineLevel="3" x14ac:dyDescent="0.2">
      <c r="A1359" s="155"/>
      <c r="B1359" s="156"/>
      <c r="C1359" s="263" t="s">
        <v>1570</v>
      </c>
      <c r="D1359" s="264"/>
      <c r="E1359" s="264"/>
      <c r="F1359" s="264"/>
      <c r="G1359" s="264"/>
      <c r="H1359" s="159"/>
      <c r="I1359" s="159"/>
      <c r="J1359" s="159"/>
      <c r="K1359" s="159"/>
      <c r="L1359" s="159"/>
      <c r="M1359" s="159"/>
      <c r="N1359" s="158"/>
      <c r="O1359" s="158"/>
      <c r="P1359" s="158"/>
      <c r="Q1359" s="158"/>
      <c r="R1359" s="159"/>
      <c r="S1359" s="159"/>
      <c r="T1359" s="159"/>
      <c r="U1359" s="159"/>
      <c r="V1359" s="159"/>
      <c r="W1359" s="159"/>
      <c r="X1359" s="159"/>
      <c r="Y1359" s="159"/>
      <c r="Z1359" s="148"/>
      <c r="AA1359" s="148"/>
      <c r="AB1359" s="148"/>
      <c r="AC1359" s="148"/>
      <c r="AD1359" s="148"/>
      <c r="AE1359" s="148"/>
      <c r="AF1359" s="148"/>
      <c r="AG1359" s="148" t="s">
        <v>365</v>
      </c>
      <c r="AH1359" s="148"/>
      <c r="AI1359" s="148"/>
      <c r="AJ1359" s="148"/>
      <c r="AK1359" s="148"/>
      <c r="AL1359" s="148"/>
      <c r="AM1359" s="148"/>
      <c r="AN1359" s="148"/>
      <c r="AO1359" s="148"/>
      <c r="AP1359" s="148"/>
      <c r="AQ1359" s="148"/>
      <c r="AR1359" s="148"/>
      <c r="AS1359" s="148"/>
      <c r="AT1359" s="148"/>
      <c r="AU1359" s="148"/>
      <c r="AV1359" s="148"/>
      <c r="AW1359" s="148"/>
      <c r="AX1359" s="148"/>
      <c r="AY1359" s="148"/>
      <c r="AZ1359" s="148"/>
      <c r="BA1359" s="148"/>
      <c r="BB1359" s="148"/>
      <c r="BC1359" s="148"/>
      <c r="BD1359" s="148"/>
      <c r="BE1359" s="148"/>
      <c r="BF1359" s="148"/>
      <c r="BG1359" s="148"/>
      <c r="BH1359" s="148"/>
    </row>
    <row r="1360" spans="1:60" outlineLevel="3" x14ac:dyDescent="0.2">
      <c r="A1360" s="155"/>
      <c r="B1360" s="156"/>
      <c r="C1360" s="263" t="s">
        <v>1571</v>
      </c>
      <c r="D1360" s="264"/>
      <c r="E1360" s="264"/>
      <c r="F1360" s="264"/>
      <c r="G1360" s="264"/>
      <c r="H1360" s="159"/>
      <c r="I1360" s="159"/>
      <c r="J1360" s="159"/>
      <c r="K1360" s="159"/>
      <c r="L1360" s="159"/>
      <c r="M1360" s="159"/>
      <c r="N1360" s="158"/>
      <c r="O1360" s="158"/>
      <c r="P1360" s="158"/>
      <c r="Q1360" s="158"/>
      <c r="R1360" s="159"/>
      <c r="S1360" s="159"/>
      <c r="T1360" s="159"/>
      <c r="U1360" s="159"/>
      <c r="V1360" s="159"/>
      <c r="W1360" s="159"/>
      <c r="X1360" s="159"/>
      <c r="Y1360" s="159"/>
      <c r="Z1360" s="148"/>
      <c r="AA1360" s="148"/>
      <c r="AB1360" s="148"/>
      <c r="AC1360" s="148"/>
      <c r="AD1360" s="148"/>
      <c r="AE1360" s="148"/>
      <c r="AF1360" s="148"/>
      <c r="AG1360" s="148" t="s">
        <v>365</v>
      </c>
      <c r="AH1360" s="148"/>
      <c r="AI1360" s="148"/>
      <c r="AJ1360" s="148"/>
      <c r="AK1360" s="148"/>
      <c r="AL1360" s="148"/>
      <c r="AM1360" s="148"/>
      <c r="AN1360" s="148"/>
      <c r="AO1360" s="148"/>
      <c r="AP1360" s="148"/>
      <c r="AQ1360" s="148"/>
      <c r="AR1360" s="148"/>
      <c r="AS1360" s="148"/>
      <c r="AT1360" s="148"/>
      <c r="AU1360" s="148"/>
      <c r="AV1360" s="148"/>
      <c r="AW1360" s="148"/>
      <c r="AX1360" s="148"/>
      <c r="AY1360" s="148"/>
      <c r="AZ1360" s="148"/>
      <c r="BA1360" s="148"/>
      <c r="BB1360" s="148"/>
      <c r="BC1360" s="148"/>
      <c r="BD1360" s="148"/>
      <c r="BE1360" s="148"/>
      <c r="BF1360" s="148"/>
      <c r="BG1360" s="148"/>
      <c r="BH1360" s="148"/>
    </row>
    <row r="1361" spans="1:60" outlineLevel="3" x14ac:dyDescent="0.2">
      <c r="A1361" s="155"/>
      <c r="B1361" s="156"/>
      <c r="C1361" s="263" t="s">
        <v>1517</v>
      </c>
      <c r="D1361" s="264"/>
      <c r="E1361" s="264"/>
      <c r="F1361" s="264"/>
      <c r="G1361" s="264"/>
      <c r="H1361" s="159"/>
      <c r="I1361" s="159"/>
      <c r="J1361" s="159"/>
      <c r="K1361" s="159"/>
      <c r="L1361" s="159"/>
      <c r="M1361" s="159"/>
      <c r="N1361" s="158"/>
      <c r="O1361" s="158"/>
      <c r="P1361" s="158"/>
      <c r="Q1361" s="158"/>
      <c r="R1361" s="159"/>
      <c r="S1361" s="159"/>
      <c r="T1361" s="159"/>
      <c r="U1361" s="159"/>
      <c r="V1361" s="159"/>
      <c r="W1361" s="159"/>
      <c r="X1361" s="159"/>
      <c r="Y1361" s="159"/>
      <c r="Z1361" s="148"/>
      <c r="AA1361" s="148"/>
      <c r="AB1361" s="148"/>
      <c r="AC1361" s="148"/>
      <c r="AD1361" s="148"/>
      <c r="AE1361" s="148"/>
      <c r="AF1361" s="148"/>
      <c r="AG1361" s="148" t="s">
        <v>365</v>
      </c>
      <c r="AH1361" s="148"/>
      <c r="AI1361" s="148"/>
      <c r="AJ1361" s="148"/>
      <c r="AK1361" s="148"/>
      <c r="AL1361" s="148"/>
      <c r="AM1361" s="148"/>
      <c r="AN1361" s="148"/>
      <c r="AO1361" s="148"/>
      <c r="AP1361" s="148"/>
      <c r="AQ1361" s="148"/>
      <c r="AR1361" s="148"/>
      <c r="AS1361" s="148"/>
      <c r="AT1361" s="148"/>
      <c r="AU1361" s="148"/>
      <c r="AV1361" s="148"/>
      <c r="AW1361" s="148"/>
      <c r="AX1361" s="148"/>
      <c r="AY1361" s="148"/>
      <c r="AZ1361" s="148"/>
      <c r="BA1361" s="148"/>
      <c r="BB1361" s="148"/>
      <c r="BC1361" s="148"/>
      <c r="BD1361" s="148"/>
      <c r="BE1361" s="148"/>
      <c r="BF1361" s="148"/>
      <c r="BG1361" s="148"/>
      <c r="BH1361" s="148"/>
    </row>
    <row r="1362" spans="1:60" outlineLevel="3" x14ac:dyDescent="0.2">
      <c r="A1362" s="155"/>
      <c r="B1362" s="156"/>
      <c r="C1362" s="263" t="s">
        <v>1518</v>
      </c>
      <c r="D1362" s="264"/>
      <c r="E1362" s="264"/>
      <c r="F1362" s="264"/>
      <c r="G1362" s="264"/>
      <c r="H1362" s="159"/>
      <c r="I1362" s="159"/>
      <c r="J1362" s="159"/>
      <c r="K1362" s="159"/>
      <c r="L1362" s="159"/>
      <c r="M1362" s="159"/>
      <c r="N1362" s="158"/>
      <c r="O1362" s="158"/>
      <c r="P1362" s="158"/>
      <c r="Q1362" s="158"/>
      <c r="R1362" s="159"/>
      <c r="S1362" s="159"/>
      <c r="T1362" s="159"/>
      <c r="U1362" s="159"/>
      <c r="V1362" s="159"/>
      <c r="W1362" s="159"/>
      <c r="X1362" s="159"/>
      <c r="Y1362" s="159"/>
      <c r="Z1362" s="148"/>
      <c r="AA1362" s="148"/>
      <c r="AB1362" s="148"/>
      <c r="AC1362" s="148"/>
      <c r="AD1362" s="148"/>
      <c r="AE1362" s="148"/>
      <c r="AF1362" s="148"/>
      <c r="AG1362" s="148" t="s">
        <v>365</v>
      </c>
      <c r="AH1362" s="148"/>
      <c r="AI1362" s="148"/>
      <c r="AJ1362" s="148"/>
      <c r="AK1362" s="148"/>
      <c r="AL1362" s="148"/>
      <c r="AM1362" s="148"/>
      <c r="AN1362" s="148"/>
      <c r="AO1362" s="148"/>
      <c r="AP1362" s="148"/>
      <c r="AQ1362" s="148"/>
      <c r="AR1362" s="148"/>
      <c r="AS1362" s="148"/>
      <c r="AT1362" s="148"/>
      <c r="AU1362" s="148"/>
      <c r="AV1362" s="148"/>
      <c r="AW1362" s="148"/>
      <c r="AX1362" s="148"/>
      <c r="AY1362" s="148"/>
      <c r="AZ1362" s="148"/>
      <c r="BA1362" s="148"/>
      <c r="BB1362" s="148"/>
      <c r="BC1362" s="148"/>
      <c r="BD1362" s="148"/>
      <c r="BE1362" s="148"/>
      <c r="BF1362" s="148"/>
      <c r="BG1362" s="148"/>
      <c r="BH1362" s="148"/>
    </row>
    <row r="1363" spans="1:60" ht="22.5" outlineLevel="1" x14ac:dyDescent="0.2">
      <c r="A1363" s="178">
        <v>269</v>
      </c>
      <c r="B1363" s="179" t="s">
        <v>1572</v>
      </c>
      <c r="C1363" s="195" t="s">
        <v>1573</v>
      </c>
      <c r="D1363" s="180" t="s">
        <v>443</v>
      </c>
      <c r="E1363" s="181">
        <v>1</v>
      </c>
      <c r="F1363" s="182"/>
      <c r="G1363" s="183">
        <f>ROUND(E1363*F1363,2)</f>
        <v>0</v>
      </c>
      <c r="H1363" s="182"/>
      <c r="I1363" s="183">
        <f>ROUND(E1363*H1363,2)</f>
        <v>0</v>
      </c>
      <c r="J1363" s="182"/>
      <c r="K1363" s="183">
        <f>ROUND(E1363*J1363,2)</f>
        <v>0</v>
      </c>
      <c r="L1363" s="183">
        <v>12</v>
      </c>
      <c r="M1363" s="183">
        <f>G1363*(1+L1363/100)</f>
        <v>0</v>
      </c>
      <c r="N1363" s="181">
        <v>1.7000000000000001E-2</v>
      </c>
      <c r="O1363" s="181">
        <f>ROUND(E1363*N1363,2)</f>
        <v>0.02</v>
      </c>
      <c r="P1363" s="181">
        <v>0</v>
      </c>
      <c r="Q1363" s="181">
        <f>ROUND(E1363*P1363,2)</f>
        <v>0</v>
      </c>
      <c r="R1363" s="183" t="s">
        <v>382</v>
      </c>
      <c r="S1363" s="183" t="s">
        <v>313</v>
      </c>
      <c r="T1363" s="184" t="s">
        <v>634</v>
      </c>
      <c r="U1363" s="159">
        <v>0</v>
      </c>
      <c r="V1363" s="159">
        <f>ROUND(E1363*U1363,2)</f>
        <v>0</v>
      </c>
      <c r="W1363" s="159"/>
      <c r="X1363" s="159" t="s">
        <v>384</v>
      </c>
      <c r="Y1363" s="159" t="s">
        <v>315</v>
      </c>
      <c r="Z1363" s="148"/>
      <c r="AA1363" s="148"/>
      <c r="AB1363" s="148"/>
      <c r="AC1363" s="148"/>
      <c r="AD1363" s="148"/>
      <c r="AE1363" s="148"/>
      <c r="AF1363" s="148"/>
      <c r="AG1363" s="148" t="s">
        <v>385</v>
      </c>
      <c r="AH1363" s="148"/>
      <c r="AI1363" s="148"/>
      <c r="AJ1363" s="148"/>
      <c r="AK1363" s="148"/>
      <c r="AL1363" s="148"/>
      <c r="AM1363" s="148"/>
      <c r="AN1363" s="148"/>
      <c r="AO1363" s="148"/>
      <c r="AP1363" s="148"/>
      <c r="AQ1363" s="148"/>
      <c r="AR1363" s="148"/>
      <c r="AS1363" s="148"/>
      <c r="AT1363" s="148"/>
      <c r="AU1363" s="148"/>
      <c r="AV1363" s="148"/>
      <c r="AW1363" s="148"/>
      <c r="AX1363" s="148"/>
      <c r="AY1363" s="148"/>
      <c r="AZ1363" s="148"/>
      <c r="BA1363" s="148"/>
      <c r="BB1363" s="148"/>
      <c r="BC1363" s="148"/>
      <c r="BD1363" s="148"/>
      <c r="BE1363" s="148"/>
      <c r="BF1363" s="148"/>
      <c r="BG1363" s="148"/>
      <c r="BH1363" s="148"/>
    </row>
    <row r="1364" spans="1:60" outlineLevel="2" x14ac:dyDescent="0.2">
      <c r="A1364" s="155"/>
      <c r="B1364" s="156"/>
      <c r="C1364" s="265" t="s">
        <v>1574</v>
      </c>
      <c r="D1364" s="266"/>
      <c r="E1364" s="266"/>
      <c r="F1364" s="266"/>
      <c r="G1364" s="266"/>
      <c r="H1364" s="159"/>
      <c r="I1364" s="159"/>
      <c r="J1364" s="159"/>
      <c r="K1364" s="159"/>
      <c r="L1364" s="159"/>
      <c r="M1364" s="159"/>
      <c r="N1364" s="158"/>
      <c r="O1364" s="158"/>
      <c r="P1364" s="158"/>
      <c r="Q1364" s="158"/>
      <c r="R1364" s="159"/>
      <c r="S1364" s="159"/>
      <c r="T1364" s="159"/>
      <c r="U1364" s="159"/>
      <c r="V1364" s="159"/>
      <c r="W1364" s="159"/>
      <c r="X1364" s="159"/>
      <c r="Y1364" s="159"/>
      <c r="Z1364" s="148"/>
      <c r="AA1364" s="148"/>
      <c r="AB1364" s="148"/>
      <c r="AC1364" s="148"/>
      <c r="AD1364" s="148"/>
      <c r="AE1364" s="148"/>
      <c r="AF1364" s="148"/>
      <c r="AG1364" s="148" t="s">
        <v>365</v>
      </c>
      <c r="AH1364" s="148"/>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row>
    <row r="1365" spans="1:60" outlineLevel="3" x14ac:dyDescent="0.2">
      <c r="A1365" s="155"/>
      <c r="B1365" s="156"/>
      <c r="C1365" s="263" t="s">
        <v>1560</v>
      </c>
      <c r="D1365" s="264"/>
      <c r="E1365" s="264"/>
      <c r="F1365" s="264"/>
      <c r="G1365" s="264"/>
      <c r="H1365" s="159"/>
      <c r="I1365" s="159"/>
      <c r="J1365" s="159"/>
      <c r="K1365" s="159"/>
      <c r="L1365" s="159"/>
      <c r="M1365" s="159"/>
      <c r="N1365" s="158"/>
      <c r="O1365" s="158"/>
      <c r="P1365" s="158"/>
      <c r="Q1365" s="158"/>
      <c r="R1365" s="159"/>
      <c r="S1365" s="159"/>
      <c r="T1365" s="159"/>
      <c r="U1365" s="159"/>
      <c r="V1365" s="159"/>
      <c r="W1365" s="159"/>
      <c r="X1365" s="159"/>
      <c r="Y1365" s="159"/>
      <c r="Z1365" s="148"/>
      <c r="AA1365" s="148"/>
      <c r="AB1365" s="148"/>
      <c r="AC1365" s="148"/>
      <c r="AD1365" s="148"/>
      <c r="AE1365" s="148"/>
      <c r="AF1365" s="148"/>
      <c r="AG1365" s="148" t="s">
        <v>365</v>
      </c>
      <c r="AH1365" s="148"/>
      <c r="AI1365" s="148"/>
      <c r="AJ1365" s="148"/>
      <c r="AK1365" s="148"/>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row>
    <row r="1366" spans="1:60" outlineLevel="3" x14ac:dyDescent="0.2">
      <c r="A1366" s="155"/>
      <c r="B1366" s="156"/>
      <c r="C1366" s="263" t="s">
        <v>1561</v>
      </c>
      <c r="D1366" s="264"/>
      <c r="E1366" s="264"/>
      <c r="F1366" s="264"/>
      <c r="G1366" s="264"/>
      <c r="H1366" s="159"/>
      <c r="I1366" s="159"/>
      <c r="J1366" s="159"/>
      <c r="K1366" s="159"/>
      <c r="L1366" s="159"/>
      <c r="M1366" s="159"/>
      <c r="N1366" s="158"/>
      <c r="O1366" s="158"/>
      <c r="P1366" s="158"/>
      <c r="Q1366" s="158"/>
      <c r="R1366" s="159"/>
      <c r="S1366" s="159"/>
      <c r="T1366" s="159"/>
      <c r="U1366" s="159"/>
      <c r="V1366" s="159"/>
      <c r="W1366" s="159"/>
      <c r="X1366" s="159"/>
      <c r="Y1366" s="159"/>
      <c r="Z1366" s="148"/>
      <c r="AA1366" s="148"/>
      <c r="AB1366" s="148"/>
      <c r="AC1366" s="148"/>
      <c r="AD1366" s="148"/>
      <c r="AE1366" s="148"/>
      <c r="AF1366" s="148"/>
      <c r="AG1366" s="148" t="s">
        <v>365</v>
      </c>
      <c r="AH1366" s="148"/>
      <c r="AI1366" s="148"/>
      <c r="AJ1366" s="148"/>
      <c r="AK1366" s="148"/>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row>
    <row r="1367" spans="1:60" outlineLevel="3" x14ac:dyDescent="0.2">
      <c r="A1367" s="155"/>
      <c r="B1367" s="156"/>
      <c r="C1367" s="263" t="s">
        <v>1562</v>
      </c>
      <c r="D1367" s="264"/>
      <c r="E1367" s="264"/>
      <c r="F1367" s="264"/>
      <c r="G1367" s="264"/>
      <c r="H1367" s="159"/>
      <c r="I1367" s="159"/>
      <c r="J1367" s="159"/>
      <c r="K1367" s="159"/>
      <c r="L1367" s="159"/>
      <c r="M1367" s="159"/>
      <c r="N1367" s="158"/>
      <c r="O1367" s="158"/>
      <c r="P1367" s="158"/>
      <c r="Q1367" s="158"/>
      <c r="R1367" s="159"/>
      <c r="S1367" s="159"/>
      <c r="T1367" s="159"/>
      <c r="U1367" s="159"/>
      <c r="V1367" s="159"/>
      <c r="W1367" s="159"/>
      <c r="X1367" s="159"/>
      <c r="Y1367" s="159"/>
      <c r="Z1367" s="148"/>
      <c r="AA1367" s="148"/>
      <c r="AB1367" s="148"/>
      <c r="AC1367" s="148"/>
      <c r="AD1367" s="148"/>
      <c r="AE1367" s="148"/>
      <c r="AF1367" s="148"/>
      <c r="AG1367" s="148" t="s">
        <v>365</v>
      </c>
      <c r="AH1367" s="148"/>
      <c r="AI1367" s="148"/>
      <c r="AJ1367" s="148"/>
      <c r="AK1367" s="148"/>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row>
    <row r="1368" spans="1:60" outlineLevel="3" x14ac:dyDescent="0.2">
      <c r="A1368" s="155"/>
      <c r="B1368" s="156"/>
      <c r="C1368" s="263" t="s">
        <v>1563</v>
      </c>
      <c r="D1368" s="264"/>
      <c r="E1368" s="264"/>
      <c r="F1368" s="264"/>
      <c r="G1368" s="264"/>
      <c r="H1368" s="159"/>
      <c r="I1368" s="159"/>
      <c r="J1368" s="159"/>
      <c r="K1368" s="159"/>
      <c r="L1368" s="159"/>
      <c r="M1368" s="159"/>
      <c r="N1368" s="158"/>
      <c r="O1368" s="158"/>
      <c r="P1368" s="158"/>
      <c r="Q1368" s="158"/>
      <c r="R1368" s="159"/>
      <c r="S1368" s="159"/>
      <c r="T1368" s="159"/>
      <c r="U1368" s="159"/>
      <c r="V1368" s="159"/>
      <c r="W1368" s="159"/>
      <c r="X1368" s="159"/>
      <c r="Y1368" s="159"/>
      <c r="Z1368" s="148"/>
      <c r="AA1368" s="148"/>
      <c r="AB1368" s="148"/>
      <c r="AC1368" s="148"/>
      <c r="AD1368" s="148"/>
      <c r="AE1368" s="148"/>
      <c r="AF1368" s="148"/>
      <c r="AG1368" s="148" t="s">
        <v>365</v>
      </c>
      <c r="AH1368" s="148"/>
      <c r="AI1368" s="148"/>
      <c r="AJ1368" s="148"/>
      <c r="AK1368" s="148"/>
      <c r="AL1368" s="148"/>
      <c r="AM1368" s="148"/>
      <c r="AN1368" s="148"/>
      <c r="AO1368" s="148"/>
      <c r="AP1368" s="148"/>
      <c r="AQ1368" s="148"/>
      <c r="AR1368" s="148"/>
      <c r="AS1368" s="148"/>
      <c r="AT1368" s="148"/>
      <c r="AU1368" s="148"/>
      <c r="AV1368" s="148"/>
      <c r="AW1368" s="148"/>
      <c r="AX1368" s="148"/>
      <c r="AY1368" s="148"/>
      <c r="AZ1368" s="148"/>
      <c r="BA1368" s="148"/>
      <c r="BB1368" s="148"/>
      <c r="BC1368" s="148"/>
      <c r="BD1368" s="148"/>
      <c r="BE1368" s="148"/>
      <c r="BF1368" s="148"/>
      <c r="BG1368" s="148"/>
      <c r="BH1368" s="148"/>
    </row>
    <row r="1369" spans="1:60" outlineLevel="3" x14ac:dyDescent="0.2">
      <c r="A1369" s="155"/>
      <c r="B1369" s="156"/>
      <c r="C1369" s="263" t="s">
        <v>1564</v>
      </c>
      <c r="D1369" s="264"/>
      <c r="E1369" s="264"/>
      <c r="F1369" s="264"/>
      <c r="G1369" s="264"/>
      <c r="H1369" s="159"/>
      <c r="I1369" s="159"/>
      <c r="J1369" s="159"/>
      <c r="K1369" s="159"/>
      <c r="L1369" s="159"/>
      <c r="M1369" s="159"/>
      <c r="N1369" s="158"/>
      <c r="O1369" s="158"/>
      <c r="P1369" s="158"/>
      <c r="Q1369" s="158"/>
      <c r="R1369" s="159"/>
      <c r="S1369" s="159"/>
      <c r="T1369" s="159"/>
      <c r="U1369" s="159"/>
      <c r="V1369" s="159"/>
      <c r="W1369" s="159"/>
      <c r="X1369" s="159"/>
      <c r="Y1369" s="159"/>
      <c r="Z1369" s="148"/>
      <c r="AA1369" s="148"/>
      <c r="AB1369" s="148"/>
      <c r="AC1369" s="148"/>
      <c r="AD1369" s="148"/>
      <c r="AE1369" s="148"/>
      <c r="AF1369" s="148"/>
      <c r="AG1369" s="148" t="s">
        <v>365</v>
      </c>
      <c r="AH1369" s="148"/>
      <c r="AI1369" s="148"/>
      <c r="AJ1369" s="148"/>
      <c r="AK1369" s="148"/>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row>
    <row r="1370" spans="1:60" outlineLevel="3" x14ac:dyDescent="0.2">
      <c r="A1370" s="155"/>
      <c r="B1370" s="156"/>
      <c r="C1370" s="263" t="s">
        <v>1575</v>
      </c>
      <c r="D1370" s="264"/>
      <c r="E1370" s="264"/>
      <c r="F1370" s="264"/>
      <c r="G1370" s="264"/>
      <c r="H1370" s="159"/>
      <c r="I1370" s="159"/>
      <c r="J1370" s="159"/>
      <c r="K1370" s="159"/>
      <c r="L1370" s="159"/>
      <c r="M1370" s="159"/>
      <c r="N1370" s="158"/>
      <c r="O1370" s="158"/>
      <c r="P1370" s="158"/>
      <c r="Q1370" s="158"/>
      <c r="R1370" s="159"/>
      <c r="S1370" s="159"/>
      <c r="T1370" s="159"/>
      <c r="U1370" s="159"/>
      <c r="V1370" s="159"/>
      <c r="W1370" s="159"/>
      <c r="X1370" s="159"/>
      <c r="Y1370" s="159"/>
      <c r="Z1370" s="148"/>
      <c r="AA1370" s="148"/>
      <c r="AB1370" s="148"/>
      <c r="AC1370" s="148"/>
      <c r="AD1370" s="148"/>
      <c r="AE1370" s="148"/>
      <c r="AF1370" s="148"/>
      <c r="AG1370" s="148" t="s">
        <v>365</v>
      </c>
      <c r="AH1370" s="148"/>
      <c r="AI1370" s="148"/>
      <c r="AJ1370" s="148"/>
      <c r="AK1370" s="148"/>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row>
    <row r="1371" spans="1:60" outlineLevel="3" x14ac:dyDescent="0.2">
      <c r="A1371" s="155"/>
      <c r="B1371" s="156"/>
      <c r="C1371" s="263" t="s">
        <v>1565</v>
      </c>
      <c r="D1371" s="264"/>
      <c r="E1371" s="264"/>
      <c r="F1371" s="264"/>
      <c r="G1371" s="264"/>
      <c r="H1371" s="159"/>
      <c r="I1371" s="159"/>
      <c r="J1371" s="159"/>
      <c r="K1371" s="159"/>
      <c r="L1371" s="159"/>
      <c r="M1371" s="159"/>
      <c r="N1371" s="158"/>
      <c r="O1371" s="158"/>
      <c r="P1371" s="158"/>
      <c r="Q1371" s="158"/>
      <c r="R1371" s="159"/>
      <c r="S1371" s="159"/>
      <c r="T1371" s="159"/>
      <c r="U1371" s="159"/>
      <c r="V1371" s="159"/>
      <c r="W1371" s="159"/>
      <c r="X1371" s="159"/>
      <c r="Y1371" s="159"/>
      <c r="Z1371" s="148"/>
      <c r="AA1371" s="148"/>
      <c r="AB1371" s="148"/>
      <c r="AC1371" s="148"/>
      <c r="AD1371" s="148"/>
      <c r="AE1371" s="148"/>
      <c r="AF1371" s="148"/>
      <c r="AG1371" s="148" t="s">
        <v>365</v>
      </c>
      <c r="AH1371" s="148"/>
      <c r="AI1371" s="148"/>
      <c r="AJ1371" s="148"/>
      <c r="AK1371" s="148"/>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row>
    <row r="1372" spans="1:60" outlineLevel="3" x14ac:dyDescent="0.2">
      <c r="A1372" s="155"/>
      <c r="B1372" s="156"/>
      <c r="C1372" s="263" t="s">
        <v>1566</v>
      </c>
      <c r="D1372" s="264"/>
      <c r="E1372" s="264"/>
      <c r="F1372" s="264"/>
      <c r="G1372" s="264"/>
      <c r="H1372" s="159"/>
      <c r="I1372" s="159"/>
      <c r="J1372" s="159"/>
      <c r="K1372" s="159"/>
      <c r="L1372" s="159"/>
      <c r="M1372" s="159"/>
      <c r="N1372" s="158"/>
      <c r="O1372" s="158"/>
      <c r="P1372" s="158"/>
      <c r="Q1372" s="158"/>
      <c r="R1372" s="159"/>
      <c r="S1372" s="159"/>
      <c r="T1372" s="159"/>
      <c r="U1372" s="159"/>
      <c r="V1372" s="159"/>
      <c r="W1372" s="159"/>
      <c r="X1372" s="159"/>
      <c r="Y1372" s="159"/>
      <c r="Z1372" s="148"/>
      <c r="AA1372" s="148"/>
      <c r="AB1372" s="148"/>
      <c r="AC1372" s="148"/>
      <c r="AD1372" s="148"/>
      <c r="AE1372" s="148"/>
      <c r="AF1372" s="148"/>
      <c r="AG1372" s="148" t="s">
        <v>365</v>
      </c>
      <c r="AH1372" s="148"/>
      <c r="AI1372" s="148"/>
      <c r="AJ1372" s="148"/>
      <c r="AK1372" s="148"/>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row>
    <row r="1373" spans="1:60" outlineLevel="3" x14ac:dyDescent="0.2">
      <c r="A1373" s="155"/>
      <c r="B1373" s="156"/>
      <c r="C1373" s="263" t="s">
        <v>1567</v>
      </c>
      <c r="D1373" s="264"/>
      <c r="E1373" s="264"/>
      <c r="F1373" s="264"/>
      <c r="G1373" s="264"/>
      <c r="H1373" s="159"/>
      <c r="I1373" s="159"/>
      <c r="J1373" s="159"/>
      <c r="K1373" s="159"/>
      <c r="L1373" s="159"/>
      <c r="M1373" s="159"/>
      <c r="N1373" s="158"/>
      <c r="O1373" s="158"/>
      <c r="P1373" s="158"/>
      <c r="Q1373" s="158"/>
      <c r="R1373" s="159"/>
      <c r="S1373" s="159"/>
      <c r="T1373" s="159"/>
      <c r="U1373" s="159"/>
      <c r="V1373" s="159"/>
      <c r="W1373" s="159"/>
      <c r="X1373" s="159"/>
      <c r="Y1373" s="159"/>
      <c r="Z1373" s="148"/>
      <c r="AA1373" s="148"/>
      <c r="AB1373" s="148"/>
      <c r="AC1373" s="148"/>
      <c r="AD1373" s="148"/>
      <c r="AE1373" s="148"/>
      <c r="AF1373" s="148"/>
      <c r="AG1373" s="148" t="s">
        <v>365</v>
      </c>
      <c r="AH1373" s="148"/>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row>
    <row r="1374" spans="1:60" outlineLevel="3" x14ac:dyDescent="0.2">
      <c r="A1374" s="155"/>
      <c r="B1374" s="156"/>
      <c r="C1374" s="263" t="s">
        <v>1568</v>
      </c>
      <c r="D1374" s="264"/>
      <c r="E1374" s="264"/>
      <c r="F1374" s="264"/>
      <c r="G1374" s="264"/>
      <c r="H1374" s="159"/>
      <c r="I1374" s="159"/>
      <c r="J1374" s="159"/>
      <c r="K1374" s="159"/>
      <c r="L1374" s="159"/>
      <c r="M1374" s="159"/>
      <c r="N1374" s="158"/>
      <c r="O1374" s="158"/>
      <c r="P1374" s="158"/>
      <c r="Q1374" s="158"/>
      <c r="R1374" s="159"/>
      <c r="S1374" s="159"/>
      <c r="T1374" s="159"/>
      <c r="U1374" s="159"/>
      <c r="V1374" s="159"/>
      <c r="W1374" s="159"/>
      <c r="X1374" s="159"/>
      <c r="Y1374" s="159"/>
      <c r="Z1374" s="148"/>
      <c r="AA1374" s="148"/>
      <c r="AB1374" s="148"/>
      <c r="AC1374" s="148"/>
      <c r="AD1374" s="148"/>
      <c r="AE1374" s="148"/>
      <c r="AF1374" s="148"/>
      <c r="AG1374" s="148" t="s">
        <v>365</v>
      </c>
      <c r="AH1374" s="148"/>
      <c r="AI1374" s="148"/>
      <c r="AJ1374" s="148"/>
      <c r="AK1374" s="148"/>
      <c r="AL1374" s="148"/>
      <c r="AM1374" s="148"/>
      <c r="AN1374" s="148"/>
      <c r="AO1374" s="148"/>
      <c r="AP1374" s="148"/>
      <c r="AQ1374" s="148"/>
      <c r="AR1374" s="148"/>
      <c r="AS1374" s="148"/>
      <c r="AT1374" s="148"/>
      <c r="AU1374" s="148"/>
      <c r="AV1374" s="148"/>
      <c r="AW1374" s="148"/>
      <c r="AX1374" s="148"/>
      <c r="AY1374" s="148"/>
      <c r="AZ1374" s="148"/>
      <c r="BA1374" s="148"/>
      <c r="BB1374" s="148"/>
      <c r="BC1374" s="148"/>
      <c r="BD1374" s="148"/>
      <c r="BE1374" s="148"/>
      <c r="BF1374" s="148"/>
      <c r="BG1374" s="148"/>
      <c r="BH1374" s="148"/>
    </row>
    <row r="1375" spans="1:60" outlineLevel="3" x14ac:dyDescent="0.2">
      <c r="A1375" s="155"/>
      <c r="B1375" s="156"/>
      <c r="C1375" s="263" t="s">
        <v>1569</v>
      </c>
      <c r="D1375" s="264"/>
      <c r="E1375" s="264"/>
      <c r="F1375" s="264"/>
      <c r="G1375" s="264"/>
      <c r="H1375" s="159"/>
      <c r="I1375" s="159"/>
      <c r="J1375" s="159"/>
      <c r="K1375" s="159"/>
      <c r="L1375" s="159"/>
      <c r="M1375" s="159"/>
      <c r="N1375" s="158"/>
      <c r="O1375" s="158"/>
      <c r="P1375" s="158"/>
      <c r="Q1375" s="158"/>
      <c r="R1375" s="159"/>
      <c r="S1375" s="159"/>
      <c r="T1375" s="159"/>
      <c r="U1375" s="159"/>
      <c r="V1375" s="159"/>
      <c r="W1375" s="159"/>
      <c r="X1375" s="159"/>
      <c r="Y1375" s="159"/>
      <c r="Z1375" s="148"/>
      <c r="AA1375" s="148"/>
      <c r="AB1375" s="148"/>
      <c r="AC1375" s="148"/>
      <c r="AD1375" s="148"/>
      <c r="AE1375" s="148"/>
      <c r="AF1375" s="148"/>
      <c r="AG1375" s="148" t="s">
        <v>365</v>
      </c>
      <c r="AH1375" s="148"/>
      <c r="AI1375" s="148"/>
      <c r="AJ1375" s="148"/>
      <c r="AK1375" s="148"/>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row>
    <row r="1376" spans="1:60" outlineLevel="3" x14ac:dyDescent="0.2">
      <c r="A1376" s="155"/>
      <c r="B1376" s="156"/>
      <c r="C1376" s="263" t="s">
        <v>1570</v>
      </c>
      <c r="D1376" s="264"/>
      <c r="E1376" s="264"/>
      <c r="F1376" s="264"/>
      <c r="G1376" s="264"/>
      <c r="H1376" s="159"/>
      <c r="I1376" s="159"/>
      <c r="J1376" s="159"/>
      <c r="K1376" s="159"/>
      <c r="L1376" s="159"/>
      <c r="M1376" s="159"/>
      <c r="N1376" s="158"/>
      <c r="O1376" s="158"/>
      <c r="P1376" s="158"/>
      <c r="Q1376" s="158"/>
      <c r="R1376" s="159"/>
      <c r="S1376" s="159"/>
      <c r="T1376" s="159"/>
      <c r="U1376" s="159"/>
      <c r="V1376" s="159"/>
      <c r="W1376" s="159"/>
      <c r="X1376" s="159"/>
      <c r="Y1376" s="159"/>
      <c r="Z1376" s="148"/>
      <c r="AA1376" s="148"/>
      <c r="AB1376" s="148"/>
      <c r="AC1376" s="148"/>
      <c r="AD1376" s="148"/>
      <c r="AE1376" s="148"/>
      <c r="AF1376" s="148"/>
      <c r="AG1376" s="148" t="s">
        <v>365</v>
      </c>
      <c r="AH1376" s="148"/>
      <c r="AI1376" s="148"/>
      <c r="AJ1376" s="148"/>
      <c r="AK1376" s="148"/>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row>
    <row r="1377" spans="1:60" outlineLevel="3" x14ac:dyDescent="0.2">
      <c r="A1377" s="155"/>
      <c r="B1377" s="156"/>
      <c r="C1377" s="263" t="s">
        <v>1571</v>
      </c>
      <c r="D1377" s="264"/>
      <c r="E1377" s="264"/>
      <c r="F1377" s="264"/>
      <c r="G1377" s="264"/>
      <c r="H1377" s="159"/>
      <c r="I1377" s="159"/>
      <c r="J1377" s="159"/>
      <c r="K1377" s="159"/>
      <c r="L1377" s="159"/>
      <c r="M1377" s="159"/>
      <c r="N1377" s="158"/>
      <c r="O1377" s="158"/>
      <c r="P1377" s="158"/>
      <c r="Q1377" s="158"/>
      <c r="R1377" s="159"/>
      <c r="S1377" s="159"/>
      <c r="T1377" s="159"/>
      <c r="U1377" s="159"/>
      <c r="V1377" s="159"/>
      <c r="W1377" s="159"/>
      <c r="X1377" s="159"/>
      <c r="Y1377" s="159"/>
      <c r="Z1377" s="148"/>
      <c r="AA1377" s="148"/>
      <c r="AB1377" s="148"/>
      <c r="AC1377" s="148"/>
      <c r="AD1377" s="148"/>
      <c r="AE1377" s="148"/>
      <c r="AF1377" s="148"/>
      <c r="AG1377" s="148" t="s">
        <v>365</v>
      </c>
      <c r="AH1377" s="148"/>
      <c r="AI1377" s="148"/>
      <c r="AJ1377" s="148"/>
      <c r="AK1377" s="148"/>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row>
    <row r="1378" spans="1:60" outlineLevel="3" x14ac:dyDescent="0.2">
      <c r="A1378" s="155"/>
      <c r="B1378" s="156"/>
      <c r="C1378" s="263" t="s">
        <v>1403</v>
      </c>
      <c r="D1378" s="264"/>
      <c r="E1378" s="264"/>
      <c r="F1378" s="264"/>
      <c r="G1378" s="264"/>
      <c r="H1378" s="159"/>
      <c r="I1378" s="159"/>
      <c r="J1378" s="159"/>
      <c r="K1378" s="159"/>
      <c r="L1378" s="159"/>
      <c r="M1378" s="159"/>
      <c r="N1378" s="158"/>
      <c r="O1378" s="158"/>
      <c r="P1378" s="158"/>
      <c r="Q1378" s="158"/>
      <c r="R1378" s="159"/>
      <c r="S1378" s="159"/>
      <c r="T1378" s="159"/>
      <c r="U1378" s="159"/>
      <c r="V1378" s="159"/>
      <c r="W1378" s="159"/>
      <c r="X1378" s="159"/>
      <c r="Y1378" s="159"/>
      <c r="Z1378" s="148"/>
      <c r="AA1378" s="148"/>
      <c r="AB1378" s="148"/>
      <c r="AC1378" s="148"/>
      <c r="AD1378" s="148"/>
      <c r="AE1378" s="148"/>
      <c r="AF1378" s="148"/>
      <c r="AG1378" s="148" t="s">
        <v>365</v>
      </c>
      <c r="AH1378" s="148"/>
      <c r="AI1378" s="148"/>
      <c r="AJ1378" s="148"/>
      <c r="AK1378" s="148"/>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row>
    <row r="1379" spans="1:60" outlineLevel="3" x14ac:dyDescent="0.2">
      <c r="A1379" s="155"/>
      <c r="B1379" s="156"/>
      <c r="C1379" s="263" t="s">
        <v>1404</v>
      </c>
      <c r="D1379" s="264"/>
      <c r="E1379" s="264"/>
      <c r="F1379" s="264"/>
      <c r="G1379" s="264"/>
      <c r="H1379" s="159"/>
      <c r="I1379" s="159"/>
      <c r="J1379" s="159"/>
      <c r="K1379" s="159"/>
      <c r="L1379" s="159"/>
      <c r="M1379" s="159"/>
      <c r="N1379" s="158"/>
      <c r="O1379" s="158"/>
      <c r="P1379" s="158"/>
      <c r="Q1379" s="158"/>
      <c r="R1379" s="159"/>
      <c r="S1379" s="159"/>
      <c r="T1379" s="159"/>
      <c r="U1379" s="159"/>
      <c r="V1379" s="159"/>
      <c r="W1379" s="159"/>
      <c r="X1379" s="159"/>
      <c r="Y1379" s="159"/>
      <c r="Z1379" s="148"/>
      <c r="AA1379" s="148"/>
      <c r="AB1379" s="148"/>
      <c r="AC1379" s="148"/>
      <c r="AD1379" s="148"/>
      <c r="AE1379" s="148"/>
      <c r="AF1379" s="148"/>
      <c r="AG1379" s="148" t="s">
        <v>365</v>
      </c>
      <c r="AH1379" s="148"/>
      <c r="AI1379" s="148"/>
      <c r="AJ1379" s="148"/>
      <c r="AK1379" s="148"/>
      <c r="AL1379" s="148"/>
      <c r="AM1379" s="148"/>
      <c r="AN1379" s="148"/>
      <c r="AO1379" s="148"/>
      <c r="AP1379" s="148"/>
      <c r="AQ1379" s="148"/>
      <c r="AR1379" s="148"/>
      <c r="AS1379" s="148"/>
      <c r="AT1379" s="148"/>
      <c r="AU1379" s="148"/>
      <c r="AV1379" s="148"/>
      <c r="AW1379" s="148"/>
      <c r="AX1379" s="148"/>
      <c r="AY1379" s="148"/>
      <c r="AZ1379" s="148"/>
      <c r="BA1379" s="148"/>
      <c r="BB1379" s="148"/>
      <c r="BC1379" s="148"/>
      <c r="BD1379" s="148"/>
      <c r="BE1379" s="148"/>
      <c r="BF1379" s="148"/>
      <c r="BG1379" s="148"/>
      <c r="BH1379" s="148"/>
    </row>
    <row r="1380" spans="1:60" outlineLevel="3" x14ac:dyDescent="0.2">
      <c r="A1380" s="155"/>
      <c r="B1380" s="156"/>
      <c r="C1380" s="263" t="s">
        <v>1517</v>
      </c>
      <c r="D1380" s="264"/>
      <c r="E1380" s="264"/>
      <c r="F1380" s="264"/>
      <c r="G1380" s="264"/>
      <c r="H1380" s="159"/>
      <c r="I1380" s="159"/>
      <c r="J1380" s="159"/>
      <c r="K1380" s="159"/>
      <c r="L1380" s="159"/>
      <c r="M1380" s="159"/>
      <c r="N1380" s="158"/>
      <c r="O1380" s="158"/>
      <c r="P1380" s="158"/>
      <c r="Q1380" s="158"/>
      <c r="R1380" s="159"/>
      <c r="S1380" s="159"/>
      <c r="T1380" s="159"/>
      <c r="U1380" s="159"/>
      <c r="V1380" s="159"/>
      <c r="W1380" s="159"/>
      <c r="X1380" s="159"/>
      <c r="Y1380" s="159"/>
      <c r="Z1380" s="148"/>
      <c r="AA1380" s="148"/>
      <c r="AB1380" s="148"/>
      <c r="AC1380" s="148"/>
      <c r="AD1380" s="148"/>
      <c r="AE1380" s="148"/>
      <c r="AF1380" s="148"/>
      <c r="AG1380" s="148" t="s">
        <v>365</v>
      </c>
      <c r="AH1380" s="148"/>
      <c r="AI1380" s="148"/>
      <c r="AJ1380" s="148"/>
      <c r="AK1380" s="148"/>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row>
    <row r="1381" spans="1:60" outlineLevel="3" x14ac:dyDescent="0.2">
      <c r="A1381" s="155"/>
      <c r="B1381" s="156"/>
      <c r="C1381" s="263" t="s">
        <v>1518</v>
      </c>
      <c r="D1381" s="264"/>
      <c r="E1381" s="264"/>
      <c r="F1381" s="264"/>
      <c r="G1381" s="264"/>
      <c r="H1381" s="159"/>
      <c r="I1381" s="159"/>
      <c r="J1381" s="159"/>
      <c r="K1381" s="159"/>
      <c r="L1381" s="159"/>
      <c r="M1381" s="159"/>
      <c r="N1381" s="158"/>
      <c r="O1381" s="158"/>
      <c r="P1381" s="158"/>
      <c r="Q1381" s="158"/>
      <c r="R1381" s="159"/>
      <c r="S1381" s="159"/>
      <c r="T1381" s="159"/>
      <c r="U1381" s="159"/>
      <c r="V1381" s="159"/>
      <c r="W1381" s="159"/>
      <c r="X1381" s="159"/>
      <c r="Y1381" s="159"/>
      <c r="Z1381" s="148"/>
      <c r="AA1381" s="148"/>
      <c r="AB1381" s="148"/>
      <c r="AC1381" s="148"/>
      <c r="AD1381" s="148"/>
      <c r="AE1381" s="148"/>
      <c r="AF1381" s="148"/>
      <c r="AG1381" s="148" t="s">
        <v>365</v>
      </c>
      <c r="AH1381" s="148"/>
      <c r="AI1381" s="148"/>
      <c r="AJ1381" s="148"/>
      <c r="AK1381" s="148"/>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row>
    <row r="1382" spans="1:60" ht="22.5" outlineLevel="1" x14ac:dyDescent="0.2">
      <c r="A1382" s="185">
        <v>270</v>
      </c>
      <c r="B1382" s="186" t="s">
        <v>1576</v>
      </c>
      <c r="C1382" s="197" t="s">
        <v>1577</v>
      </c>
      <c r="D1382" s="187" t="s">
        <v>381</v>
      </c>
      <c r="E1382" s="188">
        <v>0.34310000000000002</v>
      </c>
      <c r="F1382" s="189"/>
      <c r="G1382" s="190">
        <f>ROUND(E1382*F1382,2)</f>
        <v>0</v>
      </c>
      <c r="H1382" s="189"/>
      <c r="I1382" s="190">
        <f>ROUND(E1382*H1382,2)</f>
        <v>0</v>
      </c>
      <c r="J1382" s="189"/>
      <c r="K1382" s="190">
        <f>ROUND(E1382*J1382,2)</f>
        <v>0</v>
      </c>
      <c r="L1382" s="190">
        <v>12</v>
      </c>
      <c r="M1382" s="190">
        <f>G1382*(1+L1382/100)</f>
        <v>0</v>
      </c>
      <c r="N1382" s="188">
        <v>0</v>
      </c>
      <c r="O1382" s="188">
        <f>ROUND(E1382*N1382,2)</f>
        <v>0</v>
      </c>
      <c r="P1382" s="188">
        <v>0</v>
      </c>
      <c r="Q1382" s="188">
        <f>ROUND(E1382*P1382,2)</f>
        <v>0</v>
      </c>
      <c r="R1382" s="190"/>
      <c r="S1382" s="190" t="s">
        <v>313</v>
      </c>
      <c r="T1382" s="191" t="s">
        <v>313</v>
      </c>
      <c r="U1382" s="159">
        <v>1.573</v>
      </c>
      <c r="V1382" s="159">
        <f>ROUND(E1382*U1382,2)</f>
        <v>0.54</v>
      </c>
      <c r="W1382" s="159"/>
      <c r="X1382" s="159" t="s">
        <v>1143</v>
      </c>
      <c r="Y1382" s="159" t="s">
        <v>315</v>
      </c>
      <c r="Z1382" s="148"/>
      <c r="AA1382" s="148"/>
      <c r="AB1382" s="148"/>
      <c r="AC1382" s="148"/>
      <c r="AD1382" s="148"/>
      <c r="AE1382" s="148"/>
      <c r="AF1382" s="148"/>
      <c r="AG1382" s="148" t="s">
        <v>1144</v>
      </c>
      <c r="AH1382" s="148"/>
      <c r="AI1382" s="148"/>
      <c r="AJ1382" s="148"/>
      <c r="AK1382" s="148"/>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row>
    <row r="1383" spans="1:60" x14ac:dyDescent="0.2">
      <c r="A1383" s="171" t="s">
        <v>308</v>
      </c>
      <c r="B1383" s="172" t="s">
        <v>242</v>
      </c>
      <c r="C1383" s="194" t="s">
        <v>243</v>
      </c>
      <c r="D1383" s="173"/>
      <c r="E1383" s="174"/>
      <c r="F1383" s="175"/>
      <c r="G1383" s="175">
        <f>SUMIF(AG1384:AG1386,"&lt;&gt;NOR",G1384:G1386)</f>
        <v>0</v>
      </c>
      <c r="H1383" s="175"/>
      <c r="I1383" s="175">
        <f>SUM(I1384:I1386)</f>
        <v>0</v>
      </c>
      <c r="J1383" s="175"/>
      <c r="K1383" s="175">
        <f>SUM(K1384:K1386)</f>
        <v>0</v>
      </c>
      <c r="L1383" s="175"/>
      <c r="M1383" s="175">
        <f>SUM(M1384:M1386)</f>
        <v>0</v>
      </c>
      <c r="N1383" s="174"/>
      <c r="O1383" s="174">
        <f>SUM(O1384:O1386)</f>
        <v>6.0000000000000005E-2</v>
      </c>
      <c r="P1383" s="174"/>
      <c r="Q1383" s="174">
        <f>SUM(Q1384:Q1386)</f>
        <v>0</v>
      </c>
      <c r="R1383" s="175"/>
      <c r="S1383" s="175"/>
      <c r="T1383" s="176"/>
      <c r="U1383" s="170"/>
      <c r="V1383" s="170">
        <f>SUM(V1384:V1386)</f>
        <v>12.079999999999998</v>
      </c>
      <c r="W1383" s="170"/>
      <c r="X1383" s="170"/>
      <c r="Y1383" s="170"/>
      <c r="AG1383" t="s">
        <v>309</v>
      </c>
    </row>
    <row r="1384" spans="1:60" outlineLevel="1" x14ac:dyDescent="0.2">
      <c r="A1384" s="185">
        <v>271</v>
      </c>
      <c r="B1384" s="186" t="s">
        <v>1578</v>
      </c>
      <c r="C1384" s="197" t="s">
        <v>1579</v>
      </c>
      <c r="D1384" s="187" t="s">
        <v>1426</v>
      </c>
      <c r="E1384" s="188">
        <v>1</v>
      </c>
      <c r="F1384" s="189"/>
      <c r="G1384" s="190">
        <f>ROUND(E1384*F1384,2)</f>
        <v>0</v>
      </c>
      <c r="H1384" s="189"/>
      <c r="I1384" s="190">
        <f>ROUND(E1384*H1384,2)</f>
        <v>0</v>
      </c>
      <c r="J1384" s="189"/>
      <c r="K1384" s="190">
        <f>ROUND(E1384*J1384,2)</f>
        <v>0</v>
      </c>
      <c r="L1384" s="190">
        <v>12</v>
      </c>
      <c r="M1384" s="190">
        <f>G1384*(1+L1384/100)</f>
        <v>0</v>
      </c>
      <c r="N1384" s="188">
        <v>0.01</v>
      </c>
      <c r="O1384" s="188">
        <f>ROUND(E1384*N1384,2)</f>
        <v>0.01</v>
      </c>
      <c r="P1384" s="188">
        <v>0</v>
      </c>
      <c r="Q1384" s="188">
        <f>ROUND(E1384*P1384,2)</f>
        <v>0</v>
      </c>
      <c r="R1384" s="190"/>
      <c r="S1384" s="190" t="s">
        <v>313</v>
      </c>
      <c r="T1384" s="191" t="s">
        <v>313</v>
      </c>
      <c r="U1384" s="159">
        <v>1.35</v>
      </c>
      <c r="V1384" s="159">
        <f>ROUND(E1384*U1384,2)</f>
        <v>1.35</v>
      </c>
      <c r="W1384" s="159"/>
      <c r="X1384" s="159" t="s">
        <v>314</v>
      </c>
      <c r="Y1384" s="159" t="s">
        <v>315</v>
      </c>
      <c r="Z1384" s="148"/>
      <c r="AA1384" s="148"/>
      <c r="AB1384" s="148"/>
      <c r="AC1384" s="148"/>
      <c r="AD1384" s="148"/>
      <c r="AE1384" s="148"/>
      <c r="AF1384" s="148"/>
      <c r="AG1384" s="148" t="s">
        <v>316</v>
      </c>
      <c r="AH1384" s="148"/>
      <c r="AI1384" s="148"/>
      <c r="AJ1384" s="148"/>
      <c r="AK1384" s="148"/>
      <c r="AL1384" s="148"/>
      <c r="AM1384" s="148"/>
      <c r="AN1384" s="148"/>
      <c r="AO1384" s="148"/>
      <c r="AP1384" s="148"/>
      <c r="AQ1384" s="148"/>
      <c r="AR1384" s="148"/>
      <c r="AS1384" s="148"/>
      <c r="AT1384" s="148"/>
      <c r="AU1384" s="148"/>
      <c r="AV1384" s="148"/>
      <c r="AW1384" s="148"/>
      <c r="AX1384" s="148"/>
      <c r="AY1384" s="148"/>
      <c r="AZ1384" s="148"/>
      <c r="BA1384" s="148"/>
      <c r="BB1384" s="148"/>
      <c r="BC1384" s="148"/>
      <c r="BD1384" s="148"/>
      <c r="BE1384" s="148"/>
      <c r="BF1384" s="148"/>
      <c r="BG1384" s="148"/>
      <c r="BH1384" s="148"/>
    </row>
    <row r="1385" spans="1:60" outlineLevel="1" x14ac:dyDescent="0.2">
      <c r="A1385" s="185">
        <v>272</v>
      </c>
      <c r="B1385" s="186" t="s">
        <v>1580</v>
      </c>
      <c r="C1385" s="197" t="s">
        <v>1581</v>
      </c>
      <c r="D1385" s="187" t="s">
        <v>1426</v>
      </c>
      <c r="E1385" s="188">
        <v>6</v>
      </c>
      <c r="F1385" s="189"/>
      <c r="G1385" s="190">
        <f>ROUND(E1385*F1385,2)</f>
        <v>0</v>
      </c>
      <c r="H1385" s="189"/>
      <c r="I1385" s="190">
        <f>ROUND(E1385*H1385,2)</f>
        <v>0</v>
      </c>
      <c r="J1385" s="189"/>
      <c r="K1385" s="190">
        <f>ROUND(E1385*J1385,2)</f>
        <v>0</v>
      </c>
      <c r="L1385" s="190">
        <v>12</v>
      </c>
      <c r="M1385" s="190">
        <f>G1385*(1+L1385/100)</f>
        <v>0</v>
      </c>
      <c r="N1385" s="188">
        <v>8.9999999999999993E-3</v>
      </c>
      <c r="O1385" s="188">
        <f>ROUND(E1385*N1385,2)</f>
        <v>0.05</v>
      </c>
      <c r="P1385" s="188">
        <v>0</v>
      </c>
      <c r="Q1385" s="188">
        <f>ROUND(E1385*P1385,2)</f>
        <v>0</v>
      </c>
      <c r="R1385" s="190"/>
      <c r="S1385" s="190" t="s">
        <v>313</v>
      </c>
      <c r="T1385" s="191" t="s">
        <v>313</v>
      </c>
      <c r="U1385" s="159">
        <v>1.77</v>
      </c>
      <c r="V1385" s="159">
        <f>ROUND(E1385*U1385,2)</f>
        <v>10.62</v>
      </c>
      <c r="W1385" s="159"/>
      <c r="X1385" s="159" t="s">
        <v>314</v>
      </c>
      <c r="Y1385" s="159" t="s">
        <v>315</v>
      </c>
      <c r="Z1385" s="148"/>
      <c r="AA1385" s="148"/>
      <c r="AB1385" s="148"/>
      <c r="AC1385" s="148"/>
      <c r="AD1385" s="148"/>
      <c r="AE1385" s="148"/>
      <c r="AF1385" s="148"/>
      <c r="AG1385" s="148" t="s">
        <v>316</v>
      </c>
      <c r="AH1385" s="148"/>
      <c r="AI1385" s="148"/>
      <c r="AJ1385" s="148"/>
      <c r="AK1385" s="148"/>
      <c r="AL1385" s="148"/>
      <c r="AM1385" s="148"/>
      <c r="AN1385" s="148"/>
      <c r="AO1385" s="148"/>
      <c r="AP1385" s="148"/>
      <c r="AQ1385" s="148"/>
      <c r="AR1385" s="148"/>
      <c r="AS1385" s="148"/>
      <c r="AT1385" s="148"/>
      <c r="AU1385" s="148"/>
      <c r="AV1385" s="148"/>
      <c r="AW1385" s="148"/>
      <c r="AX1385" s="148"/>
      <c r="AY1385" s="148"/>
      <c r="AZ1385" s="148"/>
      <c r="BA1385" s="148"/>
      <c r="BB1385" s="148"/>
      <c r="BC1385" s="148"/>
      <c r="BD1385" s="148"/>
      <c r="BE1385" s="148"/>
      <c r="BF1385" s="148"/>
      <c r="BG1385" s="148"/>
      <c r="BH1385" s="148"/>
    </row>
    <row r="1386" spans="1:60" ht="22.5" outlineLevel="1" x14ac:dyDescent="0.2">
      <c r="A1386" s="185">
        <v>273</v>
      </c>
      <c r="B1386" s="186" t="s">
        <v>1582</v>
      </c>
      <c r="C1386" s="197" t="s">
        <v>1583</v>
      </c>
      <c r="D1386" s="187" t="s">
        <v>381</v>
      </c>
      <c r="E1386" s="188">
        <v>6.4000000000000001E-2</v>
      </c>
      <c r="F1386" s="189"/>
      <c r="G1386" s="190">
        <f>ROUND(E1386*F1386,2)</f>
        <v>0</v>
      </c>
      <c r="H1386" s="189"/>
      <c r="I1386" s="190">
        <f>ROUND(E1386*H1386,2)</f>
        <v>0</v>
      </c>
      <c r="J1386" s="189"/>
      <c r="K1386" s="190">
        <f>ROUND(E1386*J1386,2)</f>
        <v>0</v>
      </c>
      <c r="L1386" s="190">
        <v>12</v>
      </c>
      <c r="M1386" s="190">
        <f>G1386*(1+L1386/100)</f>
        <v>0</v>
      </c>
      <c r="N1386" s="188">
        <v>0</v>
      </c>
      <c r="O1386" s="188">
        <f>ROUND(E1386*N1386,2)</f>
        <v>0</v>
      </c>
      <c r="P1386" s="188">
        <v>0</v>
      </c>
      <c r="Q1386" s="188">
        <f>ROUND(E1386*P1386,2)</f>
        <v>0</v>
      </c>
      <c r="R1386" s="190"/>
      <c r="S1386" s="190" t="s">
        <v>313</v>
      </c>
      <c r="T1386" s="191" t="s">
        <v>313</v>
      </c>
      <c r="U1386" s="159">
        <v>1.7230000000000001</v>
      </c>
      <c r="V1386" s="159">
        <f>ROUND(E1386*U1386,2)</f>
        <v>0.11</v>
      </c>
      <c r="W1386" s="159"/>
      <c r="X1386" s="159" t="s">
        <v>1143</v>
      </c>
      <c r="Y1386" s="159" t="s">
        <v>315</v>
      </c>
      <c r="Z1386" s="148"/>
      <c r="AA1386" s="148"/>
      <c r="AB1386" s="148"/>
      <c r="AC1386" s="148"/>
      <c r="AD1386" s="148"/>
      <c r="AE1386" s="148"/>
      <c r="AF1386" s="148"/>
      <c r="AG1386" s="148" t="s">
        <v>1144</v>
      </c>
      <c r="AH1386" s="148"/>
      <c r="AI1386" s="148"/>
      <c r="AJ1386" s="148"/>
      <c r="AK1386" s="148"/>
      <c r="AL1386" s="148"/>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row>
    <row r="1387" spans="1:60" x14ac:dyDescent="0.2">
      <c r="A1387" s="171" t="s">
        <v>308</v>
      </c>
      <c r="B1387" s="172" t="s">
        <v>245</v>
      </c>
      <c r="C1387" s="194" t="s">
        <v>246</v>
      </c>
      <c r="D1387" s="173"/>
      <c r="E1387" s="174"/>
      <c r="F1387" s="175"/>
      <c r="G1387" s="175">
        <f>SUMIF(AG1388:AG1409,"&lt;&gt;NOR",G1388:G1409)</f>
        <v>0</v>
      </c>
      <c r="H1387" s="175"/>
      <c r="I1387" s="175">
        <f>SUM(I1388:I1409)</f>
        <v>0</v>
      </c>
      <c r="J1387" s="175"/>
      <c r="K1387" s="175">
        <f>SUM(K1388:K1409)</f>
        <v>0</v>
      </c>
      <c r="L1387" s="175"/>
      <c r="M1387" s="175">
        <f>SUM(M1388:M1409)</f>
        <v>0</v>
      </c>
      <c r="N1387" s="174"/>
      <c r="O1387" s="174">
        <f>SUM(O1388:O1409)</f>
        <v>0.02</v>
      </c>
      <c r="P1387" s="174"/>
      <c r="Q1387" s="174">
        <f>SUM(Q1388:Q1409)</f>
        <v>0</v>
      </c>
      <c r="R1387" s="175"/>
      <c r="S1387" s="175"/>
      <c r="T1387" s="176"/>
      <c r="U1387" s="170"/>
      <c r="V1387" s="170">
        <f>SUM(V1388:V1409)</f>
        <v>15.72</v>
      </c>
      <c r="W1387" s="170"/>
      <c r="X1387" s="170"/>
      <c r="Y1387" s="170"/>
      <c r="AG1387" t="s">
        <v>309</v>
      </c>
    </row>
    <row r="1388" spans="1:60" outlineLevel="1" x14ac:dyDescent="0.2">
      <c r="A1388" s="178">
        <v>274</v>
      </c>
      <c r="B1388" s="179" t="s">
        <v>1584</v>
      </c>
      <c r="C1388" s="195" t="s">
        <v>1585</v>
      </c>
      <c r="D1388" s="180" t="s">
        <v>389</v>
      </c>
      <c r="E1388" s="181">
        <v>12.6</v>
      </c>
      <c r="F1388" s="182"/>
      <c r="G1388" s="183">
        <f>ROUND(E1388*F1388,2)</f>
        <v>0</v>
      </c>
      <c r="H1388" s="182"/>
      <c r="I1388" s="183">
        <f>ROUND(E1388*H1388,2)</f>
        <v>0</v>
      </c>
      <c r="J1388" s="182"/>
      <c r="K1388" s="183">
        <f>ROUND(E1388*J1388,2)</f>
        <v>0</v>
      </c>
      <c r="L1388" s="183">
        <v>12</v>
      </c>
      <c r="M1388" s="183">
        <f>G1388*(1+L1388/100)</f>
        <v>0</v>
      </c>
      <c r="N1388" s="181">
        <v>0</v>
      </c>
      <c r="O1388" s="181">
        <f>ROUND(E1388*N1388,2)</f>
        <v>0</v>
      </c>
      <c r="P1388" s="181">
        <v>0</v>
      </c>
      <c r="Q1388" s="181">
        <f>ROUND(E1388*P1388,2)</f>
        <v>0</v>
      </c>
      <c r="R1388" s="183"/>
      <c r="S1388" s="183" t="s">
        <v>313</v>
      </c>
      <c r="T1388" s="184" t="s">
        <v>313</v>
      </c>
      <c r="U1388" s="159">
        <v>0.43</v>
      </c>
      <c r="V1388" s="159">
        <f>ROUND(E1388*U1388,2)</f>
        <v>5.42</v>
      </c>
      <c r="W1388" s="159"/>
      <c r="X1388" s="159" t="s">
        <v>314</v>
      </c>
      <c r="Y1388" s="159" t="s">
        <v>315</v>
      </c>
      <c r="Z1388" s="148"/>
      <c r="AA1388" s="148"/>
      <c r="AB1388" s="148"/>
      <c r="AC1388" s="148"/>
      <c r="AD1388" s="148"/>
      <c r="AE1388" s="148"/>
      <c r="AF1388" s="148"/>
      <c r="AG1388" s="148" t="s">
        <v>316</v>
      </c>
      <c r="AH1388" s="148"/>
      <c r="AI1388" s="148"/>
      <c r="AJ1388" s="148"/>
      <c r="AK1388" s="148"/>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row>
    <row r="1389" spans="1:60" outlineLevel="2" x14ac:dyDescent="0.2">
      <c r="A1389" s="155"/>
      <c r="B1389" s="156"/>
      <c r="C1389" s="196" t="s">
        <v>1586</v>
      </c>
      <c r="D1389" s="161"/>
      <c r="E1389" s="162">
        <v>12.6</v>
      </c>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8"/>
      <c r="AA1389" s="148"/>
      <c r="AB1389" s="148"/>
      <c r="AC1389" s="148"/>
      <c r="AD1389" s="148"/>
      <c r="AE1389" s="148"/>
      <c r="AF1389" s="148"/>
      <c r="AG1389" s="148" t="s">
        <v>318</v>
      </c>
      <c r="AH1389" s="148">
        <v>0</v>
      </c>
      <c r="AI1389" s="148"/>
      <c r="AJ1389" s="148"/>
      <c r="AK1389" s="148"/>
      <c r="AL1389" s="148"/>
      <c r="AM1389" s="148"/>
      <c r="AN1389" s="148"/>
      <c r="AO1389" s="148"/>
      <c r="AP1389" s="148"/>
      <c r="AQ1389" s="148"/>
      <c r="AR1389" s="148"/>
      <c r="AS1389" s="148"/>
      <c r="AT1389" s="148"/>
      <c r="AU1389" s="148"/>
      <c r="AV1389" s="148"/>
      <c r="AW1389" s="148"/>
      <c r="AX1389" s="148"/>
      <c r="AY1389" s="148"/>
      <c r="AZ1389" s="148"/>
      <c r="BA1389" s="148"/>
      <c r="BB1389" s="148"/>
      <c r="BC1389" s="148"/>
      <c r="BD1389" s="148"/>
      <c r="BE1389" s="148"/>
      <c r="BF1389" s="148"/>
      <c r="BG1389" s="148"/>
      <c r="BH1389" s="148"/>
    </row>
    <row r="1390" spans="1:60" outlineLevel="1" x14ac:dyDescent="0.2">
      <c r="A1390" s="185">
        <v>275</v>
      </c>
      <c r="B1390" s="186" t="s">
        <v>1587</v>
      </c>
      <c r="C1390" s="197" t="s">
        <v>1588</v>
      </c>
      <c r="D1390" s="187" t="s">
        <v>443</v>
      </c>
      <c r="E1390" s="188">
        <v>2</v>
      </c>
      <c r="F1390" s="189"/>
      <c r="G1390" s="190">
        <f t="shared" ref="G1390:G1397" si="14">ROUND(E1390*F1390,2)</f>
        <v>0</v>
      </c>
      <c r="H1390" s="189"/>
      <c r="I1390" s="190">
        <f t="shared" ref="I1390:I1397" si="15">ROUND(E1390*H1390,2)</f>
        <v>0</v>
      </c>
      <c r="J1390" s="189"/>
      <c r="K1390" s="190">
        <f t="shared" ref="K1390:K1397" si="16">ROUND(E1390*J1390,2)</f>
        <v>0</v>
      </c>
      <c r="L1390" s="190">
        <v>12</v>
      </c>
      <c r="M1390" s="190">
        <f t="shared" ref="M1390:M1397" si="17">G1390*(1+L1390/100)</f>
        <v>0</v>
      </c>
      <c r="N1390" s="188">
        <v>0</v>
      </c>
      <c r="O1390" s="188">
        <f t="shared" ref="O1390:O1397" si="18">ROUND(E1390*N1390,2)</f>
        <v>0</v>
      </c>
      <c r="P1390" s="188">
        <v>0</v>
      </c>
      <c r="Q1390" s="188">
        <f t="shared" ref="Q1390:Q1397" si="19">ROUND(E1390*P1390,2)</f>
        <v>0</v>
      </c>
      <c r="R1390" s="190"/>
      <c r="S1390" s="190" t="s">
        <v>313</v>
      </c>
      <c r="T1390" s="191" t="s">
        <v>313</v>
      </c>
      <c r="U1390" s="159">
        <v>0.35</v>
      </c>
      <c r="V1390" s="159">
        <f t="shared" ref="V1390:V1397" si="20">ROUND(E1390*U1390,2)</f>
        <v>0.7</v>
      </c>
      <c r="W1390" s="159"/>
      <c r="X1390" s="159" t="s">
        <v>314</v>
      </c>
      <c r="Y1390" s="159" t="s">
        <v>315</v>
      </c>
      <c r="Z1390" s="148"/>
      <c r="AA1390" s="148"/>
      <c r="AB1390" s="148"/>
      <c r="AC1390" s="148"/>
      <c r="AD1390" s="148"/>
      <c r="AE1390" s="148"/>
      <c r="AF1390" s="148"/>
      <c r="AG1390" s="148" t="s">
        <v>316</v>
      </c>
      <c r="AH1390" s="148"/>
      <c r="AI1390" s="148"/>
      <c r="AJ1390" s="148"/>
      <c r="AK1390" s="148"/>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row>
    <row r="1391" spans="1:60" ht="22.5" outlineLevel="1" x14ac:dyDescent="0.2">
      <c r="A1391" s="185">
        <v>276</v>
      </c>
      <c r="B1391" s="186" t="s">
        <v>1589</v>
      </c>
      <c r="C1391" s="197" t="s">
        <v>1590</v>
      </c>
      <c r="D1391" s="187" t="s">
        <v>443</v>
      </c>
      <c r="E1391" s="188">
        <v>6</v>
      </c>
      <c r="F1391" s="189"/>
      <c r="G1391" s="190">
        <f t="shared" si="14"/>
        <v>0</v>
      </c>
      <c r="H1391" s="189"/>
      <c r="I1391" s="190">
        <f t="shared" si="15"/>
        <v>0</v>
      </c>
      <c r="J1391" s="189"/>
      <c r="K1391" s="190">
        <f t="shared" si="16"/>
        <v>0</v>
      </c>
      <c r="L1391" s="190">
        <v>12</v>
      </c>
      <c r="M1391" s="190">
        <f t="shared" si="17"/>
        <v>0</v>
      </c>
      <c r="N1391" s="188">
        <v>0</v>
      </c>
      <c r="O1391" s="188">
        <f t="shared" si="18"/>
        <v>0</v>
      </c>
      <c r="P1391" s="188">
        <v>0</v>
      </c>
      <c r="Q1391" s="188">
        <f t="shared" si="19"/>
        <v>0</v>
      </c>
      <c r="R1391" s="190"/>
      <c r="S1391" s="190" t="s">
        <v>313</v>
      </c>
      <c r="T1391" s="191" t="s">
        <v>313</v>
      </c>
      <c r="U1391" s="159">
        <v>0.33</v>
      </c>
      <c r="V1391" s="159">
        <f t="shared" si="20"/>
        <v>1.98</v>
      </c>
      <c r="W1391" s="159"/>
      <c r="X1391" s="159" t="s">
        <v>314</v>
      </c>
      <c r="Y1391" s="159" t="s">
        <v>315</v>
      </c>
      <c r="Z1391" s="148"/>
      <c r="AA1391" s="148"/>
      <c r="AB1391" s="148"/>
      <c r="AC1391" s="148"/>
      <c r="AD1391" s="148"/>
      <c r="AE1391" s="148"/>
      <c r="AF1391" s="148"/>
      <c r="AG1391" s="148" t="s">
        <v>316</v>
      </c>
      <c r="AH1391" s="148"/>
      <c r="AI1391" s="148"/>
      <c r="AJ1391" s="148"/>
      <c r="AK1391" s="148"/>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row>
    <row r="1392" spans="1:60" outlineLevel="1" x14ac:dyDescent="0.2">
      <c r="A1392" s="185">
        <v>277</v>
      </c>
      <c r="B1392" s="186" t="s">
        <v>1591</v>
      </c>
      <c r="C1392" s="197" t="s">
        <v>1592</v>
      </c>
      <c r="D1392" s="187" t="s">
        <v>443</v>
      </c>
      <c r="E1392" s="188">
        <v>6</v>
      </c>
      <c r="F1392" s="189"/>
      <c r="G1392" s="190">
        <f t="shared" si="14"/>
        <v>0</v>
      </c>
      <c r="H1392" s="189"/>
      <c r="I1392" s="190">
        <f t="shared" si="15"/>
        <v>0</v>
      </c>
      <c r="J1392" s="189"/>
      <c r="K1392" s="190">
        <f t="shared" si="16"/>
        <v>0</v>
      </c>
      <c r="L1392" s="190">
        <v>12</v>
      </c>
      <c r="M1392" s="190">
        <f t="shared" si="17"/>
        <v>0</v>
      </c>
      <c r="N1392" s="188">
        <v>0</v>
      </c>
      <c r="O1392" s="188">
        <f t="shared" si="18"/>
        <v>0</v>
      </c>
      <c r="P1392" s="188">
        <v>0</v>
      </c>
      <c r="Q1392" s="188">
        <f t="shared" si="19"/>
        <v>0</v>
      </c>
      <c r="R1392" s="190"/>
      <c r="S1392" s="190" t="s">
        <v>313</v>
      </c>
      <c r="T1392" s="191" t="s">
        <v>313</v>
      </c>
      <c r="U1392" s="159">
        <v>0.41</v>
      </c>
      <c r="V1392" s="159">
        <f t="shared" si="20"/>
        <v>2.46</v>
      </c>
      <c r="W1392" s="159"/>
      <c r="X1392" s="159" t="s">
        <v>314</v>
      </c>
      <c r="Y1392" s="159" t="s">
        <v>315</v>
      </c>
      <c r="Z1392" s="148"/>
      <c r="AA1392" s="148"/>
      <c r="AB1392" s="148"/>
      <c r="AC1392" s="148"/>
      <c r="AD1392" s="148"/>
      <c r="AE1392" s="148"/>
      <c r="AF1392" s="148"/>
      <c r="AG1392" s="148" t="s">
        <v>316</v>
      </c>
      <c r="AH1392" s="148"/>
      <c r="AI1392" s="148"/>
      <c r="AJ1392" s="148"/>
      <c r="AK1392" s="148"/>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row>
    <row r="1393" spans="1:60" outlineLevel="1" x14ac:dyDescent="0.2">
      <c r="A1393" s="185">
        <v>278</v>
      </c>
      <c r="B1393" s="186" t="s">
        <v>1593</v>
      </c>
      <c r="C1393" s="197" t="s">
        <v>1594</v>
      </c>
      <c r="D1393" s="187" t="s">
        <v>443</v>
      </c>
      <c r="E1393" s="188">
        <v>1</v>
      </c>
      <c r="F1393" s="189"/>
      <c r="G1393" s="190">
        <f t="shared" si="14"/>
        <v>0</v>
      </c>
      <c r="H1393" s="189"/>
      <c r="I1393" s="190">
        <f t="shared" si="15"/>
        <v>0</v>
      </c>
      <c r="J1393" s="189"/>
      <c r="K1393" s="190">
        <f t="shared" si="16"/>
        <v>0</v>
      </c>
      <c r="L1393" s="190">
        <v>12</v>
      </c>
      <c r="M1393" s="190">
        <f t="shared" si="17"/>
        <v>0</v>
      </c>
      <c r="N1393" s="188">
        <v>0</v>
      </c>
      <c r="O1393" s="188">
        <f t="shared" si="18"/>
        <v>0</v>
      </c>
      <c r="P1393" s="188">
        <v>0</v>
      </c>
      <c r="Q1393" s="188">
        <f t="shared" si="19"/>
        <v>0</v>
      </c>
      <c r="R1393" s="190"/>
      <c r="S1393" s="190" t="s">
        <v>313</v>
      </c>
      <c r="T1393" s="191" t="s">
        <v>313</v>
      </c>
      <c r="U1393" s="159">
        <v>0.39</v>
      </c>
      <c r="V1393" s="159">
        <f t="shared" si="20"/>
        <v>0.39</v>
      </c>
      <c r="W1393" s="159"/>
      <c r="X1393" s="159" t="s">
        <v>314</v>
      </c>
      <c r="Y1393" s="159" t="s">
        <v>315</v>
      </c>
      <c r="Z1393" s="148"/>
      <c r="AA1393" s="148"/>
      <c r="AB1393" s="148"/>
      <c r="AC1393" s="148"/>
      <c r="AD1393" s="148"/>
      <c r="AE1393" s="148"/>
      <c r="AF1393" s="148"/>
      <c r="AG1393" s="148" t="s">
        <v>316</v>
      </c>
      <c r="AH1393" s="148"/>
      <c r="AI1393" s="148"/>
      <c r="AJ1393" s="148"/>
      <c r="AK1393" s="148"/>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row>
    <row r="1394" spans="1:60" outlineLevel="1" x14ac:dyDescent="0.2">
      <c r="A1394" s="185">
        <v>279</v>
      </c>
      <c r="B1394" s="186" t="s">
        <v>1595</v>
      </c>
      <c r="C1394" s="197" t="s">
        <v>1596</v>
      </c>
      <c r="D1394" s="187" t="s">
        <v>443</v>
      </c>
      <c r="E1394" s="188">
        <v>13</v>
      </c>
      <c r="F1394" s="189"/>
      <c r="G1394" s="190">
        <f t="shared" si="14"/>
        <v>0</v>
      </c>
      <c r="H1394" s="189"/>
      <c r="I1394" s="190">
        <f t="shared" si="15"/>
        <v>0</v>
      </c>
      <c r="J1394" s="189"/>
      <c r="K1394" s="190">
        <f t="shared" si="16"/>
        <v>0</v>
      </c>
      <c r="L1394" s="190">
        <v>12</v>
      </c>
      <c r="M1394" s="190">
        <f t="shared" si="17"/>
        <v>0</v>
      </c>
      <c r="N1394" s="188">
        <v>0</v>
      </c>
      <c r="O1394" s="188">
        <f t="shared" si="18"/>
        <v>0</v>
      </c>
      <c r="P1394" s="188">
        <v>0</v>
      </c>
      <c r="Q1394" s="188">
        <f t="shared" si="19"/>
        <v>0</v>
      </c>
      <c r="R1394" s="190"/>
      <c r="S1394" s="190" t="s">
        <v>313</v>
      </c>
      <c r="T1394" s="191" t="s">
        <v>313</v>
      </c>
      <c r="U1394" s="159">
        <v>0.31</v>
      </c>
      <c r="V1394" s="159">
        <f t="shared" si="20"/>
        <v>4.03</v>
      </c>
      <c r="W1394" s="159"/>
      <c r="X1394" s="159" t="s">
        <v>314</v>
      </c>
      <c r="Y1394" s="159" t="s">
        <v>315</v>
      </c>
      <c r="Z1394" s="148"/>
      <c r="AA1394" s="148"/>
      <c r="AB1394" s="148"/>
      <c r="AC1394" s="148"/>
      <c r="AD1394" s="148"/>
      <c r="AE1394" s="148"/>
      <c r="AF1394" s="148"/>
      <c r="AG1394" s="148" t="s">
        <v>316</v>
      </c>
      <c r="AH1394" s="148"/>
      <c r="AI1394" s="148"/>
      <c r="AJ1394" s="148"/>
      <c r="AK1394" s="148"/>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row>
    <row r="1395" spans="1:60" ht="22.5" outlineLevel="1" x14ac:dyDescent="0.2">
      <c r="A1395" s="185">
        <v>280</v>
      </c>
      <c r="B1395" s="186" t="s">
        <v>1597</v>
      </c>
      <c r="C1395" s="197" t="s">
        <v>1598</v>
      </c>
      <c r="D1395" s="187" t="s">
        <v>443</v>
      </c>
      <c r="E1395" s="188">
        <v>1</v>
      </c>
      <c r="F1395" s="189"/>
      <c r="G1395" s="190">
        <f t="shared" si="14"/>
        <v>0</v>
      </c>
      <c r="H1395" s="189"/>
      <c r="I1395" s="190">
        <f t="shared" si="15"/>
        <v>0</v>
      </c>
      <c r="J1395" s="189"/>
      <c r="K1395" s="190">
        <f t="shared" si="16"/>
        <v>0</v>
      </c>
      <c r="L1395" s="190">
        <v>12</v>
      </c>
      <c r="M1395" s="190">
        <f t="shared" si="17"/>
        <v>0</v>
      </c>
      <c r="N1395" s="188">
        <v>0</v>
      </c>
      <c r="O1395" s="188">
        <f t="shared" si="18"/>
        <v>0</v>
      </c>
      <c r="P1395" s="188">
        <v>0</v>
      </c>
      <c r="Q1395" s="188">
        <f t="shared" si="19"/>
        <v>0</v>
      </c>
      <c r="R1395" s="190"/>
      <c r="S1395" s="190" t="s">
        <v>313</v>
      </c>
      <c r="T1395" s="191" t="s">
        <v>313</v>
      </c>
      <c r="U1395" s="159">
        <v>0.61</v>
      </c>
      <c r="V1395" s="159">
        <f t="shared" si="20"/>
        <v>0.61</v>
      </c>
      <c r="W1395" s="159"/>
      <c r="X1395" s="159" t="s">
        <v>314</v>
      </c>
      <c r="Y1395" s="159" t="s">
        <v>315</v>
      </c>
      <c r="Z1395" s="148"/>
      <c r="AA1395" s="148"/>
      <c r="AB1395" s="148"/>
      <c r="AC1395" s="148"/>
      <c r="AD1395" s="148"/>
      <c r="AE1395" s="148"/>
      <c r="AF1395" s="148"/>
      <c r="AG1395" s="148" t="s">
        <v>316</v>
      </c>
      <c r="AH1395" s="148"/>
      <c r="AI1395" s="148"/>
      <c r="AJ1395" s="148"/>
      <c r="AK1395" s="148"/>
      <c r="AL1395" s="148"/>
      <c r="AM1395" s="148"/>
      <c r="AN1395" s="148"/>
      <c r="AO1395" s="148"/>
      <c r="AP1395" s="148"/>
      <c r="AQ1395" s="148"/>
      <c r="AR1395" s="148"/>
      <c r="AS1395" s="148"/>
      <c r="AT1395" s="148"/>
      <c r="AU1395" s="148"/>
      <c r="AV1395" s="148"/>
      <c r="AW1395" s="148"/>
      <c r="AX1395" s="148"/>
      <c r="AY1395" s="148"/>
      <c r="AZ1395" s="148"/>
      <c r="BA1395" s="148"/>
      <c r="BB1395" s="148"/>
      <c r="BC1395" s="148"/>
      <c r="BD1395" s="148"/>
      <c r="BE1395" s="148"/>
      <c r="BF1395" s="148"/>
      <c r="BG1395" s="148"/>
      <c r="BH1395" s="148"/>
    </row>
    <row r="1396" spans="1:60" ht="22.5" outlineLevel="1" x14ac:dyDescent="0.2">
      <c r="A1396" s="185">
        <v>281</v>
      </c>
      <c r="B1396" s="186" t="s">
        <v>1599</v>
      </c>
      <c r="C1396" s="197" t="s">
        <v>1600</v>
      </c>
      <c r="D1396" s="187" t="s">
        <v>443</v>
      </c>
      <c r="E1396" s="188">
        <v>1</v>
      </c>
      <c r="F1396" s="189"/>
      <c r="G1396" s="190">
        <f t="shared" si="14"/>
        <v>0</v>
      </c>
      <c r="H1396" s="189"/>
      <c r="I1396" s="190">
        <f t="shared" si="15"/>
        <v>0</v>
      </c>
      <c r="J1396" s="189"/>
      <c r="K1396" s="190">
        <f t="shared" si="16"/>
        <v>0</v>
      </c>
      <c r="L1396" s="190">
        <v>12</v>
      </c>
      <c r="M1396" s="190">
        <f t="shared" si="17"/>
        <v>0</v>
      </c>
      <c r="N1396" s="188">
        <v>5.0000000000000001E-4</v>
      </c>
      <c r="O1396" s="188">
        <f t="shared" si="18"/>
        <v>0</v>
      </c>
      <c r="P1396" s="188">
        <v>0</v>
      </c>
      <c r="Q1396" s="188">
        <f t="shared" si="19"/>
        <v>0</v>
      </c>
      <c r="R1396" s="190" t="s">
        <v>382</v>
      </c>
      <c r="S1396" s="190" t="s">
        <v>313</v>
      </c>
      <c r="T1396" s="191" t="s">
        <v>313</v>
      </c>
      <c r="U1396" s="159">
        <v>0</v>
      </c>
      <c r="V1396" s="159">
        <f t="shared" si="20"/>
        <v>0</v>
      </c>
      <c r="W1396" s="159"/>
      <c r="X1396" s="159" t="s">
        <v>384</v>
      </c>
      <c r="Y1396" s="159" t="s">
        <v>315</v>
      </c>
      <c r="Z1396" s="148"/>
      <c r="AA1396" s="148"/>
      <c r="AB1396" s="148"/>
      <c r="AC1396" s="148"/>
      <c r="AD1396" s="148"/>
      <c r="AE1396" s="148"/>
      <c r="AF1396" s="148"/>
      <c r="AG1396" s="148" t="s">
        <v>385</v>
      </c>
      <c r="AH1396" s="148"/>
      <c r="AI1396" s="148"/>
      <c r="AJ1396" s="148"/>
      <c r="AK1396" s="148"/>
      <c r="AL1396" s="148"/>
      <c r="AM1396" s="148"/>
      <c r="AN1396" s="148"/>
      <c r="AO1396" s="148"/>
      <c r="AP1396" s="148"/>
      <c r="AQ1396" s="148"/>
      <c r="AR1396" s="148"/>
      <c r="AS1396" s="148"/>
      <c r="AT1396" s="148"/>
      <c r="AU1396" s="148"/>
      <c r="AV1396" s="148"/>
      <c r="AW1396" s="148"/>
      <c r="AX1396" s="148"/>
      <c r="AY1396" s="148"/>
      <c r="AZ1396" s="148"/>
      <c r="BA1396" s="148"/>
      <c r="BB1396" s="148"/>
      <c r="BC1396" s="148"/>
      <c r="BD1396" s="148"/>
      <c r="BE1396" s="148"/>
      <c r="BF1396" s="148"/>
      <c r="BG1396" s="148"/>
      <c r="BH1396" s="148"/>
    </row>
    <row r="1397" spans="1:60" outlineLevel="1" x14ac:dyDescent="0.2">
      <c r="A1397" s="178">
        <v>282</v>
      </c>
      <c r="B1397" s="179" t="s">
        <v>1601</v>
      </c>
      <c r="C1397" s="195" t="s">
        <v>1602</v>
      </c>
      <c r="D1397" s="180" t="s">
        <v>389</v>
      </c>
      <c r="E1397" s="181">
        <v>13.86</v>
      </c>
      <c r="F1397" s="182"/>
      <c r="G1397" s="183">
        <f t="shared" si="14"/>
        <v>0</v>
      </c>
      <c r="H1397" s="182"/>
      <c r="I1397" s="183">
        <f t="shared" si="15"/>
        <v>0</v>
      </c>
      <c r="J1397" s="182"/>
      <c r="K1397" s="183">
        <f t="shared" si="16"/>
        <v>0</v>
      </c>
      <c r="L1397" s="183">
        <v>12</v>
      </c>
      <c r="M1397" s="183">
        <f t="shared" si="17"/>
        <v>0</v>
      </c>
      <c r="N1397" s="181">
        <v>1.8E-3</v>
      </c>
      <c r="O1397" s="181">
        <f t="shared" si="18"/>
        <v>0.02</v>
      </c>
      <c r="P1397" s="181">
        <v>0</v>
      </c>
      <c r="Q1397" s="181">
        <f t="shared" si="19"/>
        <v>0</v>
      </c>
      <c r="R1397" s="183" t="s">
        <v>382</v>
      </c>
      <c r="S1397" s="183" t="s">
        <v>313</v>
      </c>
      <c r="T1397" s="184" t="s">
        <v>313</v>
      </c>
      <c r="U1397" s="159">
        <v>0</v>
      </c>
      <c r="V1397" s="159">
        <f t="shared" si="20"/>
        <v>0</v>
      </c>
      <c r="W1397" s="159"/>
      <c r="X1397" s="159" t="s">
        <v>384</v>
      </c>
      <c r="Y1397" s="159" t="s">
        <v>315</v>
      </c>
      <c r="Z1397" s="148"/>
      <c r="AA1397" s="148"/>
      <c r="AB1397" s="148"/>
      <c r="AC1397" s="148"/>
      <c r="AD1397" s="148"/>
      <c r="AE1397" s="148"/>
      <c r="AF1397" s="148"/>
      <c r="AG1397" s="148" t="s">
        <v>385</v>
      </c>
      <c r="AH1397" s="148"/>
      <c r="AI1397" s="148"/>
      <c r="AJ1397" s="148"/>
      <c r="AK1397" s="148"/>
      <c r="AL1397" s="148"/>
      <c r="AM1397" s="148"/>
      <c r="AN1397" s="148"/>
      <c r="AO1397" s="148"/>
      <c r="AP1397" s="148"/>
      <c r="AQ1397" s="148"/>
      <c r="AR1397" s="148"/>
      <c r="AS1397" s="148"/>
      <c r="AT1397" s="148"/>
      <c r="AU1397" s="148"/>
      <c r="AV1397" s="148"/>
      <c r="AW1397" s="148"/>
      <c r="AX1397" s="148"/>
      <c r="AY1397" s="148"/>
      <c r="AZ1397" s="148"/>
      <c r="BA1397" s="148"/>
      <c r="BB1397" s="148"/>
      <c r="BC1397" s="148"/>
      <c r="BD1397" s="148"/>
      <c r="BE1397" s="148"/>
      <c r="BF1397" s="148"/>
      <c r="BG1397" s="148"/>
      <c r="BH1397" s="148"/>
    </row>
    <row r="1398" spans="1:60" outlineLevel="2" x14ac:dyDescent="0.2">
      <c r="A1398" s="155"/>
      <c r="B1398" s="156"/>
      <c r="C1398" s="265" t="s">
        <v>1603</v>
      </c>
      <c r="D1398" s="266"/>
      <c r="E1398" s="266"/>
      <c r="F1398" s="266"/>
      <c r="G1398" s="266"/>
      <c r="H1398" s="159"/>
      <c r="I1398" s="159"/>
      <c r="J1398" s="159"/>
      <c r="K1398" s="159"/>
      <c r="L1398" s="159"/>
      <c r="M1398" s="159"/>
      <c r="N1398" s="158"/>
      <c r="O1398" s="158"/>
      <c r="P1398" s="158"/>
      <c r="Q1398" s="158"/>
      <c r="R1398" s="159"/>
      <c r="S1398" s="159"/>
      <c r="T1398" s="159"/>
      <c r="U1398" s="159"/>
      <c r="V1398" s="159"/>
      <c r="W1398" s="159"/>
      <c r="X1398" s="159"/>
      <c r="Y1398" s="159"/>
      <c r="Z1398" s="148"/>
      <c r="AA1398" s="148"/>
      <c r="AB1398" s="148"/>
      <c r="AC1398" s="148"/>
      <c r="AD1398" s="148"/>
      <c r="AE1398" s="148"/>
      <c r="AF1398" s="148"/>
      <c r="AG1398" s="148" t="s">
        <v>365</v>
      </c>
      <c r="AH1398" s="148"/>
      <c r="AI1398" s="148"/>
      <c r="AJ1398" s="148"/>
      <c r="AK1398" s="148"/>
      <c r="AL1398" s="148"/>
      <c r="AM1398" s="148"/>
      <c r="AN1398" s="148"/>
      <c r="AO1398" s="148"/>
      <c r="AP1398" s="148"/>
      <c r="AQ1398" s="148"/>
      <c r="AR1398" s="148"/>
      <c r="AS1398" s="148"/>
      <c r="AT1398" s="148"/>
      <c r="AU1398" s="148"/>
      <c r="AV1398" s="148"/>
      <c r="AW1398" s="148"/>
      <c r="AX1398" s="148"/>
      <c r="AY1398" s="148"/>
      <c r="AZ1398" s="148"/>
      <c r="BA1398" s="148"/>
      <c r="BB1398" s="148"/>
      <c r="BC1398" s="148"/>
      <c r="BD1398" s="148"/>
      <c r="BE1398" s="148"/>
      <c r="BF1398" s="148"/>
      <c r="BG1398" s="148"/>
      <c r="BH1398" s="148"/>
    </row>
    <row r="1399" spans="1:60" outlineLevel="1" x14ac:dyDescent="0.2">
      <c r="A1399" s="178">
        <v>283</v>
      </c>
      <c r="B1399" s="179" t="s">
        <v>1604</v>
      </c>
      <c r="C1399" s="195" t="s">
        <v>1605</v>
      </c>
      <c r="D1399" s="180" t="s">
        <v>443</v>
      </c>
      <c r="E1399" s="181">
        <v>1</v>
      </c>
      <c r="F1399" s="182"/>
      <c r="G1399" s="183">
        <f>ROUND(E1399*F1399,2)</f>
        <v>0</v>
      </c>
      <c r="H1399" s="182"/>
      <c r="I1399" s="183">
        <f>ROUND(E1399*H1399,2)</f>
        <v>0</v>
      </c>
      <c r="J1399" s="182"/>
      <c r="K1399" s="183">
        <f>ROUND(E1399*J1399,2)</f>
        <v>0</v>
      </c>
      <c r="L1399" s="183">
        <v>12</v>
      </c>
      <c r="M1399" s="183">
        <f>G1399*(1+L1399/100)</f>
        <v>0</v>
      </c>
      <c r="N1399" s="181">
        <v>0</v>
      </c>
      <c r="O1399" s="181">
        <f>ROUND(E1399*N1399,2)</f>
        <v>0</v>
      </c>
      <c r="P1399" s="181">
        <v>0</v>
      </c>
      <c r="Q1399" s="181">
        <f>ROUND(E1399*P1399,2)</f>
        <v>0</v>
      </c>
      <c r="R1399" s="183" t="s">
        <v>382</v>
      </c>
      <c r="S1399" s="183" t="s">
        <v>313</v>
      </c>
      <c r="T1399" s="184" t="s">
        <v>313</v>
      </c>
      <c r="U1399" s="159">
        <v>0</v>
      </c>
      <c r="V1399" s="159">
        <f>ROUND(E1399*U1399,2)</f>
        <v>0</v>
      </c>
      <c r="W1399" s="159"/>
      <c r="X1399" s="159" t="s">
        <v>384</v>
      </c>
      <c r="Y1399" s="159" t="s">
        <v>315</v>
      </c>
      <c r="Z1399" s="148"/>
      <c r="AA1399" s="148"/>
      <c r="AB1399" s="148"/>
      <c r="AC1399" s="148"/>
      <c r="AD1399" s="148"/>
      <c r="AE1399" s="148"/>
      <c r="AF1399" s="148"/>
      <c r="AG1399" s="148" t="s">
        <v>385</v>
      </c>
      <c r="AH1399" s="148"/>
      <c r="AI1399" s="148"/>
      <c r="AJ1399" s="148"/>
      <c r="AK1399" s="148"/>
      <c r="AL1399" s="148"/>
      <c r="AM1399" s="148"/>
      <c r="AN1399" s="148"/>
      <c r="AO1399" s="148"/>
      <c r="AP1399" s="148"/>
      <c r="AQ1399" s="148"/>
      <c r="AR1399" s="148"/>
      <c r="AS1399" s="148"/>
      <c r="AT1399" s="148"/>
      <c r="AU1399" s="148"/>
      <c r="AV1399" s="148"/>
      <c r="AW1399" s="148"/>
      <c r="AX1399" s="148"/>
      <c r="AY1399" s="148"/>
      <c r="AZ1399" s="148"/>
      <c r="BA1399" s="148"/>
      <c r="BB1399" s="148"/>
      <c r="BC1399" s="148"/>
      <c r="BD1399" s="148"/>
      <c r="BE1399" s="148"/>
      <c r="BF1399" s="148"/>
      <c r="BG1399" s="148"/>
      <c r="BH1399" s="148"/>
    </row>
    <row r="1400" spans="1:60" outlineLevel="2" x14ac:dyDescent="0.2">
      <c r="A1400" s="155"/>
      <c r="B1400" s="156"/>
      <c r="C1400" s="265" t="s">
        <v>1603</v>
      </c>
      <c r="D1400" s="266"/>
      <c r="E1400" s="266"/>
      <c r="F1400" s="266"/>
      <c r="G1400" s="266"/>
      <c r="H1400" s="159"/>
      <c r="I1400" s="159"/>
      <c r="J1400" s="159"/>
      <c r="K1400" s="159"/>
      <c r="L1400" s="159"/>
      <c r="M1400" s="159"/>
      <c r="N1400" s="158"/>
      <c r="O1400" s="158"/>
      <c r="P1400" s="158"/>
      <c r="Q1400" s="158"/>
      <c r="R1400" s="159"/>
      <c r="S1400" s="159"/>
      <c r="T1400" s="159"/>
      <c r="U1400" s="159"/>
      <c r="V1400" s="159"/>
      <c r="W1400" s="159"/>
      <c r="X1400" s="159"/>
      <c r="Y1400" s="159"/>
      <c r="Z1400" s="148"/>
      <c r="AA1400" s="148"/>
      <c r="AB1400" s="148"/>
      <c r="AC1400" s="148"/>
      <c r="AD1400" s="148"/>
      <c r="AE1400" s="148"/>
      <c r="AF1400" s="148"/>
      <c r="AG1400" s="148" t="s">
        <v>365</v>
      </c>
      <c r="AH1400" s="148"/>
      <c r="AI1400" s="148"/>
      <c r="AJ1400" s="148"/>
      <c r="AK1400" s="148"/>
      <c r="AL1400" s="148"/>
      <c r="AM1400" s="148"/>
      <c r="AN1400" s="148"/>
      <c r="AO1400" s="148"/>
      <c r="AP1400" s="148"/>
      <c r="AQ1400" s="148"/>
      <c r="AR1400" s="148"/>
      <c r="AS1400" s="148"/>
      <c r="AT1400" s="148"/>
      <c r="AU1400" s="148"/>
      <c r="AV1400" s="148"/>
      <c r="AW1400" s="148"/>
      <c r="AX1400" s="148"/>
      <c r="AY1400" s="148"/>
      <c r="AZ1400" s="148"/>
      <c r="BA1400" s="148"/>
      <c r="BB1400" s="148"/>
      <c r="BC1400" s="148"/>
      <c r="BD1400" s="148"/>
      <c r="BE1400" s="148"/>
      <c r="BF1400" s="148"/>
      <c r="BG1400" s="148"/>
      <c r="BH1400" s="148"/>
    </row>
    <row r="1401" spans="1:60" outlineLevel="1" x14ac:dyDescent="0.2">
      <c r="A1401" s="178">
        <v>284</v>
      </c>
      <c r="B1401" s="179" t="s">
        <v>1606</v>
      </c>
      <c r="C1401" s="195" t="s">
        <v>1607</v>
      </c>
      <c r="D1401" s="180" t="s">
        <v>443</v>
      </c>
      <c r="E1401" s="181">
        <v>6</v>
      </c>
      <c r="F1401" s="182"/>
      <c r="G1401" s="183">
        <f>ROUND(E1401*F1401,2)</f>
        <v>0</v>
      </c>
      <c r="H1401" s="182"/>
      <c r="I1401" s="183">
        <f>ROUND(E1401*H1401,2)</f>
        <v>0</v>
      </c>
      <c r="J1401" s="182"/>
      <c r="K1401" s="183">
        <f>ROUND(E1401*J1401,2)</f>
        <v>0</v>
      </c>
      <c r="L1401" s="183">
        <v>12</v>
      </c>
      <c r="M1401" s="183">
        <f>G1401*(1+L1401/100)</f>
        <v>0</v>
      </c>
      <c r="N1401" s="181">
        <v>0</v>
      </c>
      <c r="O1401" s="181">
        <f>ROUND(E1401*N1401,2)</f>
        <v>0</v>
      </c>
      <c r="P1401" s="181">
        <v>0</v>
      </c>
      <c r="Q1401" s="181">
        <f>ROUND(E1401*P1401,2)</f>
        <v>0</v>
      </c>
      <c r="R1401" s="183" t="s">
        <v>382</v>
      </c>
      <c r="S1401" s="183" t="s">
        <v>313</v>
      </c>
      <c r="T1401" s="184" t="s">
        <v>313</v>
      </c>
      <c r="U1401" s="159">
        <v>0</v>
      </c>
      <c r="V1401" s="159">
        <f>ROUND(E1401*U1401,2)</f>
        <v>0</v>
      </c>
      <c r="W1401" s="159"/>
      <c r="X1401" s="159" t="s">
        <v>384</v>
      </c>
      <c r="Y1401" s="159" t="s">
        <v>315</v>
      </c>
      <c r="Z1401" s="148"/>
      <c r="AA1401" s="148"/>
      <c r="AB1401" s="148"/>
      <c r="AC1401" s="148"/>
      <c r="AD1401" s="148"/>
      <c r="AE1401" s="148"/>
      <c r="AF1401" s="148"/>
      <c r="AG1401" s="148" t="s">
        <v>385</v>
      </c>
      <c r="AH1401" s="148"/>
      <c r="AI1401" s="148"/>
      <c r="AJ1401" s="148"/>
      <c r="AK1401" s="148"/>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row>
    <row r="1402" spans="1:60" outlineLevel="2" x14ac:dyDescent="0.2">
      <c r="A1402" s="155"/>
      <c r="B1402" s="156"/>
      <c r="C1402" s="265" t="s">
        <v>1603</v>
      </c>
      <c r="D1402" s="266"/>
      <c r="E1402" s="266"/>
      <c r="F1402" s="266"/>
      <c r="G1402" s="266"/>
      <c r="H1402" s="159"/>
      <c r="I1402" s="159"/>
      <c r="J1402" s="159"/>
      <c r="K1402" s="159"/>
      <c r="L1402" s="159"/>
      <c r="M1402" s="159"/>
      <c r="N1402" s="158"/>
      <c r="O1402" s="158"/>
      <c r="P1402" s="158"/>
      <c r="Q1402" s="158"/>
      <c r="R1402" s="159"/>
      <c r="S1402" s="159"/>
      <c r="T1402" s="159"/>
      <c r="U1402" s="159"/>
      <c r="V1402" s="159"/>
      <c r="W1402" s="159"/>
      <c r="X1402" s="159"/>
      <c r="Y1402" s="159"/>
      <c r="Z1402" s="148"/>
      <c r="AA1402" s="148"/>
      <c r="AB1402" s="148"/>
      <c r="AC1402" s="148"/>
      <c r="AD1402" s="148"/>
      <c r="AE1402" s="148"/>
      <c r="AF1402" s="148"/>
      <c r="AG1402" s="148" t="s">
        <v>365</v>
      </c>
      <c r="AH1402" s="148"/>
      <c r="AI1402" s="148"/>
      <c r="AJ1402" s="148"/>
      <c r="AK1402" s="148"/>
      <c r="AL1402" s="148"/>
      <c r="AM1402" s="148"/>
      <c r="AN1402" s="148"/>
      <c r="AO1402" s="148"/>
      <c r="AP1402" s="148"/>
      <c r="AQ1402" s="148"/>
      <c r="AR1402" s="148"/>
      <c r="AS1402" s="148"/>
      <c r="AT1402" s="148"/>
      <c r="AU1402" s="148"/>
      <c r="AV1402" s="148"/>
      <c r="AW1402" s="148"/>
      <c r="AX1402" s="148"/>
      <c r="AY1402" s="148"/>
      <c r="AZ1402" s="148"/>
      <c r="BA1402" s="148"/>
      <c r="BB1402" s="148"/>
      <c r="BC1402" s="148"/>
      <c r="BD1402" s="148"/>
      <c r="BE1402" s="148"/>
      <c r="BF1402" s="148"/>
      <c r="BG1402" s="148"/>
      <c r="BH1402" s="148"/>
    </row>
    <row r="1403" spans="1:60" ht="22.5" outlineLevel="1" x14ac:dyDescent="0.2">
      <c r="A1403" s="178">
        <v>285</v>
      </c>
      <c r="B1403" s="179" t="s">
        <v>1608</v>
      </c>
      <c r="C1403" s="195" t="s">
        <v>1609</v>
      </c>
      <c r="D1403" s="180" t="s">
        <v>443</v>
      </c>
      <c r="E1403" s="181">
        <v>6</v>
      </c>
      <c r="F1403" s="182"/>
      <c r="G1403" s="183">
        <f>ROUND(E1403*F1403,2)</f>
        <v>0</v>
      </c>
      <c r="H1403" s="182"/>
      <c r="I1403" s="183">
        <f>ROUND(E1403*H1403,2)</f>
        <v>0</v>
      </c>
      <c r="J1403" s="182"/>
      <c r="K1403" s="183">
        <f>ROUND(E1403*J1403,2)</f>
        <v>0</v>
      </c>
      <c r="L1403" s="183">
        <v>12</v>
      </c>
      <c r="M1403" s="183">
        <f>G1403*(1+L1403/100)</f>
        <v>0</v>
      </c>
      <c r="N1403" s="181">
        <v>0</v>
      </c>
      <c r="O1403" s="181">
        <f>ROUND(E1403*N1403,2)</f>
        <v>0</v>
      </c>
      <c r="P1403" s="181">
        <v>0</v>
      </c>
      <c r="Q1403" s="181">
        <f>ROUND(E1403*P1403,2)</f>
        <v>0</v>
      </c>
      <c r="R1403" s="183" t="s">
        <v>382</v>
      </c>
      <c r="S1403" s="183" t="s">
        <v>313</v>
      </c>
      <c r="T1403" s="184" t="s">
        <v>313</v>
      </c>
      <c r="U1403" s="159">
        <v>0</v>
      </c>
      <c r="V1403" s="159">
        <f>ROUND(E1403*U1403,2)</f>
        <v>0</v>
      </c>
      <c r="W1403" s="159"/>
      <c r="X1403" s="159" t="s">
        <v>384</v>
      </c>
      <c r="Y1403" s="159" t="s">
        <v>315</v>
      </c>
      <c r="Z1403" s="148"/>
      <c r="AA1403" s="148"/>
      <c r="AB1403" s="148"/>
      <c r="AC1403" s="148"/>
      <c r="AD1403" s="148"/>
      <c r="AE1403" s="148"/>
      <c r="AF1403" s="148"/>
      <c r="AG1403" s="148" t="s">
        <v>385</v>
      </c>
      <c r="AH1403" s="148"/>
      <c r="AI1403" s="148"/>
      <c r="AJ1403" s="148"/>
      <c r="AK1403" s="148"/>
      <c r="AL1403" s="148"/>
      <c r="AM1403" s="148"/>
      <c r="AN1403" s="148"/>
      <c r="AO1403" s="148"/>
      <c r="AP1403" s="148"/>
      <c r="AQ1403" s="148"/>
      <c r="AR1403" s="148"/>
      <c r="AS1403" s="148"/>
      <c r="AT1403" s="148"/>
      <c r="AU1403" s="148"/>
      <c r="AV1403" s="148"/>
      <c r="AW1403" s="148"/>
      <c r="AX1403" s="148"/>
      <c r="AY1403" s="148"/>
      <c r="AZ1403" s="148"/>
      <c r="BA1403" s="148"/>
      <c r="BB1403" s="148"/>
      <c r="BC1403" s="148"/>
      <c r="BD1403" s="148"/>
      <c r="BE1403" s="148"/>
      <c r="BF1403" s="148"/>
      <c r="BG1403" s="148"/>
      <c r="BH1403" s="148"/>
    </row>
    <row r="1404" spans="1:60" outlineLevel="2" x14ac:dyDescent="0.2">
      <c r="A1404" s="155"/>
      <c r="B1404" s="156"/>
      <c r="C1404" s="265" t="s">
        <v>1603</v>
      </c>
      <c r="D1404" s="266"/>
      <c r="E1404" s="266"/>
      <c r="F1404" s="266"/>
      <c r="G1404" s="266"/>
      <c r="H1404" s="159"/>
      <c r="I1404" s="159"/>
      <c r="J1404" s="159"/>
      <c r="K1404" s="159"/>
      <c r="L1404" s="159"/>
      <c r="M1404" s="159"/>
      <c r="N1404" s="158"/>
      <c r="O1404" s="158"/>
      <c r="P1404" s="158"/>
      <c r="Q1404" s="158"/>
      <c r="R1404" s="159"/>
      <c r="S1404" s="159"/>
      <c r="T1404" s="159"/>
      <c r="U1404" s="159"/>
      <c r="V1404" s="159"/>
      <c r="W1404" s="159"/>
      <c r="X1404" s="159"/>
      <c r="Y1404" s="159"/>
      <c r="Z1404" s="148"/>
      <c r="AA1404" s="148"/>
      <c r="AB1404" s="148"/>
      <c r="AC1404" s="148"/>
      <c r="AD1404" s="148"/>
      <c r="AE1404" s="148"/>
      <c r="AF1404" s="148"/>
      <c r="AG1404" s="148" t="s">
        <v>365</v>
      </c>
      <c r="AH1404" s="148"/>
      <c r="AI1404" s="148"/>
      <c r="AJ1404" s="148"/>
      <c r="AK1404" s="148"/>
      <c r="AL1404" s="148"/>
      <c r="AM1404" s="148"/>
      <c r="AN1404" s="148"/>
      <c r="AO1404" s="148"/>
      <c r="AP1404" s="148"/>
      <c r="AQ1404" s="148"/>
      <c r="AR1404" s="148"/>
      <c r="AS1404" s="148"/>
      <c r="AT1404" s="148"/>
      <c r="AU1404" s="148"/>
      <c r="AV1404" s="148"/>
      <c r="AW1404" s="148"/>
      <c r="AX1404" s="148"/>
      <c r="AY1404" s="148"/>
      <c r="AZ1404" s="148"/>
      <c r="BA1404" s="148"/>
      <c r="BB1404" s="148"/>
      <c r="BC1404" s="148"/>
      <c r="BD1404" s="148"/>
      <c r="BE1404" s="148"/>
      <c r="BF1404" s="148"/>
      <c r="BG1404" s="148"/>
      <c r="BH1404" s="148"/>
    </row>
    <row r="1405" spans="1:60" outlineLevel="1" x14ac:dyDescent="0.2">
      <c r="A1405" s="185">
        <v>286</v>
      </c>
      <c r="B1405" s="186" t="s">
        <v>1610</v>
      </c>
      <c r="C1405" s="197" t="s">
        <v>1611</v>
      </c>
      <c r="D1405" s="187" t="s">
        <v>443</v>
      </c>
      <c r="E1405" s="188">
        <v>13</v>
      </c>
      <c r="F1405" s="189"/>
      <c r="G1405" s="190">
        <f>ROUND(E1405*F1405,2)</f>
        <v>0</v>
      </c>
      <c r="H1405" s="189"/>
      <c r="I1405" s="190">
        <f>ROUND(E1405*H1405,2)</f>
        <v>0</v>
      </c>
      <c r="J1405" s="189"/>
      <c r="K1405" s="190">
        <f>ROUND(E1405*J1405,2)</f>
        <v>0</v>
      </c>
      <c r="L1405" s="190">
        <v>12</v>
      </c>
      <c r="M1405" s="190">
        <f>G1405*(1+L1405/100)</f>
        <v>0</v>
      </c>
      <c r="N1405" s="188">
        <v>0</v>
      </c>
      <c r="O1405" s="188">
        <f>ROUND(E1405*N1405,2)</f>
        <v>0</v>
      </c>
      <c r="P1405" s="188">
        <v>0</v>
      </c>
      <c r="Q1405" s="188">
        <f>ROUND(E1405*P1405,2)</f>
        <v>0</v>
      </c>
      <c r="R1405" s="190" t="s">
        <v>382</v>
      </c>
      <c r="S1405" s="190" t="s">
        <v>313</v>
      </c>
      <c r="T1405" s="191" t="s">
        <v>313</v>
      </c>
      <c r="U1405" s="159">
        <v>0</v>
      </c>
      <c r="V1405" s="159">
        <f>ROUND(E1405*U1405,2)</f>
        <v>0</v>
      </c>
      <c r="W1405" s="159"/>
      <c r="X1405" s="159" t="s">
        <v>384</v>
      </c>
      <c r="Y1405" s="159" t="s">
        <v>315</v>
      </c>
      <c r="Z1405" s="148"/>
      <c r="AA1405" s="148"/>
      <c r="AB1405" s="148"/>
      <c r="AC1405" s="148"/>
      <c r="AD1405" s="148"/>
      <c r="AE1405" s="148"/>
      <c r="AF1405" s="148"/>
      <c r="AG1405" s="148" t="s">
        <v>385</v>
      </c>
      <c r="AH1405" s="148"/>
      <c r="AI1405" s="148"/>
      <c r="AJ1405" s="148"/>
      <c r="AK1405" s="148"/>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row>
    <row r="1406" spans="1:60" ht="22.5" outlineLevel="1" x14ac:dyDescent="0.2">
      <c r="A1406" s="185">
        <v>287</v>
      </c>
      <c r="B1406" s="186" t="s">
        <v>1612</v>
      </c>
      <c r="C1406" s="197" t="s">
        <v>1613</v>
      </c>
      <c r="D1406" s="187" t="s">
        <v>443</v>
      </c>
      <c r="E1406" s="188">
        <v>6</v>
      </c>
      <c r="F1406" s="189"/>
      <c r="G1406" s="190">
        <f>ROUND(E1406*F1406,2)</f>
        <v>0</v>
      </c>
      <c r="H1406" s="189"/>
      <c r="I1406" s="190">
        <f>ROUND(E1406*H1406,2)</f>
        <v>0</v>
      </c>
      <c r="J1406" s="189"/>
      <c r="K1406" s="190">
        <f>ROUND(E1406*J1406,2)</f>
        <v>0</v>
      </c>
      <c r="L1406" s="190">
        <v>12</v>
      </c>
      <c r="M1406" s="190">
        <f>G1406*(1+L1406/100)</f>
        <v>0</v>
      </c>
      <c r="N1406" s="188">
        <v>0</v>
      </c>
      <c r="O1406" s="188">
        <f>ROUND(E1406*N1406,2)</f>
        <v>0</v>
      </c>
      <c r="P1406" s="188">
        <v>0</v>
      </c>
      <c r="Q1406" s="188">
        <f>ROUND(E1406*P1406,2)</f>
        <v>0</v>
      </c>
      <c r="R1406" s="190" t="s">
        <v>382</v>
      </c>
      <c r="S1406" s="190" t="s">
        <v>313</v>
      </c>
      <c r="T1406" s="191" t="s">
        <v>313</v>
      </c>
      <c r="U1406" s="159">
        <v>0</v>
      </c>
      <c r="V1406" s="159">
        <f>ROUND(E1406*U1406,2)</f>
        <v>0</v>
      </c>
      <c r="W1406" s="159"/>
      <c r="X1406" s="159" t="s">
        <v>384</v>
      </c>
      <c r="Y1406" s="159" t="s">
        <v>315</v>
      </c>
      <c r="Z1406" s="148"/>
      <c r="AA1406" s="148"/>
      <c r="AB1406" s="148"/>
      <c r="AC1406" s="148"/>
      <c r="AD1406" s="148"/>
      <c r="AE1406" s="148"/>
      <c r="AF1406" s="148"/>
      <c r="AG1406" s="148" t="s">
        <v>385</v>
      </c>
      <c r="AH1406" s="148"/>
      <c r="AI1406" s="148"/>
      <c r="AJ1406" s="148"/>
      <c r="AK1406" s="148"/>
      <c r="AL1406" s="148"/>
      <c r="AM1406" s="148"/>
      <c r="AN1406" s="148"/>
      <c r="AO1406" s="148"/>
      <c r="AP1406" s="148"/>
      <c r="AQ1406" s="148"/>
      <c r="AR1406" s="148"/>
      <c r="AS1406" s="148"/>
      <c r="AT1406" s="148"/>
      <c r="AU1406" s="148"/>
      <c r="AV1406" s="148"/>
      <c r="AW1406" s="148"/>
      <c r="AX1406" s="148"/>
      <c r="AY1406" s="148"/>
      <c r="AZ1406" s="148"/>
      <c r="BA1406" s="148"/>
      <c r="BB1406" s="148"/>
      <c r="BC1406" s="148"/>
      <c r="BD1406" s="148"/>
      <c r="BE1406" s="148"/>
      <c r="BF1406" s="148"/>
      <c r="BG1406" s="148"/>
      <c r="BH1406" s="148"/>
    </row>
    <row r="1407" spans="1:60" outlineLevel="1" x14ac:dyDescent="0.2">
      <c r="A1407" s="185">
        <v>288</v>
      </c>
      <c r="B1407" s="186" t="s">
        <v>1614</v>
      </c>
      <c r="C1407" s="197" t="s">
        <v>1615</v>
      </c>
      <c r="D1407" s="187" t="s">
        <v>443</v>
      </c>
      <c r="E1407" s="188">
        <v>1</v>
      </c>
      <c r="F1407" s="189"/>
      <c r="G1407" s="190">
        <f>ROUND(E1407*F1407,2)</f>
        <v>0</v>
      </c>
      <c r="H1407" s="189"/>
      <c r="I1407" s="190">
        <f>ROUND(E1407*H1407,2)</f>
        <v>0</v>
      </c>
      <c r="J1407" s="189"/>
      <c r="K1407" s="190">
        <f>ROUND(E1407*J1407,2)</f>
        <v>0</v>
      </c>
      <c r="L1407" s="190">
        <v>12</v>
      </c>
      <c r="M1407" s="190">
        <f>G1407*(1+L1407/100)</f>
        <v>0</v>
      </c>
      <c r="N1407" s="188">
        <v>0</v>
      </c>
      <c r="O1407" s="188">
        <f>ROUND(E1407*N1407,2)</f>
        <v>0</v>
      </c>
      <c r="P1407" s="188">
        <v>0</v>
      </c>
      <c r="Q1407" s="188">
        <f>ROUND(E1407*P1407,2)</f>
        <v>0</v>
      </c>
      <c r="R1407" s="190" t="s">
        <v>382</v>
      </c>
      <c r="S1407" s="190" t="s">
        <v>313</v>
      </c>
      <c r="T1407" s="191" t="s">
        <v>313</v>
      </c>
      <c r="U1407" s="159">
        <v>0</v>
      </c>
      <c r="V1407" s="159">
        <f>ROUND(E1407*U1407,2)</f>
        <v>0</v>
      </c>
      <c r="W1407" s="159"/>
      <c r="X1407" s="159" t="s">
        <v>384</v>
      </c>
      <c r="Y1407" s="159" t="s">
        <v>315</v>
      </c>
      <c r="Z1407" s="148"/>
      <c r="AA1407" s="148"/>
      <c r="AB1407" s="148"/>
      <c r="AC1407" s="148"/>
      <c r="AD1407" s="148"/>
      <c r="AE1407" s="148"/>
      <c r="AF1407" s="148"/>
      <c r="AG1407" s="148" t="s">
        <v>385</v>
      </c>
      <c r="AH1407" s="148"/>
      <c r="AI1407" s="148"/>
      <c r="AJ1407" s="148"/>
      <c r="AK1407" s="148"/>
      <c r="AL1407" s="148"/>
      <c r="AM1407" s="148"/>
      <c r="AN1407" s="148"/>
      <c r="AO1407" s="148"/>
      <c r="AP1407" s="148"/>
      <c r="AQ1407" s="148"/>
      <c r="AR1407" s="148"/>
      <c r="AS1407" s="148"/>
      <c r="AT1407" s="148"/>
      <c r="AU1407" s="148"/>
      <c r="AV1407" s="148"/>
      <c r="AW1407" s="148"/>
      <c r="AX1407" s="148"/>
      <c r="AY1407" s="148"/>
      <c r="AZ1407" s="148"/>
      <c r="BA1407" s="148"/>
      <c r="BB1407" s="148"/>
      <c r="BC1407" s="148"/>
      <c r="BD1407" s="148"/>
      <c r="BE1407" s="148"/>
      <c r="BF1407" s="148"/>
      <c r="BG1407" s="148"/>
      <c r="BH1407" s="148"/>
    </row>
    <row r="1408" spans="1:60" outlineLevel="1" x14ac:dyDescent="0.2">
      <c r="A1408" s="185">
        <v>289</v>
      </c>
      <c r="B1408" s="186" t="s">
        <v>1616</v>
      </c>
      <c r="C1408" s="197" t="s">
        <v>1617</v>
      </c>
      <c r="D1408" s="187" t="s">
        <v>443</v>
      </c>
      <c r="E1408" s="188">
        <v>1</v>
      </c>
      <c r="F1408" s="189"/>
      <c r="G1408" s="190">
        <f>ROUND(E1408*F1408,2)</f>
        <v>0</v>
      </c>
      <c r="H1408" s="189"/>
      <c r="I1408" s="190">
        <f>ROUND(E1408*H1408,2)</f>
        <v>0</v>
      </c>
      <c r="J1408" s="189"/>
      <c r="K1408" s="190">
        <f>ROUND(E1408*J1408,2)</f>
        <v>0</v>
      </c>
      <c r="L1408" s="190">
        <v>12</v>
      </c>
      <c r="M1408" s="190">
        <f>G1408*(1+L1408/100)</f>
        <v>0</v>
      </c>
      <c r="N1408" s="188">
        <v>0</v>
      </c>
      <c r="O1408" s="188">
        <f>ROUND(E1408*N1408,2)</f>
        <v>0</v>
      </c>
      <c r="P1408" s="188">
        <v>0</v>
      </c>
      <c r="Q1408" s="188">
        <f>ROUND(E1408*P1408,2)</f>
        <v>0</v>
      </c>
      <c r="R1408" s="190" t="s">
        <v>382</v>
      </c>
      <c r="S1408" s="190" t="s">
        <v>313</v>
      </c>
      <c r="T1408" s="191" t="s">
        <v>313</v>
      </c>
      <c r="U1408" s="159">
        <v>0</v>
      </c>
      <c r="V1408" s="159">
        <f>ROUND(E1408*U1408,2)</f>
        <v>0</v>
      </c>
      <c r="W1408" s="159"/>
      <c r="X1408" s="159" t="s">
        <v>384</v>
      </c>
      <c r="Y1408" s="159" t="s">
        <v>315</v>
      </c>
      <c r="Z1408" s="148"/>
      <c r="AA1408" s="148"/>
      <c r="AB1408" s="148"/>
      <c r="AC1408" s="148"/>
      <c r="AD1408" s="148"/>
      <c r="AE1408" s="148"/>
      <c r="AF1408" s="148"/>
      <c r="AG1408" s="148" t="s">
        <v>385</v>
      </c>
      <c r="AH1408" s="148"/>
      <c r="AI1408" s="148"/>
      <c r="AJ1408" s="148"/>
      <c r="AK1408" s="148"/>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row>
    <row r="1409" spans="1:60" outlineLevel="1" x14ac:dyDescent="0.2">
      <c r="A1409" s="185">
        <v>290</v>
      </c>
      <c r="B1409" s="186" t="s">
        <v>1618</v>
      </c>
      <c r="C1409" s="197" t="s">
        <v>1619</v>
      </c>
      <c r="D1409" s="187" t="s">
        <v>381</v>
      </c>
      <c r="E1409" s="188">
        <v>2.545E-2</v>
      </c>
      <c r="F1409" s="189"/>
      <c r="G1409" s="190">
        <f>ROUND(E1409*F1409,2)</f>
        <v>0</v>
      </c>
      <c r="H1409" s="189"/>
      <c r="I1409" s="190">
        <f>ROUND(E1409*H1409,2)</f>
        <v>0</v>
      </c>
      <c r="J1409" s="189"/>
      <c r="K1409" s="190">
        <f>ROUND(E1409*J1409,2)</f>
        <v>0</v>
      </c>
      <c r="L1409" s="190">
        <v>12</v>
      </c>
      <c r="M1409" s="190">
        <f>G1409*(1+L1409/100)</f>
        <v>0</v>
      </c>
      <c r="N1409" s="188">
        <v>0</v>
      </c>
      <c r="O1409" s="188">
        <f>ROUND(E1409*N1409,2)</f>
        <v>0</v>
      </c>
      <c r="P1409" s="188">
        <v>0</v>
      </c>
      <c r="Q1409" s="188">
        <f>ROUND(E1409*P1409,2)</f>
        <v>0</v>
      </c>
      <c r="R1409" s="190"/>
      <c r="S1409" s="190" t="s">
        <v>313</v>
      </c>
      <c r="T1409" s="191" t="s">
        <v>313</v>
      </c>
      <c r="U1409" s="159">
        <v>5.2060000000000004</v>
      </c>
      <c r="V1409" s="159">
        <f>ROUND(E1409*U1409,2)</f>
        <v>0.13</v>
      </c>
      <c r="W1409" s="159"/>
      <c r="X1409" s="159" t="s">
        <v>1143</v>
      </c>
      <c r="Y1409" s="159" t="s">
        <v>315</v>
      </c>
      <c r="Z1409" s="148"/>
      <c r="AA1409" s="148"/>
      <c r="AB1409" s="148"/>
      <c r="AC1409" s="148"/>
      <c r="AD1409" s="148"/>
      <c r="AE1409" s="148"/>
      <c r="AF1409" s="148"/>
      <c r="AG1409" s="148" t="s">
        <v>1144</v>
      </c>
      <c r="AH1409" s="148"/>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row>
    <row r="1410" spans="1:60" x14ac:dyDescent="0.2">
      <c r="A1410" s="171" t="s">
        <v>308</v>
      </c>
      <c r="B1410" s="172" t="s">
        <v>257</v>
      </c>
      <c r="C1410" s="194" t="s">
        <v>258</v>
      </c>
      <c r="D1410" s="173"/>
      <c r="E1410" s="174"/>
      <c r="F1410" s="175"/>
      <c r="G1410" s="175">
        <f>SUMIF(AG1411:AG1476,"&lt;&gt;NOR",G1411:G1476)</f>
        <v>0</v>
      </c>
      <c r="H1410" s="175"/>
      <c r="I1410" s="175">
        <f>SUM(I1411:I1476)</f>
        <v>0</v>
      </c>
      <c r="J1410" s="175"/>
      <c r="K1410" s="175">
        <f>SUM(K1411:K1476)</f>
        <v>0</v>
      </c>
      <c r="L1410" s="175"/>
      <c r="M1410" s="175">
        <f>SUM(M1411:M1476)</f>
        <v>0</v>
      </c>
      <c r="N1410" s="174"/>
      <c r="O1410" s="174">
        <f>SUM(O1411:O1476)</f>
        <v>13.179999999999998</v>
      </c>
      <c r="P1410" s="174"/>
      <c r="Q1410" s="174">
        <f>SUM(Q1411:Q1476)</f>
        <v>0</v>
      </c>
      <c r="R1410" s="175"/>
      <c r="S1410" s="175"/>
      <c r="T1410" s="176"/>
      <c r="U1410" s="170"/>
      <c r="V1410" s="170">
        <f>SUM(V1411:V1476)</f>
        <v>377.64000000000004</v>
      </c>
      <c r="W1410" s="170"/>
      <c r="X1410" s="170"/>
      <c r="Y1410" s="170"/>
      <c r="AG1410" t="s">
        <v>309</v>
      </c>
    </row>
    <row r="1411" spans="1:60" outlineLevel="1" x14ac:dyDescent="0.2">
      <c r="A1411" s="185">
        <v>291</v>
      </c>
      <c r="B1411" s="186" t="s">
        <v>1620</v>
      </c>
      <c r="C1411" s="197" t="s">
        <v>1621</v>
      </c>
      <c r="D1411" s="187" t="s">
        <v>443</v>
      </c>
      <c r="E1411" s="188">
        <v>168</v>
      </c>
      <c r="F1411" s="189"/>
      <c r="G1411" s="190">
        <f>ROUND(E1411*F1411,2)</f>
        <v>0</v>
      </c>
      <c r="H1411" s="189"/>
      <c r="I1411" s="190">
        <f>ROUND(E1411*H1411,2)</f>
        <v>0</v>
      </c>
      <c r="J1411" s="189"/>
      <c r="K1411" s="190">
        <f>ROUND(E1411*J1411,2)</f>
        <v>0</v>
      </c>
      <c r="L1411" s="190">
        <v>12</v>
      </c>
      <c r="M1411" s="190">
        <f>G1411*(1+L1411/100)</f>
        <v>0</v>
      </c>
      <c r="N1411" s="188">
        <v>0</v>
      </c>
      <c r="O1411" s="188">
        <f>ROUND(E1411*N1411,2)</f>
        <v>0</v>
      </c>
      <c r="P1411" s="188">
        <v>0</v>
      </c>
      <c r="Q1411" s="188">
        <f>ROUND(E1411*P1411,2)</f>
        <v>0</v>
      </c>
      <c r="R1411" s="190"/>
      <c r="S1411" s="190" t="s">
        <v>313</v>
      </c>
      <c r="T1411" s="191" t="s">
        <v>313</v>
      </c>
      <c r="U1411" s="159">
        <v>0.1</v>
      </c>
      <c r="V1411" s="159">
        <f>ROUND(E1411*U1411,2)</f>
        <v>16.8</v>
      </c>
      <c r="W1411" s="159"/>
      <c r="X1411" s="159" t="s">
        <v>314</v>
      </c>
      <c r="Y1411" s="159" t="s">
        <v>315</v>
      </c>
      <c r="Z1411" s="148"/>
      <c r="AA1411" s="148"/>
      <c r="AB1411" s="148"/>
      <c r="AC1411" s="148"/>
      <c r="AD1411" s="148"/>
      <c r="AE1411" s="148"/>
      <c r="AF1411" s="148"/>
      <c r="AG1411" s="148" t="s">
        <v>316</v>
      </c>
      <c r="AH1411" s="148"/>
      <c r="AI1411" s="148"/>
      <c r="AJ1411" s="148"/>
      <c r="AK1411" s="148"/>
      <c r="AL1411" s="148"/>
      <c r="AM1411" s="148"/>
      <c r="AN1411" s="148"/>
      <c r="AO1411" s="148"/>
      <c r="AP1411" s="148"/>
      <c r="AQ1411" s="148"/>
      <c r="AR1411" s="148"/>
      <c r="AS1411" s="148"/>
      <c r="AT1411" s="148"/>
      <c r="AU1411" s="148"/>
      <c r="AV1411" s="148"/>
      <c r="AW1411" s="148"/>
      <c r="AX1411" s="148"/>
      <c r="AY1411" s="148"/>
      <c r="AZ1411" s="148"/>
      <c r="BA1411" s="148"/>
      <c r="BB1411" s="148"/>
      <c r="BC1411" s="148"/>
      <c r="BD1411" s="148"/>
      <c r="BE1411" s="148"/>
      <c r="BF1411" s="148"/>
      <c r="BG1411" s="148"/>
      <c r="BH1411" s="148"/>
    </row>
    <row r="1412" spans="1:60" outlineLevel="1" x14ac:dyDescent="0.2">
      <c r="A1412" s="185">
        <v>292</v>
      </c>
      <c r="B1412" s="186" t="s">
        <v>1622</v>
      </c>
      <c r="C1412" s="197" t="s">
        <v>1623</v>
      </c>
      <c r="D1412" s="187" t="s">
        <v>443</v>
      </c>
      <c r="E1412" s="188">
        <v>42</v>
      </c>
      <c r="F1412" s="189"/>
      <c r="G1412" s="190">
        <f>ROUND(E1412*F1412,2)</f>
        <v>0</v>
      </c>
      <c r="H1412" s="189"/>
      <c r="I1412" s="190">
        <f>ROUND(E1412*H1412,2)</f>
        <v>0</v>
      </c>
      <c r="J1412" s="189"/>
      <c r="K1412" s="190">
        <f>ROUND(E1412*J1412,2)</f>
        <v>0</v>
      </c>
      <c r="L1412" s="190">
        <v>12</v>
      </c>
      <c r="M1412" s="190">
        <f>G1412*(1+L1412/100)</f>
        <v>0</v>
      </c>
      <c r="N1412" s="188">
        <v>3.32E-3</v>
      </c>
      <c r="O1412" s="188">
        <f>ROUND(E1412*N1412,2)</f>
        <v>0.14000000000000001</v>
      </c>
      <c r="P1412" s="188">
        <v>0</v>
      </c>
      <c r="Q1412" s="188">
        <f>ROUND(E1412*P1412,2)</f>
        <v>0</v>
      </c>
      <c r="R1412" s="190"/>
      <c r="S1412" s="190" t="s">
        <v>313</v>
      </c>
      <c r="T1412" s="191" t="s">
        <v>313</v>
      </c>
      <c r="U1412" s="159">
        <v>0.377</v>
      </c>
      <c r="V1412" s="159">
        <f>ROUND(E1412*U1412,2)</f>
        <v>15.83</v>
      </c>
      <c r="W1412" s="159"/>
      <c r="X1412" s="159" t="s">
        <v>314</v>
      </c>
      <c r="Y1412" s="159" t="s">
        <v>315</v>
      </c>
      <c r="Z1412" s="148"/>
      <c r="AA1412" s="148"/>
      <c r="AB1412" s="148"/>
      <c r="AC1412" s="148"/>
      <c r="AD1412" s="148"/>
      <c r="AE1412" s="148"/>
      <c r="AF1412" s="148"/>
      <c r="AG1412" s="148" t="s">
        <v>316</v>
      </c>
      <c r="AH1412" s="148"/>
      <c r="AI1412" s="148"/>
      <c r="AJ1412" s="148"/>
      <c r="AK1412" s="148"/>
      <c r="AL1412" s="148"/>
      <c r="AM1412" s="148"/>
      <c r="AN1412" s="148"/>
      <c r="AO1412" s="148"/>
      <c r="AP1412" s="148"/>
      <c r="AQ1412" s="148"/>
      <c r="AR1412" s="148"/>
      <c r="AS1412" s="148"/>
      <c r="AT1412" s="148"/>
      <c r="AU1412" s="148"/>
      <c r="AV1412" s="148"/>
      <c r="AW1412" s="148"/>
      <c r="AX1412" s="148"/>
      <c r="AY1412" s="148"/>
      <c r="AZ1412" s="148"/>
      <c r="BA1412" s="148"/>
      <c r="BB1412" s="148"/>
      <c r="BC1412" s="148"/>
      <c r="BD1412" s="148"/>
      <c r="BE1412" s="148"/>
      <c r="BF1412" s="148"/>
      <c r="BG1412" s="148"/>
      <c r="BH1412" s="148"/>
    </row>
    <row r="1413" spans="1:60" outlineLevel="1" x14ac:dyDescent="0.2">
      <c r="A1413" s="185">
        <v>293</v>
      </c>
      <c r="B1413" s="186" t="s">
        <v>1624</v>
      </c>
      <c r="C1413" s="197" t="s">
        <v>1625</v>
      </c>
      <c r="D1413" s="187" t="s">
        <v>443</v>
      </c>
      <c r="E1413" s="188">
        <v>63</v>
      </c>
      <c r="F1413" s="189"/>
      <c r="G1413" s="190">
        <f>ROUND(E1413*F1413,2)</f>
        <v>0</v>
      </c>
      <c r="H1413" s="189"/>
      <c r="I1413" s="190">
        <f>ROUND(E1413*H1413,2)</f>
        <v>0</v>
      </c>
      <c r="J1413" s="189"/>
      <c r="K1413" s="190">
        <f>ROUND(E1413*J1413,2)</f>
        <v>0</v>
      </c>
      <c r="L1413" s="190">
        <v>12</v>
      </c>
      <c r="M1413" s="190">
        <f>G1413*(1+L1413/100)</f>
        <v>0</v>
      </c>
      <c r="N1413" s="188">
        <v>0</v>
      </c>
      <c r="O1413" s="188">
        <f>ROUND(E1413*N1413,2)</f>
        <v>0</v>
      </c>
      <c r="P1413" s="188">
        <v>0</v>
      </c>
      <c r="Q1413" s="188">
        <f>ROUND(E1413*P1413,2)</f>
        <v>0</v>
      </c>
      <c r="R1413" s="190"/>
      <c r="S1413" s="190" t="s">
        <v>313</v>
      </c>
      <c r="T1413" s="191" t="s">
        <v>313</v>
      </c>
      <c r="U1413" s="159">
        <v>5.5E-2</v>
      </c>
      <c r="V1413" s="159">
        <f>ROUND(E1413*U1413,2)</f>
        <v>3.47</v>
      </c>
      <c r="W1413" s="159"/>
      <c r="X1413" s="159" t="s">
        <v>314</v>
      </c>
      <c r="Y1413" s="159" t="s">
        <v>315</v>
      </c>
      <c r="Z1413" s="148"/>
      <c r="AA1413" s="148"/>
      <c r="AB1413" s="148"/>
      <c r="AC1413" s="148"/>
      <c r="AD1413" s="148"/>
      <c r="AE1413" s="148"/>
      <c r="AF1413" s="148"/>
      <c r="AG1413" s="148" t="s">
        <v>316</v>
      </c>
      <c r="AH1413" s="148"/>
      <c r="AI1413" s="148"/>
      <c r="AJ1413" s="148"/>
      <c r="AK1413" s="148"/>
      <c r="AL1413" s="148"/>
      <c r="AM1413" s="148"/>
      <c r="AN1413" s="148"/>
      <c r="AO1413" s="148"/>
      <c r="AP1413" s="148"/>
      <c r="AQ1413" s="148"/>
      <c r="AR1413" s="148"/>
      <c r="AS1413" s="148"/>
      <c r="AT1413" s="148"/>
      <c r="AU1413" s="148"/>
      <c r="AV1413" s="148"/>
      <c r="AW1413" s="148"/>
      <c r="AX1413" s="148"/>
      <c r="AY1413" s="148"/>
      <c r="AZ1413" s="148"/>
      <c r="BA1413" s="148"/>
      <c r="BB1413" s="148"/>
      <c r="BC1413" s="148"/>
      <c r="BD1413" s="148"/>
      <c r="BE1413" s="148"/>
      <c r="BF1413" s="148"/>
      <c r="BG1413" s="148"/>
      <c r="BH1413" s="148"/>
    </row>
    <row r="1414" spans="1:60" outlineLevel="1" x14ac:dyDescent="0.2">
      <c r="A1414" s="178">
        <v>294</v>
      </c>
      <c r="B1414" s="179" t="s">
        <v>1626</v>
      </c>
      <c r="C1414" s="195" t="s">
        <v>1627</v>
      </c>
      <c r="D1414" s="180" t="s">
        <v>389</v>
      </c>
      <c r="E1414" s="181">
        <v>521</v>
      </c>
      <c r="F1414" s="182"/>
      <c r="G1414" s="183">
        <f>ROUND(E1414*F1414,2)</f>
        <v>0</v>
      </c>
      <c r="H1414" s="182"/>
      <c r="I1414" s="183">
        <f>ROUND(E1414*H1414,2)</f>
        <v>0</v>
      </c>
      <c r="J1414" s="182"/>
      <c r="K1414" s="183">
        <f>ROUND(E1414*J1414,2)</f>
        <v>0</v>
      </c>
      <c r="L1414" s="183">
        <v>12</v>
      </c>
      <c r="M1414" s="183">
        <f>G1414*(1+L1414/100)</f>
        <v>0</v>
      </c>
      <c r="N1414" s="181">
        <v>9.8999999999999999E-4</v>
      </c>
      <c r="O1414" s="181">
        <f>ROUND(E1414*N1414,2)</f>
        <v>0.52</v>
      </c>
      <c r="P1414" s="181">
        <v>0</v>
      </c>
      <c r="Q1414" s="181">
        <f>ROUND(E1414*P1414,2)</f>
        <v>0</v>
      </c>
      <c r="R1414" s="183"/>
      <c r="S1414" s="183" t="s">
        <v>313</v>
      </c>
      <c r="T1414" s="184" t="s">
        <v>313</v>
      </c>
      <c r="U1414" s="159">
        <v>0.36099999999999999</v>
      </c>
      <c r="V1414" s="159">
        <f>ROUND(E1414*U1414,2)</f>
        <v>188.08</v>
      </c>
      <c r="W1414" s="159"/>
      <c r="X1414" s="159" t="s">
        <v>314</v>
      </c>
      <c r="Y1414" s="159" t="s">
        <v>315</v>
      </c>
      <c r="Z1414" s="148"/>
      <c r="AA1414" s="148"/>
      <c r="AB1414" s="148"/>
      <c r="AC1414" s="148"/>
      <c r="AD1414" s="148"/>
      <c r="AE1414" s="148"/>
      <c r="AF1414" s="148"/>
      <c r="AG1414" s="148" t="s">
        <v>316</v>
      </c>
      <c r="AH1414" s="148"/>
      <c r="AI1414" s="148"/>
      <c r="AJ1414" s="148"/>
      <c r="AK1414" s="148"/>
      <c r="AL1414" s="148"/>
      <c r="AM1414" s="148"/>
      <c r="AN1414" s="148"/>
      <c r="AO1414" s="148"/>
      <c r="AP1414" s="148"/>
      <c r="AQ1414" s="148"/>
      <c r="AR1414" s="148"/>
      <c r="AS1414" s="148"/>
      <c r="AT1414" s="148"/>
      <c r="AU1414" s="148"/>
      <c r="AV1414" s="148"/>
      <c r="AW1414" s="148"/>
      <c r="AX1414" s="148"/>
      <c r="AY1414" s="148"/>
      <c r="AZ1414" s="148"/>
      <c r="BA1414" s="148"/>
      <c r="BB1414" s="148"/>
      <c r="BC1414" s="148"/>
      <c r="BD1414" s="148"/>
      <c r="BE1414" s="148"/>
      <c r="BF1414" s="148"/>
      <c r="BG1414" s="148"/>
      <c r="BH1414" s="148"/>
    </row>
    <row r="1415" spans="1:60" outlineLevel="2" x14ac:dyDescent="0.2">
      <c r="A1415" s="155"/>
      <c r="B1415" s="156"/>
      <c r="C1415" s="196" t="s">
        <v>1628</v>
      </c>
      <c r="D1415" s="161"/>
      <c r="E1415" s="162">
        <v>364</v>
      </c>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8"/>
      <c r="AA1415" s="148"/>
      <c r="AB1415" s="148"/>
      <c r="AC1415" s="148"/>
      <c r="AD1415" s="148"/>
      <c r="AE1415" s="148"/>
      <c r="AF1415" s="148"/>
      <c r="AG1415" s="148" t="s">
        <v>318</v>
      </c>
      <c r="AH1415" s="148">
        <v>0</v>
      </c>
      <c r="AI1415" s="148"/>
      <c r="AJ1415" s="148"/>
      <c r="AK1415" s="148"/>
      <c r="AL1415" s="148"/>
      <c r="AM1415" s="148"/>
      <c r="AN1415" s="148"/>
      <c r="AO1415" s="148"/>
      <c r="AP1415" s="148"/>
      <c r="AQ1415" s="148"/>
      <c r="AR1415" s="148"/>
      <c r="AS1415" s="148"/>
      <c r="AT1415" s="148"/>
      <c r="AU1415" s="148"/>
      <c r="AV1415" s="148"/>
      <c r="AW1415" s="148"/>
      <c r="AX1415" s="148"/>
      <c r="AY1415" s="148"/>
      <c r="AZ1415" s="148"/>
      <c r="BA1415" s="148"/>
      <c r="BB1415" s="148"/>
      <c r="BC1415" s="148"/>
      <c r="BD1415" s="148"/>
      <c r="BE1415" s="148"/>
      <c r="BF1415" s="148"/>
      <c r="BG1415" s="148"/>
      <c r="BH1415" s="148"/>
    </row>
    <row r="1416" spans="1:60" outlineLevel="3" x14ac:dyDescent="0.2">
      <c r="A1416" s="155"/>
      <c r="B1416" s="156"/>
      <c r="C1416" s="196" t="s">
        <v>1629</v>
      </c>
      <c r="D1416" s="161"/>
      <c r="E1416" s="162">
        <v>104</v>
      </c>
      <c r="F1416" s="159"/>
      <c r="G1416" s="159"/>
      <c r="H1416" s="159"/>
      <c r="I1416" s="159"/>
      <c r="J1416" s="159"/>
      <c r="K1416" s="159"/>
      <c r="L1416" s="159"/>
      <c r="M1416" s="159"/>
      <c r="N1416" s="158"/>
      <c r="O1416" s="158"/>
      <c r="P1416" s="158"/>
      <c r="Q1416" s="158"/>
      <c r="R1416" s="159"/>
      <c r="S1416" s="159"/>
      <c r="T1416" s="159"/>
      <c r="U1416" s="159"/>
      <c r="V1416" s="159"/>
      <c r="W1416" s="159"/>
      <c r="X1416" s="159"/>
      <c r="Y1416" s="159"/>
      <c r="Z1416" s="148"/>
      <c r="AA1416" s="148"/>
      <c r="AB1416" s="148"/>
      <c r="AC1416" s="148"/>
      <c r="AD1416" s="148"/>
      <c r="AE1416" s="148"/>
      <c r="AF1416" s="148"/>
      <c r="AG1416" s="148" t="s">
        <v>318</v>
      </c>
      <c r="AH1416" s="148">
        <v>0</v>
      </c>
      <c r="AI1416" s="148"/>
      <c r="AJ1416" s="148"/>
      <c r="AK1416" s="148"/>
      <c r="AL1416" s="148"/>
      <c r="AM1416" s="148"/>
      <c r="AN1416" s="148"/>
      <c r="AO1416" s="148"/>
      <c r="AP1416" s="148"/>
      <c r="AQ1416" s="148"/>
      <c r="AR1416" s="148"/>
      <c r="AS1416" s="148"/>
      <c r="AT1416" s="148"/>
      <c r="AU1416" s="148"/>
      <c r="AV1416" s="148"/>
      <c r="AW1416" s="148"/>
      <c r="AX1416" s="148"/>
      <c r="AY1416" s="148"/>
      <c r="AZ1416" s="148"/>
      <c r="BA1416" s="148"/>
      <c r="BB1416" s="148"/>
      <c r="BC1416" s="148"/>
      <c r="BD1416" s="148"/>
      <c r="BE1416" s="148"/>
      <c r="BF1416" s="148"/>
      <c r="BG1416" s="148"/>
      <c r="BH1416" s="148"/>
    </row>
    <row r="1417" spans="1:60" outlineLevel="3" x14ac:dyDescent="0.2">
      <c r="A1417" s="155"/>
      <c r="B1417" s="156"/>
      <c r="C1417" s="196" t="s">
        <v>1630</v>
      </c>
      <c r="D1417" s="161"/>
      <c r="E1417" s="162">
        <v>13.2</v>
      </c>
      <c r="F1417" s="159"/>
      <c r="G1417" s="159"/>
      <c r="H1417" s="159"/>
      <c r="I1417" s="159"/>
      <c r="J1417" s="159"/>
      <c r="K1417" s="159"/>
      <c r="L1417" s="159"/>
      <c r="M1417" s="159"/>
      <c r="N1417" s="158"/>
      <c r="O1417" s="158"/>
      <c r="P1417" s="158"/>
      <c r="Q1417" s="158"/>
      <c r="R1417" s="159"/>
      <c r="S1417" s="159"/>
      <c r="T1417" s="159"/>
      <c r="U1417" s="159"/>
      <c r="V1417" s="159"/>
      <c r="W1417" s="159"/>
      <c r="X1417" s="159"/>
      <c r="Y1417" s="159"/>
      <c r="Z1417" s="148"/>
      <c r="AA1417" s="148"/>
      <c r="AB1417" s="148"/>
      <c r="AC1417" s="148"/>
      <c r="AD1417" s="148"/>
      <c r="AE1417" s="148"/>
      <c r="AF1417" s="148"/>
      <c r="AG1417" s="148" t="s">
        <v>318</v>
      </c>
      <c r="AH1417" s="148">
        <v>0</v>
      </c>
      <c r="AI1417" s="148"/>
      <c r="AJ1417" s="148"/>
      <c r="AK1417" s="148"/>
      <c r="AL1417" s="148"/>
      <c r="AM1417" s="148"/>
      <c r="AN1417" s="148"/>
      <c r="AO1417" s="148"/>
      <c r="AP1417" s="148"/>
      <c r="AQ1417" s="148"/>
      <c r="AR1417" s="148"/>
      <c r="AS1417" s="148"/>
      <c r="AT1417" s="148"/>
      <c r="AU1417" s="148"/>
      <c r="AV1417" s="148"/>
      <c r="AW1417" s="148"/>
      <c r="AX1417" s="148"/>
      <c r="AY1417" s="148"/>
      <c r="AZ1417" s="148"/>
      <c r="BA1417" s="148"/>
      <c r="BB1417" s="148"/>
      <c r="BC1417" s="148"/>
      <c r="BD1417" s="148"/>
      <c r="BE1417" s="148"/>
      <c r="BF1417" s="148"/>
      <c r="BG1417" s="148"/>
      <c r="BH1417" s="148"/>
    </row>
    <row r="1418" spans="1:60" outlineLevel="3" x14ac:dyDescent="0.2">
      <c r="A1418" s="155"/>
      <c r="B1418" s="156"/>
      <c r="C1418" s="196" t="s">
        <v>1631</v>
      </c>
      <c r="D1418" s="161"/>
      <c r="E1418" s="162">
        <v>9.6</v>
      </c>
      <c r="F1418" s="159"/>
      <c r="G1418" s="159"/>
      <c r="H1418" s="159"/>
      <c r="I1418" s="159"/>
      <c r="J1418" s="159"/>
      <c r="K1418" s="159"/>
      <c r="L1418" s="159"/>
      <c r="M1418" s="159"/>
      <c r="N1418" s="158"/>
      <c r="O1418" s="158"/>
      <c r="P1418" s="158"/>
      <c r="Q1418" s="158"/>
      <c r="R1418" s="159"/>
      <c r="S1418" s="159"/>
      <c r="T1418" s="159"/>
      <c r="U1418" s="159"/>
      <c r="V1418" s="159"/>
      <c r="W1418" s="159"/>
      <c r="X1418" s="159"/>
      <c r="Y1418" s="159"/>
      <c r="Z1418" s="148"/>
      <c r="AA1418" s="148"/>
      <c r="AB1418" s="148"/>
      <c r="AC1418" s="148"/>
      <c r="AD1418" s="148"/>
      <c r="AE1418" s="148"/>
      <c r="AF1418" s="148"/>
      <c r="AG1418" s="148" t="s">
        <v>318</v>
      </c>
      <c r="AH1418" s="148">
        <v>0</v>
      </c>
      <c r="AI1418" s="148"/>
      <c r="AJ1418" s="148"/>
      <c r="AK1418" s="148"/>
      <c r="AL1418" s="148"/>
      <c r="AM1418" s="148"/>
      <c r="AN1418" s="148"/>
      <c r="AO1418" s="148"/>
      <c r="AP1418" s="148"/>
      <c r="AQ1418" s="148"/>
      <c r="AR1418" s="148"/>
      <c r="AS1418" s="148"/>
      <c r="AT1418" s="148"/>
      <c r="AU1418" s="148"/>
      <c r="AV1418" s="148"/>
      <c r="AW1418" s="148"/>
      <c r="AX1418" s="148"/>
      <c r="AY1418" s="148"/>
      <c r="AZ1418" s="148"/>
      <c r="BA1418" s="148"/>
      <c r="BB1418" s="148"/>
      <c r="BC1418" s="148"/>
      <c r="BD1418" s="148"/>
      <c r="BE1418" s="148"/>
      <c r="BF1418" s="148"/>
      <c r="BG1418" s="148"/>
      <c r="BH1418" s="148"/>
    </row>
    <row r="1419" spans="1:60" outlineLevel="3" x14ac:dyDescent="0.2">
      <c r="A1419" s="155"/>
      <c r="B1419" s="156"/>
      <c r="C1419" s="196" t="s">
        <v>1632</v>
      </c>
      <c r="D1419" s="161"/>
      <c r="E1419" s="162">
        <v>8</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8"/>
      <c r="AA1419" s="148"/>
      <c r="AB1419" s="148"/>
      <c r="AC1419" s="148"/>
      <c r="AD1419" s="148"/>
      <c r="AE1419" s="148"/>
      <c r="AF1419" s="148"/>
      <c r="AG1419" s="148" t="s">
        <v>318</v>
      </c>
      <c r="AH1419" s="148">
        <v>0</v>
      </c>
      <c r="AI1419" s="148"/>
      <c r="AJ1419" s="148"/>
      <c r="AK1419" s="148"/>
      <c r="AL1419" s="148"/>
      <c r="AM1419" s="148"/>
      <c r="AN1419" s="148"/>
      <c r="AO1419" s="148"/>
      <c r="AP1419" s="148"/>
      <c r="AQ1419" s="148"/>
      <c r="AR1419" s="148"/>
      <c r="AS1419" s="148"/>
      <c r="AT1419" s="148"/>
      <c r="AU1419" s="148"/>
      <c r="AV1419" s="148"/>
      <c r="AW1419" s="148"/>
      <c r="AX1419" s="148"/>
      <c r="AY1419" s="148"/>
      <c r="AZ1419" s="148"/>
      <c r="BA1419" s="148"/>
      <c r="BB1419" s="148"/>
      <c r="BC1419" s="148"/>
      <c r="BD1419" s="148"/>
      <c r="BE1419" s="148"/>
      <c r="BF1419" s="148"/>
      <c r="BG1419" s="148"/>
      <c r="BH1419" s="148"/>
    </row>
    <row r="1420" spans="1:60" outlineLevel="3" x14ac:dyDescent="0.2">
      <c r="A1420" s="155"/>
      <c r="B1420" s="156"/>
      <c r="C1420" s="196" t="s">
        <v>1633</v>
      </c>
      <c r="D1420" s="161"/>
      <c r="E1420" s="162">
        <v>18.2</v>
      </c>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8"/>
      <c r="AA1420" s="148"/>
      <c r="AB1420" s="148"/>
      <c r="AC1420" s="148"/>
      <c r="AD1420" s="148"/>
      <c r="AE1420" s="148"/>
      <c r="AF1420" s="148"/>
      <c r="AG1420" s="148" t="s">
        <v>318</v>
      </c>
      <c r="AH1420" s="148">
        <v>0</v>
      </c>
      <c r="AI1420" s="148"/>
      <c r="AJ1420" s="148"/>
      <c r="AK1420" s="148"/>
      <c r="AL1420" s="148"/>
      <c r="AM1420" s="148"/>
      <c r="AN1420" s="148"/>
      <c r="AO1420" s="148"/>
      <c r="AP1420" s="148"/>
      <c r="AQ1420" s="148"/>
      <c r="AR1420" s="148"/>
      <c r="AS1420" s="148"/>
      <c r="AT1420" s="148"/>
      <c r="AU1420" s="148"/>
      <c r="AV1420" s="148"/>
      <c r="AW1420" s="148"/>
      <c r="AX1420" s="148"/>
      <c r="AY1420" s="148"/>
      <c r="AZ1420" s="148"/>
      <c r="BA1420" s="148"/>
      <c r="BB1420" s="148"/>
      <c r="BC1420" s="148"/>
      <c r="BD1420" s="148"/>
      <c r="BE1420" s="148"/>
      <c r="BF1420" s="148"/>
      <c r="BG1420" s="148"/>
      <c r="BH1420" s="148"/>
    </row>
    <row r="1421" spans="1:60" outlineLevel="3" x14ac:dyDescent="0.2">
      <c r="A1421" s="155"/>
      <c r="B1421" s="156"/>
      <c r="C1421" s="196" t="s">
        <v>1634</v>
      </c>
      <c r="D1421" s="161"/>
      <c r="E1421" s="162">
        <v>4</v>
      </c>
      <c r="F1421" s="159"/>
      <c r="G1421" s="159"/>
      <c r="H1421" s="159"/>
      <c r="I1421" s="159"/>
      <c r="J1421" s="159"/>
      <c r="K1421" s="159"/>
      <c r="L1421" s="159"/>
      <c r="M1421" s="159"/>
      <c r="N1421" s="158"/>
      <c r="O1421" s="158"/>
      <c r="P1421" s="158"/>
      <c r="Q1421" s="158"/>
      <c r="R1421" s="159"/>
      <c r="S1421" s="159"/>
      <c r="T1421" s="159"/>
      <c r="U1421" s="159"/>
      <c r="V1421" s="159"/>
      <c r="W1421" s="159"/>
      <c r="X1421" s="159"/>
      <c r="Y1421" s="159"/>
      <c r="Z1421" s="148"/>
      <c r="AA1421" s="148"/>
      <c r="AB1421" s="148"/>
      <c r="AC1421" s="148"/>
      <c r="AD1421" s="148"/>
      <c r="AE1421" s="148"/>
      <c r="AF1421" s="148"/>
      <c r="AG1421" s="148" t="s">
        <v>318</v>
      </c>
      <c r="AH1421" s="148">
        <v>0</v>
      </c>
      <c r="AI1421" s="148"/>
      <c r="AJ1421" s="148"/>
      <c r="AK1421" s="148"/>
      <c r="AL1421" s="148"/>
      <c r="AM1421" s="148"/>
      <c r="AN1421" s="148"/>
      <c r="AO1421" s="148"/>
      <c r="AP1421" s="148"/>
      <c r="AQ1421" s="148"/>
      <c r="AR1421" s="148"/>
      <c r="AS1421" s="148"/>
      <c r="AT1421" s="148"/>
      <c r="AU1421" s="148"/>
      <c r="AV1421" s="148"/>
      <c r="AW1421" s="148"/>
      <c r="AX1421" s="148"/>
      <c r="AY1421" s="148"/>
      <c r="AZ1421" s="148"/>
      <c r="BA1421" s="148"/>
      <c r="BB1421" s="148"/>
      <c r="BC1421" s="148"/>
      <c r="BD1421" s="148"/>
      <c r="BE1421" s="148"/>
      <c r="BF1421" s="148"/>
      <c r="BG1421" s="148"/>
      <c r="BH1421" s="148"/>
    </row>
    <row r="1422" spans="1:60" outlineLevel="1" x14ac:dyDescent="0.2">
      <c r="A1422" s="178">
        <v>295</v>
      </c>
      <c r="B1422" s="179" t="s">
        <v>1635</v>
      </c>
      <c r="C1422" s="195" t="s">
        <v>1636</v>
      </c>
      <c r="D1422" s="180" t="s">
        <v>389</v>
      </c>
      <c r="E1422" s="181">
        <v>32</v>
      </c>
      <c r="F1422" s="182"/>
      <c r="G1422" s="183">
        <f>ROUND(E1422*F1422,2)</f>
        <v>0</v>
      </c>
      <c r="H1422" s="182"/>
      <c r="I1422" s="183">
        <f>ROUND(E1422*H1422,2)</f>
        <v>0</v>
      </c>
      <c r="J1422" s="182"/>
      <c r="K1422" s="183">
        <f>ROUND(E1422*J1422,2)</f>
        <v>0</v>
      </c>
      <c r="L1422" s="183">
        <v>12</v>
      </c>
      <c r="M1422" s="183">
        <f>G1422*(1+L1422/100)</f>
        <v>0</v>
      </c>
      <c r="N1422" s="181">
        <v>9.8999999999999999E-4</v>
      </c>
      <c r="O1422" s="181">
        <f>ROUND(E1422*N1422,2)</f>
        <v>0.03</v>
      </c>
      <c r="P1422" s="181">
        <v>0</v>
      </c>
      <c r="Q1422" s="181">
        <f>ROUND(E1422*P1422,2)</f>
        <v>0</v>
      </c>
      <c r="R1422" s="183"/>
      <c r="S1422" s="183" t="s">
        <v>313</v>
      </c>
      <c r="T1422" s="184" t="s">
        <v>313</v>
      </c>
      <c r="U1422" s="159">
        <v>0.48899999999999999</v>
      </c>
      <c r="V1422" s="159">
        <f>ROUND(E1422*U1422,2)</f>
        <v>15.65</v>
      </c>
      <c r="W1422" s="159"/>
      <c r="X1422" s="159" t="s">
        <v>314</v>
      </c>
      <c r="Y1422" s="159" t="s">
        <v>315</v>
      </c>
      <c r="Z1422" s="148"/>
      <c r="AA1422" s="148"/>
      <c r="AB1422" s="148"/>
      <c r="AC1422" s="148"/>
      <c r="AD1422" s="148"/>
      <c r="AE1422" s="148"/>
      <c r="AF1422" s="148"/>
      <c r="AG1422" s="148" t="s">
        <v>316</v>
      </c>
      <c r="AH1422" s="148"/>
      <c r="AI1422" s="148"/>
      <c r="AJ1422" s="148"/>
      <c r="AK1422" s="148"/>
      <c r="AL1422" s="148"/>
      <c r="AM1422" s="148"/>
      <c r="AN1422" s="148"/>
      <c r="AO1422" s="148"/>
      <c r="AP1422" s="148"/>
      <c r="AQ1422" s="148"/>
      <c r="AR1422" s="148"/>
      <c r="AS1422" s="148"/>
      <c r="AT1422" s="148"/>
      <c r="AU1422" s="148"/>
      <c r="AV1422" s="148"/>
      <c r="AW1422" s="148"/>
      <c r="AX1422" s="148"/>
      <c r="AY1422" s="148"/>
      <c r="AZ1422" s="148"/>
      <c r="BA1422" s="148"/>
      <c r="BB1422" s="148"/>
      <c r="BC1422" s="148"/>
      <c r="BD1422" s="148"/>
      <c r="BE1422" s="148"/>
      <c r="BF1422" s="148"/>
      <c r="BG1422" s="148"/>
      <c r="BH1422" s="148"/>
    </row>
    <row r="1423" spans="1:60" outlineLevel="2" x14ac:dyDescent="0.2">
      <c r="A1423" s="155"/>
      <c r="B1423" s="156"/>
      <c r="C1423" s="196" t="s">
        <v>1637</v>
      </c>
      <c r="D1423" s="161"/>
      <c r="E1423" s="162">
        <v>32</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8"/>
      <c r="AA1423" s="148"/>
      <c r="AB1423" s="148"/>
      <c r="AC1423" s="148"/>
      <c r="AD1423" s="148"/>
      <c r="AE1423" s="148"/>
      <c r="AF1423" s="148"/>
      <c r="AG1423" s="148" t="s">
        <v>318</v>
      </c>
      <c r="AH1423" s="148">
        <v>0</v>
      </c>
      <c r="AI1423" s="148"/>
      <c r="AJ1423" s="148"/>
      <c r="AK1423" s="148"/>
      <c r="AL1423" s="148"/>
      <c r="AM1423" s="148"/>
      <c r="AN1423" s="148"/>
      <c r="AO1423" s="148"/>
      <c r="AP1423" s="148"/>
      <c r="AQ1423" s="148"/>
      <c r="AR1423" s="148"/>
      <c r="AS1423" s="148"/>
      <c r="AT1423" s="148"/>
      <c r="AU1423" s="148"/>
      <c r="AV1423" s="148"/>
      <c r="AW1423" s="148"/>
      <c r="AX1423" s="148"/>
      <c r="AY1423" s="148"/>
      <c r="AZ1423" s="148"/>
      <c r="BA1423" s="148"/>
      <c r="BB1423" s="148"/>
      <c r="BC1423" s="148"/>
      <c r="BD1423" s="148"/>
      <c r="BE1423" s="148"/>
      <c r="BF1423" s="148"/>
      <c r="BG1423" s="148"/>
      <c r="BH1423" s="148"/>
    </row>
    <row r="1424" spans="1:60" ht="22.5" outlineLevel="1" x14ac:dyDescent="0.2">
      <c r="A1424" s="178">
        <v>296</v>
      </c>
      <c r="B1424" s="179" t="s">
        <v>1638</v>
      </c>
      <c r="C1424" s="195" t="s">
        <v>1639</v>
      </c>
      <c r="D1424" s="180" t="s">
        <v>374</v>
      </c>
      <c r="E1424" s="181">
        <v>181.374</v>
      </c>
      <c r="F1424" s="182"/>
      <c r="G1424" s="183">
        <f>ROUND(E1424*F1424,2)</f>
        <v>0</v>
      </c>
      <c r="H1424" s="182"/>
      <c r="I1424" s="183">
        <f>ROUND(E1424*H1424,2)</f>
        <v>0</v>
      </c>
      <c r="J1424" s="182"/>
      <c r="K1424" s="183">
        <f>ROUND(E1424*J1424,2)</f>
        <v>0</v>
      </c>
      <c r="L1424" s="183">
        <v>12</v>
      </c>
      <c r="M1424" s="183">
        <f>G1424*(1+L1424/100)</f>
        <v>0</v>
      </c>
      <c r="N1424" s="181">
        <v>1.452E-2</v>
      </c>
      <c r="O1424" s="181">
        <f>ROUND(E1424*N1424,2)</f>
        <v>2.63</v>
      </c>
      <c r="P1424" s="181">
        <v>0</v>
      </c>
      <c r="Q1424" s="181">
        <f>ROUND(E1424*P1424,2)</f>
        <v>0</v>
      </c>
      <c r="R1424" s="183"/>
      <c r="S1424" s="183" t="s">
        <v>313</v>
      </c>
      <c r="T1424" s="184" t="s">
        <v>313</v>
      </c>
      <c r="U1424" s="159">
        <v>0.27</v>
      </c>
      <c r="V1424" s="159">
        <f>ROUND(E1424*U1424,2)</f>
        <v>48.97</v>
      </c>
      <c r="W1424" s="159"/>
      <c r="X1424" s="159" t="s">
        <v>314</v>
      </c>
      <c r="Y1424" s="159" t="s">
        <v>315</v>
      </c>
      <c r="Z1424" s="148"/>
      <c r="AA1424" s="148"/>
      <c r="AB1424" s="148"/>
      <c r="AC1424" s="148"/>
      <c r="AD1424" s="148"/>
      <c r="AE1424" s="148"/>
      <c r="AF1424" s="148"/>
      <c r="AG1424" s="148" t="s">
        <v>316</v>
      </c>
      <c r="AH1424" s="148"/>
      <c r="AI1424" s="148"/>
      <c r="AJ1424" s="148"/>
      <c r="AK1424" s="148"/>
      <c r="AL1424" s="148"/>
      <c r="AM1424" s="148"/>
      <c r="AN1424" s="148"/>
      <c r="AO1424" s="148"/>
      <c r="AP1424" s="148"/>
      <c r="AQ1424" s="148"/>
      <c r="AR1424" s="148"/>
      <c r="AS1424" s="148"/>
      <c r="AT1424" s="148"/>
      <c r="AU1424" s="148"/>
      <c r="AV1424" s="148"/>
      <c r="AW1424" s="148"/>
      <c r="AX1424" s="148"/>
      <c r="AY1424" s="148"/>
      <c r="AZ1424" s="148"/>
      <c r="BA1424" s="148"/>
      <c r="BB1424" s="148"/>
      <c r="BC1424" s="148"/>
      <c r="BD1424" s="148"/>
      <c r="BE1424" s="148"/>
      <c r="BF1424" s="148"/>
      <c r="BG1424" s="148"/>
      <c r="BH1424" s="148"/>
    </row>
    <row r="1425" spans="1:60" outlineLevel="2" x14ac:dyDescent="0.2">
      <c r="A1425" s="155"/>
      <c r="B1425" s="156"/>
      <c r="C1425" s="196" t="s">
        <v>1332</v>
      </c>
      <c r="D1425" s="161"/>
      <c r="E1425" s="162">
        <v>181.374</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8"/>
      <c r="AA1425" s="148"/>
      <c r="AB1425" s="148"/>
      <c r="AC1425" s="148"/>
      <c r="AD1425" s="148"/>
      <c r="AE1425" s="148"/>
      <c r="AF1425" s="148"/>
      <c r="AG1425" s="148" t="s">
        <v>318</v>
      </c>
      <c r="AH1425" s="148">
        <v>5</v>
      </c>
      <c r="AI1425" s="148"/>
      <c r="AJ1425" s="148"/>
      <c r="AK1425" s="148"/>
      <c r="AL1425" s="148"/>
      <c r="AM1425" s="148"/>
      <c r="AN1425" s="148"/>
      <c r="AO1425" s="148"/>
      <c r="AP1425" s="148"/>
      <c r="AQ1425" s="148"/>
      <c r="AR1425" s="148"/>
      <c r="AS1425" s="148"/>
      <c r="AT1425" s="148"/>
      <c r="AU1425" s="148"/>
      <c r="AV1425" s="148"/>
      <c r="AW1425" s="148"/>
      <c r="AX1425" s="148"/>
      <c r="AY1425" s="148"/>
      <c r="AZ1425" s="148"/>
      <c r="BA1425" s="148"/>
      <c r="BB1425" s="148"/>
      <c r="BC1425" s="148"/>
      <c r="BD1425" s="148"/>
      <c r="BE1425" s="148"/>
      <c r="BF1425" s="148"/>
      <c r="BG1425" s="148"/>
      <c r="BH1425" s="148"/>
    </row>
    <row r="1426" spans="1:60" outlineLevel="1" x14ac:dyDescent="0.2">
      <c r="A1426" s="178">
        <v>297</v>
      </c>
      <c r="B1426" s="179" t="s">
        <v>1640</v>
      </c>
      <c r="C1426" s="195" t="s">
        <v>1641</v>
      </c>
      <c r="D1426" s="180" t="s">
        <v>374</v>
      </c>
      <c r="E1426" s="181">
        <v>11.8184</v>
      </c>
      <c r="F1426" s="182"/>
      <c r="G1426" s="183">
        <f>ROUND(E1426*F1426,2)</f>
        <v>0</v>
      </c>
      <c r="H1426" s="182"/>
      <c r="I1426" s="183">
        <f>ROUND(E1426*H1426,2)</f>
        <v>0</v>
      </c>
      <c r="J1426" s="182"/>
      <c r="K1426" s="183">
        <f>ROUND(E1426*J1426,2)</f>
        <v>0</v>
      </c>
      <c r="L1426" s="183">
        <v>12</v>
      </c>
      <c r="M1426" s="183">
        <f>G1426*(1+L1426/100)</f>
        <v>0</v>
      </c>
      <c r="N1426" s="181">
        <v>0</v>
      </c>
      <c r="O1426" s="181">
        <f>ROUND(E1426*N1426,2)</f>
        <v>0</v>
      </c>
      <c r="P1426" s="181">
        <v>0</v>
      </c>
      <c r="Q1426" s="181">
        <f>ROUND(E1426*P1426,2)</f>
        <v>0</v>
      </c>
      <c r="R1426" s="183"/>
      <c r="S1426" s="183" t="s">
        <v>313</v>
      </c>
      <c r="T1426" s="184" t="s">
        <v>313</v>
      </c>
      <c r="U1426" s="159">
        <v>0.746</v>
      </c>
      <c r="V1426" s="159">
        <f>ROUND(E1426*U1426,2)</f>
        <v>8.82</v>
      </c>
      <c r="W1426" s="159"/>
      <c r="X1426" s="159" t="s">
        <v>314</v>
      </c>
      <c r="Y1426" s="159" t="s">
        <v>315</v>
      </c>
      <c r="Z1426" s="148"/>
      <c r="AA1426" s="148"/>
      <c r="AB1426" s="148"/>
      <c r="AC1426" s="148"/>
      <c r="AD1426" s="148"/>
      <c r="AE1426" s="148"/>
      <c r="AF1426" s="148"/>
      <c r="AG1426" s="148" t="s">
        <v>316</v>
      </c>
      <c r="AH1426" s="148"/>
      <c r="AI1426" s="148"/>
      <c r="AJ1426" s="148"/>
      <c r="AK1426" s="148"/>
      <c r="AL1426" s="148"/>
      <c r="AM1426" s="148"/>
      <c r="AN1426" s="148"/>
      <c r="AO1426" s="148"/>
      <c r="AP1426" s="148"/>
      <c r="AQ1426" s="148"/>
      <c r="AR1426" s="148"/>
      <c r="AS1426" s="148"/>
      <c r="AT1426" s="148"/>
      <c r="AU1426" s="148"/>
      <c r="AV1426" s="148"/>
      <c r="AW1426" s="148"/>
      <c r="AX1426" s="148"/>
      <c r="AY1426" s="148"/>
      <c r="AZ1426" s="148"/>
      <c r="BA1426" s="148"/>
      <c r="BB1426" s="148"/>
      <c r="BC1426" s="148"/>
      <c r="BD1426" s="148"/>
      <c r="BE1426" s="148"/>
      <c r="BF1426" s="148"/>
      <c r="BG1426" s="148"/>
      <c r="BH1426" s="148"/>
    </row>
    <row r="1427" spans="1:60" outlineLevel="2" x14ac:dyDescent="0.2">
      <c r="A1427" s="155"/>
      <c r="B1427" s="156"/>
      <c r="C1427" s="196" t="s">
        <v>1642</v>
      </c>
      <c r="D1427" s="161"/>
      <c r="E1427" s="162">
        <v>11.8184</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8"/>
      <c r="AA1427" s="148"/>
      <c r="AB1427" s="148"/>
      <c r="AC1427" s="148"/>
      <c r="AD1427" s="148"/>
      <c r="AE1427" s="148"/>
      <c r="AF1427" s="148"/>
      <c r="AG1427" s="148" t="s">
        <v>318</v>
      </c>
      <c r="AH1427" s="148">
        <v>0</v>
      </c>
      <c r="AI1427" s="148"/>
      <c r="AJ1427" s="148"/>
      <c r="AK1427" s="148"/>
      <c r="AL1427" s="148"/>
      <c r="AM1427" s="148"/>
      <c r="AN1427" s="148"/>
      <c r="AO1427" s="148"/>
      <c r="AP1427" s="148"/>
      <c r="AQ1427" s="148"/>
      <c r="AR1427" s="148"/>
      <c r="AS1427" s="148"/>
      <c r="AT1427" s="148"/>
      <c r="AU1427" s="148"/>
      <c r="AV1427" s="148"/>
      <c r="AW1427" s="148"/>
      <c r="AX1427" s="148"/>
      <c r="AY1427" s="148"/>
      <c r="AZ1427" s="148"/>
      <c r="BA1427" s="148"/>
      <c r="BB1427" s="148"/>
      <c r="BC1427" s="148"/>
      <c r="BD1427" s="148"/>
      <c r="BE1427" s="148"/>
      <c r="BF1427" s="148"/>
      <c r="BG1427" s="148"/>
      <c r="BH1427" s="148"/>
    </row>
    <row r="1428" spans="1:60" ht="22.5" outlineLevel="1" x14ac:dyDescent="0.2">
      <c r="A1428" s="178">
        <v>298</v>
      </c>
      <c r="B1428" s="179" t="s">
        <v>1643</v>
      </c>
      <c r="C1428" s="195" t="s">
        <v>1644</v>
      </c>
      <c r="D1428" s="180" t="s">
        <v>374</v>
      </c>
      <c r="E1428" s="181">
        <v>181.374</v>
      </c>
      <c r="F1428" s="182"/>
      <c r="G1428" s="183">
        <f>ROUND(E1428*F1428,2)</f>
        <v>0</v>
      </c>
      <c r="H1428" s="182"/>
      <c r="I1428" s="183">
        <f>ROUND(E1428*H1428,2)</f>
        <v>0</v>
      </c>
      <c r="J1428" s="182"/>
      <c r="K1428" s="183">
        <f>ROUND(E1428*J1428,2)</f>
        <v>0</v>
      </c>
      <c r="L1428" s="183">
        <v>12</v>
      </c>
      <c r="M1428" s="183">
        <f>G1428*(1+L1428/100)</f>
        <v>0</v>
      </c>
      <c r="N1428" s="181">
        <v>6.6E-3</v>
      </c>
      <c r="O1428" s="181">
        <f>ROUND(E1428*N1428,2)</f>
        <v>1.2</v>
      </c>
      <c r="P1428" s="181">
        <v>0</v>
      </c>
      <c r="Q1428" s="181">
        <f>ROUND(E1428*P1428,2)</f>
        <v>0</v>
      </c>
      <c r="R1428" s="183"/>
      <c r="S1428" s="183" t="s">
        <v>313</v>
      </c>
      <c r="T1428" s="184" t="s">
        <v>313</v>
      </c>
      <c r="U1428" s="159">
        <v>0.20799999999999999</v>
      </c>
      <c r="V1428" s="159">
        <f>ROUND(E1428*U1428,2)</f>
        <v>37.729999999999997</v>
      </c>
      <c r="W1428" s="159"/>
      <c r="X1428" s="159" t="s">
        <v>314</v>
      </c>
      <c r="Y1428" s="159" t="s">
        <v>315</v>
      </c>
      <c r="Z1428" s="148"/>
      <c r="AA1428" s="148"/>
      <c r="AB1428" s="148"/>
      <c r="AC1428" s="148"/>
      <c r="AD1428" s="148"/>
      <c r="AE1428" s="148"/>
      <c r="AF1428" s="148"/>
      <c r="AG1428" s="148" t="s">
        <v>316</v>
      </c>
      <c r="AH1428" s="148"/>
      <c r="AI1428" s="148"/>
      <c r="AJ1428" s="148"/>
      <c r="AK1428" s="148"/>
      <c r="AL1428" s="148"/>
      <c r="AM1428" s="148"/>
      <c r="AN1428" s="148"/>
      <c r="AO1428" s="148"/>
      <c r="AP1428" s="148"/>
      <c r="AQ1428" s="148"/>
      <c r="AR1428" s="148"/>
      <c r="AS1428" s="148"/>
      <c r="AT1428" s="148"/>
      <c r="AU1428" s="148"/>
      <c r="AV1428" s="148"/>
      <c r="AW1428" s="148"/>
      <c r="AX1428" s="148"/>
      <c r="AY1428" s="148"/>
      <c r="AZ1428" s="148"/>
      <c r="BA1428" s="148"/>
      <c r="BB1428" s="148"/>
      <c r="BC1428" s="148"/>
      <c r="BD1428" s="148"/>
      <c r="BE1428" s="148"/>
      <c r="BF1428" s="148"/>
      <c r="BG1428" s="148"/>
      <c r="BH1428" s="148"/>
    </row>
    <row r="1429" spans="1:60" outlineLevel="2" x14ac:dyDescent="0.2">
      <c r="A1429" s="155"/>
      <c r="B1429" s="156"/>
      <c r="C1429" s="196" t="s">
        <v>1645</v>
      </c>
      <c r="D1429" s="161"/>
      <c r="E1429" s="162">
        <v>49.027999999999999</v>
      </c>
      <c r="F1429" s="159"/>
      <c r="G1429" s="159"/>
      <c r="H1429" s="159"/>
      <c r="I1429" s="159"/>
      <c r="J1429" s="159"/>
      <c r="K1429" s="159"/>
      <c r="L1429" s="159"/>
      <c r="M1429" s="159"/>
      <c r="N1429" s="158"/>
      <c r="O1429" s="158"/>
      <c r="P1429" s="158"/>
      <c r="Q1429" s="158"/>
      <c r="R1429" s="159"/>
      <c r="S1429" s="159"/>
      <c r="T1429" s="159"/>
      <c r="U1429" s="159"/>
      <c r="V1429" s="159"/>
      <c r="W1429" s="159"/>
      <c r="X1429" s="159"/>
      <c r="Y1429" s="159"/>
      <c r="Z1429" s="148"/>
      <c r="AA1429" s="148"/>
      <c r="AB1429" s="148"/>
      <c r="AC1429" s="148"/>
      <c r="AD1429" s="148"/>
      <c r="AE1429" s="148"/>
      <c r="AF1429" s="148"/>
      <c r="AG1429" s="148" t="s">
        <v>318</v>
      </c>
      <c r="AH1429" s="148">
        <v>0</v>
      </c>
      <c r="AI1429" s="148"/>
      <c r="AJ1429" s="148"/>
      <c r="AK1429" s="148"/>
      <c r="AL1429" s="148"/>
      <c r="AM1429" s="148"/>
      <c r="AN1429" s="148"/>
      <c r="AO1429" s="148"/>
      <c r="AP1429" s="148"/>
      <c r="AQ1429" s="148"/>
      <c r="AR1429" s="148"/>
      <c r="AS1429" s="148"/>
      <c r="AT1429" s="148"/>
      <c r="AU1429" s="148"/>
      <c r="AV1429" s="148"/>
      <c r="AW1429" s="148"/>
      <c r="AX1429" s="148"/>
      <c r="AY1429" s="148"/>
      <c r="AZ1429" s="148"/>
      <c r="BA1429" s="148"/>
      <c r="BB1429" s="148"/>
      <c r="BC1429" s="148"/>
      <c r="BD1429" s="148"/>
      <c r="BE1429" s="148"/>
      <c r="BF1429" s="148"/>
      <c r="BG1429" s="148"/>
      <c r="BH1429" s="148"/>
    </row>
    <row r="1430" spans="1:60" outlineLevel="3" x14ac:dyDescent="0.2">
      <c r="A1430" s="155"/>
      <c r="B1430" s="156"/>
      <c r="C1430" s="196" t="s">
        <v>1646</v>
      </c>
      <c r="D1430" s="161"/>
      <c r="E1430" s="162">
        <v>33.524000000000001</v>
      </c>
      <c r="F1430" s="159"/>
      <c r="G1430" s="159"/>
      <c r="H1430" s="159"/>
      <c r="I1430" s="159"/>
      <c r="J1430" s="159"/>
      <c r="K1430" s="159"/>
      <c r="L1430" s="159"/>
      <c r="M1430" s="159"/>
      <c r="N1430" s="158"/>
      <c r="O1430" s="158"/>
      <c r="P1430" s="158"/>
      <c r="Q1430" s="158"/>
      <c r="R1430" s="159"/>
      <c r="S1430" s="159"/>
      <c r="T1430" s="159"/>
      <c r="U1430" s="159"/>
      <c r="V1430" s="159"/>
      <c r="W1430" s="159"/>
      <c r="X1430" s="159"/>
      <c r="Y1430" s="159"/>
      <c r="Z1430" s="148"/>
      <c r="AA1430" s="148"/>
      <c r="AB1430" s="148"/>
      <c r="AC1430" s="148"/>
      <c r="AD1430" s="148"/>
      <c r="AE1430" s="148"/>
      <c r="AF1430" s="148"/>
      <c r="AG1430" s="148" t="s">
        <v>318</v>
      </c>
      <c r="AH1430" s="148">
        <v>0</v>
      </c>
      <c r="AI1430" s="148"/>
      <c r="AJ1430" s="148"/>
      <c r="AK1430" s="148"/>
      <c r="AL1430" s="148"/>
      <c r="AM1430" s="148"/>
      <c r="AN1430" s="148"/>
      <c r="AO1430" s="148"/>
      <c r="AP1430" s="148"/>
      <c r="AQ1430" s="148"/>
      <c r="AR1430" s="148"/>
      <c r="AS1430" s="148"/>
      <c r="AT1430" s="148"/>
      <c r="AU1430" s="148"/>
      <c r="AV1430" s="148"/>
      <c r="AW1430" s="148"/>
      <c r="AX1430" s="148"/>
      <c r="AY1430" s="148"/>
      <c r="AZ1430" s="148"/>
      <c r="BA1430" s="148"/>
      <c r="BB1430" s="148"/>
      <c r="BC1430" s="148"/>
      <c r="BD1430" s="148"/>
      <c r="BE1430" s="148"/>
      <c r="BF1430" s="148"/>
      <c r="BG1430" s="148"/>
      <c r="BH1430" s="148"/>
    </row>
    <row r="1431" spans="1:60" outlineLevel="3" x14ac:dyDescent="0.2">
      <c r="A1431" s="155"/>
      <c r="B1431" s="156"/>
      <c r="C1431" s="196" t="s">
        <v>1647</v>
      </c>
      <c r="D1431" s="161"/>
      <c r="E1431" s="162">
        <v>33.456000000000003</v>
      </c>
      <c r="F1431" s="159"/>
      <c r="G1431" s="159"/>
      <c r="H1431" s="159"/>
      <c r="I1431" s="159"/>
      <c r="J1431" s="159"/>
      <c r="K1431" s="159"/>
      <c r="L1431" s="159"/>
      <c r="M1431" s="159"/>
      <c r="N1431" s="158"/>
      <c r="O1431" s="158"/>
      <c r="P1431" s="158"/>
      <c r="Q1431" s="158"/>
      <c r="R1431" s="159"/>
      <c r="S1431" s="159"/>
      <c r="T1431" s="159"/>
      <c r="U1431" s="159"/>
      <c r="V1431" s="159"/>
      <c r="W1431" s="159"/>
      <c r="X1431" s="159"/>
      <c r="Y1431" s="159"/>
      <c r="Z1431" s="148"/>
      <c r="AA1431" s="148"/>
      <c r="AB1431" s="148"/>
      <c r="AC1431" s="148"/>
      <c r="AD1431" s="148"/>
      <c r="AE1431" s="148"/>
      <c r="AF1431" s="148"/>
      <c r="AG1431" s="148" t="s">
        <v>318</v>
      </c>
      <c r="AH1431" s="148">
        <v>0</v>
      </c>
      <c r="AI1431" s="148"/>
      <c r="AJ1431" s="148"/>
      <c r="AK1431" s="148"/>
      <c r="AL1431" s="148"/>
      <c r="AM1431" s="148"/>
      <c r="AN1431" s="148"/>
      <c r="AO1431" s="148"/>
      <c r="AP1431" s="148"/>
      <c r="AQ1431" s="148"/>
      <c r="AR1431" s="148"/>
      <c r="AS1431" s="148"/>
      <c r="AT1431" s="148"/>
      <c r="AU1431" s="148"/>
      <c r="AV1431" s="148"/>
      <c r="AW1431" s="148"/>
      <c r="AX1431" s="148"/>
      <c r="AY1431" s="148"/>
      <c r="AZ1431" s="148"/>
      <c r="BA1431" s="148"/>
      <c r="BB1431" s="148"/>
      <c r="BC1431" s="148"/>
      <c r="BD1431" s="148"/>
      <c r="BE1431" s="148"/>
      <c r="BF1431" s="148"/>
      <c r="BG1431" s="148"/>
      <c r="BH1431" s="148"/>
    </row>
    <row r="1432" spans="1:60" outlineLevel="3" x14ac:dyDescent="0.2">
      <c r="A1432" s="155"/>
      <c r="B1432" s="156"/>
      <c r="C1432" s="196" t="s">
        <v>1648</v>
      </c>
      <c r="D1432" s="161"/>
      <c r="E1432" s="162">
        <v>65.366</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8"/>
      <c r="AA1432" s="148"/>
      <c r="AB1432" s="148"/>
      <c r="AC1432" s="148"/>
      <c r="AD1432" s="148"/>
      <c r="AE1432" s="148"/>
      <c r="AF1432" s="148"/>
      <c r="AG1432" s="148" t="s">
        <v>318</v>
      </c>
      <c r="AH1432" s="148">
        <v>0</v>
      </c>
      <c r="AI1432" s="148"/>
      <c r="AJ1432" s="148"/>
      <c r="AK1432" s="148"/>
      <c r="AL1432" s="148"/>
      <c r="AM1432" s="148"/>
      <c r="AN1432" s="148"/>
      <c r="AO1432" s="148"/>
      <c r="AP1432" s="148"/>
      <c r="AQ1432" s="148"/>
      <c r="AR1432" s="148"/>
      <c r="AS1432" s="148"/>
      <c r="AT1432" s="148"/>
      <c r="AU1432" s="148"/>
      <c r="AV1432" s="148"/>
      <c r="AW1432" s="148"/>
      <c r="AX1432" s="148"/>
      <c r="AY1432" s="148"/>
      <c r="AZ1432" s="148"/>
      <c r="BA1432" s="148"/>
      <c r="BB1432" s="148"/>
      <c r="BC1432" s="148"/>
      <c r="BD1432" s="148"/>
      <c r="BE1432" s="148"/>
      <c r="BF1432" s="148"/>
      <c r="BG1432" s="148"/>
      <c r="BH1432" s="148"/>
    </row>
    <row r="1433" spans="1:60" ht="22.5" outlineLevel="1" x14ac:dyDescent="0.2">
      <c r="A1433" s="178">
        <v>299</v>
      </c>
      <c r="B1433" s="179" t="s">
        <v>1649</v>
      </c>
      <c r="C1433" s="195" t="s">
        <v>1650</v>
      </c>
      <c r="D1433" s="180" t="s">
        <v>374</v>
      </c>
      <c r="E1433" s="181">
        <v>181.374</v>
      </c>
      <c r="F1433" s="182"/>
      <c r="G1433" s="183">
        <f>ROUND(E1433*F1433,2)</f>
        <v>0</v>
      </c>
      <c r="H1433" s="182"/>
      <c r="I1433" s="183">
        <f>ROUND(E1433*H1433,2)</f>
        <v>0</v>
      </c>
      <c r="J1433" s="182"/>
      <c r="K1433" s="183">
        <f>ROUND(E1433*J1433,2)</f>
        <v>0</v>
      </c>
      <c r="L1433" s="183">
        <v>12</v>
      </c>
      <c r="M1433" s="183">
        <f>G1433*(1+L1433/100)</f>
        <v>0</v>
      </c>
      <c r="N1433" s="181">
        <v>1.47E-3</v>
      </c>
      <c r="O1433" s="181">
        <f>ROUND(E1433*N1433,2)</f>
        <v>0.27</v>
      </c>
      <c r="P1433" s="181">
        <v>0</v>
      </c>
      <c r="Q1433" s="181">
        <f>ROUND(E1433*P1433,2)</f>
        <v>0</v>
      </c>
      <c r="R1433" s="183"/>
      <c r="S1433" s="183" t="s">
        <v>313</v>
      </c>
      <c r="T1433" s="184" t="s">
        <v>313</v>
      </c>
      <c r="U1433" s="159">
        <v>0.08</v>
      </c>
      <c r="V1433" s="159">
        <f>ROUND(E1433*U1433,2)</f>
        <v>14.51</v>
      </c>
      <c r="W1433" s="159"/>
      <c r="X1433" s="159" t="s">
        <v>314</v>
      </c>
      <c r="Y1433" s="159" t="s">
        <v>315</v>
      </c>
      <c r="Z1433" s="148"/>
      <c r="AA1433" s="148"/>
      <c r="AB1433" s="148"/>
      <c r="AC1433" s="148"/>
      <c r="AD1433" s="148"/>
      <c r="AE1433" s="148"/>
      <c r="AF1433" s="148"/>
      <c r="AG1433" s="148" t="s">
        <v>316</v>
      </c>
      <c r="AH1433" s="148"/>
      <c r="AI1433" s="148"/>
      <c r="AJ1433" s="148"/>
      <c r="AK1433" s="148"/>
      <c r="AL1433" s="148"/>
      <c r="AM1433" s="148"/>
      <c r="AN1433" s="148"/>
      <c r="AO1433" s="148"/>
      <c r="AP1433" s="148"/>
      <c r="AQ1433" s="148"/>
      <c r="AR1433" s="148"/>
      <c r="AS1433" s="148"/>
      <c r="AT1433" s="148"/>
      <c r="AU1433" s="148"/>
      <c r="AV1433" s="148"/>
      <c r="AW1433" s="148"/>
      <c r="AX1433" s="148"/>
      <c r="AY1433" s="148"/>
      <c r="AZ1433" s="148"/>
      <c r="BA1433" s="148"/>
      <c r="BB1433" s="148"/>
      <c r="BC1433" s="148"/>
      <c r="BD1433" s="148"/>
      <c r="BE1433" s="148"/>
      <c r="BF1433" s="148"/>
      <c r="BG1433" s="148"/>
      <c r="BH1433" s="148"/>
    </row>
    <row r="1434" spans="1:60" outlineLevel="2" x14ac:dyDescent="0.2">
      <c r="A1434" s="155"/>
      <c r="B1434" s="156"/>
      <c r="C1434" s="196" t="s">
        <v>1332</v>
      </c>
      <c r="D1434" s="161"/>
      <c r="E1434" s="162">
        <v>181.374</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8"/>
      <c r="AA1434" s="148"/>
      <c r="AB1434" s="148"/>
      <c r="AC1434" s="148"/>
      <c r="AD1434" s="148"/>
      <c r="AE1434" s="148"/>
      <c r="AF1434" s="148"/>
      <c r="AG1434" s="148" t="s">
        <v>318</v>
      </c>
      <c r="AH1434" s="148">
        <v>5</v>
      </c>
      <c r="AI1434" s="148"/>
      <c r="AJ1434" s="148"/>
      <c r="AK1434" s="148"/>
      <c r="AL1434" s="148"/>
      <c r="AM1434" s="148"/>
      <c r="AN1434" s="148"/>
      <c r="AO1434" s="148"/>
      <c r="AP1434" s="148"/>
      <c r="AQ1434" s="148"/>
      <c r="AR1434" s="148"/>
      <c r="AS1434" s="148"/>
      <c r="AT1434" s="148"/>
      <c r="AU1434" s="148"/>
      <c r="AV1434" s="148"/>
      <c r="AW1434" s="148"/>
      <c r="AX1434" s="148"/>
      <c r="AY1434" s="148"/>
      <c r="AZ1434" s="148"/>
      <c r="BA1434" s="148"/>
      <c r="BB1434" s="148"/>
      <c r="BC1434" s="148"/>
      <c r="BD1434" s="148"/>
      <c r="BE1434" s="148"/>
      <c r="BF1434" s="148"/>
      <c r="BG1434" s="148"/>
      <c r="BH1434" s="148"/>
    </row>
    <row r="1435" spans="1:60" outlineLevel="1" x14ac:dyDescent="0.2">
      <c r="A1435" s="178">
        <v>300</v>
      </c>
      <c r="B1435" s="179" t="s">
        <v>1651</v>
      </c>
      <c r="C1435" s="195" t="s">
        <v>1652</v>
      </c>
      <c r="D1435" s="180" t="s">
        <v>312</v>
      </c>
      <c r="E1435" s="181">
        <v>41.570839999999997</v>
      </c>
      <c r="F1435" s="182"/>
      <c r="G1435" s="183">
        <f>ROUND(E1435*F1435,2)</f>
        <v>0</v>
      </c>
      <c r="H1435" s="182"/>
      <c r="I1435" s="183">
        <f>ROUND(E1435*H1435,2)</f>
        <v>0</v>
      </c>
      <c r="J1435" s="182"/>
      <c r="K1435" s="183">
        <f>ROUND(E1435*J1435,2)</f>
        <v>0</v>
      </c>
      <c r="L1435" s="183">
        <v>12</v>
      </c>
      <c r="M1435" s="183">
        <f>G1435*(1+L1435/100)</f>
        <v>0</v>
      </c>
      <c r="N1435" s="181">
        <v>2.2970000000000001E-2</v>
      </c>
      <c r="O1435" s="181">
        <f>ROUND(E1435*N1435,2)</f>
        <v>0.95</v>
      </c>
      <c r="P1435" s="181">
        <v>0</v>
      </c>
      <c r="Q1435" s="181">
        <f>ROUND(E1435*P1435,2)</f>
        <v>0</v>
      </c>
      <c r="R1435" s="183"/>
      <c r="S1435" s="183" t="s">
        <v>313</v>
      </c>
      <c r="T1435" s="184" t="s">
        <v>313</v>
      </c>
      <c r="U1435" s="159">
        <v>0</v>
      </c>
      <c r="V1435" s="159">
        <f>ROUND(E1435*U1435,2)</f>
        <v>0</v>
      </c>
      <c r="W1435" s="159"/>
      <c r="X1435" s="159" t="s">
        <v>314</v>
      </c>
      <c r="Y1435" s="159" t="s">
        <v>315</v>
      </c>
      <c r="Z1435" s="148"/>
      <c r="AA1435" s="148"/>
      <c r="AB1435" s="148"/>
      <c r="AC1435" s="148"/>
      <c r="AD1435" s="148"/>
      <c r="AE1435" s="148"/>
      <c r="AF1435" s="148"/>
      <c r="AG1435" s="148" t="s">
        <v>316</v>
      </c>
      <c r="AH1435" s="148"/>
      <c r="AI1435" s="148"/>
      <c r="AJ1435" s="148"/>
      <c r="AK1435" s="148"/>
      <c r="AL1435" s="148"/>
      <c r="AM1435" s="148"/>
      <c r="AN1435" s="148"/>
      <c r="AO1435" s="148"/>
      <c r="AP1435" s="148"/>
      <c r="AQ1435" s="148"/>
      <c r="AR1435" s="148"/>
      <c r="AS1435" s="148"/>
      <c r="AT1435" s="148"/>
      <c r="AU1435" s="148"/>
      <c r="AV1435" s="148"/>
      <c r="AW1435" s="148"/>
      <c r="AX1435" s="148"/>
      <c r="AY1435" s="148"/>
      <c r="AZ1435" s="148"/>
      <c r="BA1435" s="148"/>
      <c r="BB1435" s="148"/>
      <c r="BC1435" s="148"/>
      <c r="BD1435" s="148"/>
      <c r="BE1435" s="148"/>
      <c r="BF1435" s="148"/>
      <c r="BG1435" s="148"/>
      <c r="BH1435" s="148"/>
    </row>
    <row r="1436" spans="1:60" outlineLevel="2" x14ac:dyDescent="0.2">
      <c r="A1436" s="155"/>
      <c r="B1436" s="156"/>
      <c r="C1436" s="196" t="s">
        <v>1653</v>
      </c>
      <c r="D1436" s="161"/>
      <c r="E1436" s="162">
        <v>1.4630000000000001</v>
      </c>
      <c r="F1436" s="159"/>
      <c r="G1436" s="159"/>
      <c r="H1436" s="159"/>
      <c r="I1436" s="159"/>
      <c r="J1436" s="159"/>
      <c r="K1436" s="159"/>
      <c r="L1436" s="159"/>
      <c r="M1436" s="159"/>
      <c r="N1436" s="158"/>
      <c r="O1436" s="158"/>
      <c r="P1436" s="158"/>
      <c r="Q1436" s="158"/>
      <c r="R1436" s="159"/>
      <c r="S1436" s="159"/>
      <c r="T1436" s="159"/>
      <c r="U1436" s="159"/>
      <c r="V1436" s="159"/>
      <c r="W1436" s="159"/>
      <c r="X1436" s="159"/>
      <c r="Y1436" s="159"/>
      <c r="Z1436" s="148"/>
      <c r="AA1436" s="148"/>
      <c r="AB1436" s="148"/>
      <c r="AC1436" s="148"/>
      <c r="AD1436" s="148"/>
      <c r="AE1436" s="148"/>
      <c r="AF1436" s="148"/>
      <c r="AG1436" s="148" t="s">
        <v>318</v>
      </c>
      <c r="AH1436" s="148">
        <v>5</v>
      </c>
      <c r="AI1436" s="148"/>
      <c r="AJ1436" s="148"/>
      <c r="AK1436" s="148"/>
      <c r="AL1436" s="148"/>
      <c r="AM1436" s="148"/>
      <c r="AN1436" s="148"/>
      <c r="AO1436" s="148"/>
      <c r="AP1436" s="148"/>
      <c r="AQ1436" s="148"/>
      <c r="AR1436" s="148"/>
      <c r="AS1436" s="148"/>
      <c r="AT1436" s="148"/>
      <c r="AU1436" s="148"/>
      <c r="AV1436" s="148"/>
      <c r="AW1436" s="148"/>
      <c r="AX1436" s="148"/>
      <c r="AY1436" s="148"/>
      <c r="AZ1436" s="148"/>
      <c r="BA1436" s="148"/>
      <c r="BB1436" s="148"/>
      <c r="BC1436" s="148"/>
      <c r="BD1436" s="148"/>
      <c r="BE1436" s="148"/>
      <c r="BF1436" s="148"/>
      <c r="BG1436" s="148"/>
      <c r="BH1436" s="148"/>
    </row>
    <row r="1437" spans="1:60" outlineLevel="3" x14ac:dyDescent="0.2">
      <c r="A1437" s="155"/>
      <c r="B1437" s="156"/>
      <c r="C1437" s="196" t="s">
        <v>1654</v>
      </c>
      <c r="D1437" s="161"/>
      <c r="E1437" s="162">
        <v>1.0229999999999999</v>
      </c>
      <c r="F1437" s="159"/>
      <c r="G1437" s="159"/>
      <c r="H1437" s="159"/>
      <c r="I1437" s="159"/>
      <c r="J1437" s="159"/>
      <c r="K1437" s="159"/>
      <c r="L1437" s="159"/>
      <c r="M1437" s="159"/>
      <c r="N1437" s="158"/>
      <c r="O1437" s="158"/>
      <c r="P1437" s="158"/>
      <c r="Q1437" s="158"/>
      <c r="R1437" s="159"/>
      <c r="S1437" s="159"/>
      <c r="T1437" s="159"/>
      <c r="U1437" s="159"/>
      <c r="V1437" s="159"/>
      <c r="W1437" s="159"/>
      <c r="X1437" s="159"/>
      <c r="Y1437" s="159"/>
      <c r="Z1437" s="148"/>
      <c r="AA1437" s="148"/>
      <c r="AB1437" s="148"/>
      <c r="AC1437" s="148"/>
      <c r="AD1437" s="148"/>
      <c r="AE1437" s="148"/>
      <c r="AF1437" s="148"/>
      <c r="AG1437" s="148" t="s">
        <v>318</v>
      </c>
      <c r="AH1437" s="148">
        <v>5</v>
      </c>
      <c r="AI1437" s="148"/>
      <c r="AJ1437" s="148"/>
      <c r="AK1437" s="148"/>
      <c r="AL1437" s="148"/>
      <c r="AM1437" s="148"/>
      <c r="AN1437" s="148"/>
      <c r="AO1437" s="148"/>
      <c r="AP1437" s="148"/>
      <c r="AQ1437" s="148"/>
      <c r="AR1437" s="148"/>
      <c r="AS1437" s="148"/>
      <c r="AT1437" s="148"/>
      <c r="AU1437" s="148"/>
      <c r="AV1437" s="148"/>
      <c r="AW1437" s="148"/>
      <c r="AX1437" s="148"/>
      <c r="AY1437" s="148"/>
      <c r="AZ1437" s="148"/>
      <c r="BA1437" s="148"/>
      <c r="BB1437" s="148"/>
      <c r="BC1437" s="148"/>
      <c r="BD1437" s="148"/>
      <c r="BE1437" s="148"/>
      <c r="BF1437" s="148"/>
      <c r="BG1437" s="148"/>
      <c r="BH1437" s="148"/>
    </row>
    <row r="1438" spans="1:60" outlineLevel="3" x14ac:dyDescent="0.2">
      <c r="A1438" s="155"/>
      <c r="B1438" s="156"/>
      <c r="C1438" s="196" t="s">
        <v>1655</v>
      </c>
      <c r="D1438" s="161"/>
      <c r="E1438" s="162">
        <v>8.8330000000000002</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8"/>
      <c r="AA1438" s="148"/>
      <c r="AB1438" s="148"/>
      <c r="AC1438" s="148"/>
      <c r="AD1438" s="148"/>
      <c r="AE1438" s="148"/>
      <c r="AF1438" s="148"/>
      <c r="AG1438" s="148" t="s">
        <v>318</v>
      </c>
      <c r="AH1438" s="148">
        <v>5</v>
      </c>
      <c r="AI1438" s="148"/>
      <c r="AJ1438" s="148"/>
      <c r="AK1438" s="148"/>
      <c r="AL1438" s="148"/>
      <c r="AM1438" s="148"/>
      <c r="AN1438" s="148"/>
      <c r="AO1438" s="148"/>
      <c r="AP1438" s="148"/>
      <c r="AQ1438" s="148"/>
      <c r="AR1438" s="148"/>
      <c r="AS1438" s="148"/>
      <c r="AT1438" s="148"/>
      <c r="AU1438" s="148"/>
      <c r="AV1438" s="148"/>
      <c r="AW1438" s="148"/>
      <c r="AX1438" s="148"/>
      <c r="AY1438" s="148"/>
      <c r="AZ1438" s="148"/>
      <c r="BA1438" s="148"/>
      <c r="BB1438" s="148"/>
      <c r="BC1438" s="148"/>
      <c r="BD1438" s="148"/>
      <c r="BE1438" s="148"/>
      <c r="BF1438" s="148"/>
      <c r="BG1438" s="148"/>
      <c r="BH1438" s="148"/>
    </row>
    <row r="1439" spans="1:60" outlineLevel="3" x14ac:dyDescent="0.2">
      <c r="A1439" s="155"/>
      <c r="B1439" s="156"/>
      <c r="C1439" s="196" t="s">
        <v>1656</v>
      </c>
      <c r="D1439" s="161"/>
      <c r="E1439" s="162">
        <v>1.232</v>
      </c>
      <c r="F1439" s="159"/>
      <c r="G1439" s="159"/>
      <c r="H1439" s="159"/>
      <c r="I1439" s="159"/>
      <c r="J1439" s="159"/>
      <c r="K1439" s="159"/>
      <c r="L1439" s="159"/>
      <c r="M1439" s="159"/>
      <c r="N1439" s="158"/>
      <c r="O1439" s="158"/>
      <c r="P1439" s="158"/>
      <c r="Q1439" s="158"/>
      <c r="R1439" s="159"/>
      <c r="S1439" s="159"/>
      <c r="T1439" s="159"/>
      <c r="U1439" s="159"/>
      <c r="V1439" s="159"/>
      <c r="W1439" s="159"/>
      <c r="X1439" s="159"/>
      <c r="Y1439" s="159"/>
      <c r="Z1439" s="148"/>
      <c r="AA1439" s="148"/>
      <c r="AB1439" s="148"/>
      <c r="AC1439" s="148"/>
      <c r="AD1439" s="148"/>
      <c r="AE1439" s="148"/>
      <c r="AF1439" s="148"/>
      <c r="AG1439" s="148" t="s">
        <v>318</v>
      </c>
      <c r="AH1439" s="148">
        <v>5</v>
      </c>
      <c r="AI1439" s="148"/>
      <c r="AJ1439" s="148"/>
      <c r="AK1439" s="148"/>
      <c r="AL1439" s="148"/>
      <c r="AM1439" s="148"/>
      <c r="AN1439" s="148"/>
      <c r="AO1439" s="148"/>
      <c r="AP1439" s="148"/>
      <c r="AQ1439" s="148"/>
      <c r="AR1439" s="148"/>
      <c r="AS1439" s="148"/>
      <c r="AT1439" s="148"/>
      <c r="AU1439" s="148"/>
      <c r="AV1439" s="148"/>
      <c r="AW1439" s="148"/>
      <c r="AX1439" s="148"/>
      <c r="AY1439" s="148"/>
      <c r="AZ1439" s="148"/>
      <c r="BA1439" s="148"/>
      <c r="BB1439" s="148"/>
      <c r="BC1439" s="148"/>
      <c r="BD1439" s="148"/>
      <c r="BE1439" s="148"/>
      <c r="BF1439" s="148"/>
      <c r="BG1439" s="148"/>
      <c r="BH1439" s="148"/>
    </row>
    <row r="1440" spans="1:60" outlineLevel="3" x14ac:dyDescent="0.2">
      <c r="A1440" s="155"/>
      <c r="B1440" s="156"/>
      <c r="C1440" s="196" t="s">
        <v>1657</v>
      </c>
      <c r="D1440" s="161"/>
      <c r="E1440" s="162">
        <v>12.33343</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8"/>
      <c r="AA1440" s="148"/>
      <c r="AB1440" s="148"/>
      <c r="AC1440" s="148"/>
      <c r="AD1440" s="148"/>
      <c r="AE1440" s="148"/>
      <c r="AF1440" s="148"/>
      <c r="AG1440" s="148" t="s">
        <v>318</v>
      </c>
      <c r="AH1440" s="148">
        <v>5</v>
      </c>
      <c r="AI1440" s="148"/>
      <c r="AJ1440" s="148"/>
      <c r="AK1440" s="148"/>
      <c r="AL1440" s="148"/>
      <c r="AM1440" s="148"/>
      <c r="AN1440" s="148"/>
      <c r="AO1440" s="148"/>
      <c r="AP1440" s="148"/>
      <c r="AQ1440" s="148"/>
      <c r="AR1440" s="148"/>
      <c r="AS1440" s="148"/>
      <c r="AT1440" s="148"/>
      <c r="AU1440" s="148"/>
      <c r="AV1440" s="148"/>
      <c r="AW1440" s="148"/>
      <c r="AX1440" s="148"/>
      <c r="AY1440" s="148"/>
      <c r="AZ1440" s="148"/>
      <c r="BA1440" s="148"/>
      <c r="BB1440" s="148"/>
      <c r="BC1440" s="148"/>
      <c r="BD1440" s="148"/>
      <c r="BE1440" s="148"/>
      <c r="BF1440" s="148"/>
      <c r="BG1440" s="148"/>
      <c r="BH1440" s="148"/>
    </row>
    <row r="1441" spans="1:60" outlineLevel="3" x14ac:dyDescent="0.2">
      <c r="A1441" s="155"/>
      <c r="B1441" s="156"/>
      <c r="C1441" s="196" t="s">
        <v>1658</v>
      </c>
      <c r="D1441" s="161"/>
      <c r="E1441" s="162">
        <v>12.33343</v>
      </c>
      <c r="F1441" s="159"/>
      <c r="G1441" s="159"/>
      <c r="H1441" s="159"/>
      <c r="I1441" s="159"/>
      <c r="J1441" s="159"/>
      <c r="K1441" s="159"/>
      <c r="L1441" s="159"/>
      <c r="M1441" s="159"/>
      <c r="N1441" s="158"/>
      <c r="O1441" s="158"/>
      <c r="P1441" s="158"/>
      <c r="Q1441" s="158"/>
      <c r="R1441" s="159"/>
      <c r="S1441" s="159"/>
      <c r="T1441" s="159"/>
      <c r="U1441" s="159"/>
      <c r="V1441" s="159"/>
      <c r="W1441" s="159"/>
      <c r="X1441" s="159"/>
      <c r="Y1441" s="159"/>
      <c r="Z1441" s="148"/>
      <c r="AA1441" s="148"/>
      <c r="AB1441" s="148"/>
      <c r="AC1441" s="148"/>
      <c r="AD1441" s="148"/>
      <c r="AE1441" s="148"/>
      <c r="AF1441" s="148"/>
      <c r="AG1441" s="148" t="s">
        <v>318</v>
      </c>
      <c r="AH1441" s="148">
        <v>5</v>
      </c>
      <c r="AI1441" s="148"/>
      <c r="AJ1441" s="148"/>
      <c r="AK1441" s="148"/>
      <c r="AL1441" s="148"/>
      <c r="AM1441" s="148"/>
      <c r="AN1441" s="148"/>
      <c r="AO1441" s="148"/>
      <c r="AP1441" s="148"/>
      <c r="AQ1441" s="148"/>
      <c r="AR1441" s="148"/>
      <c r="AS1441" s="148"/>
      <c r="AT1441" s="148"/>
      <c r="AU1441" s="148"/>
      <c r="AV1441" s="148"/>
      <c r="AW1441" s="148"/>
      <c r="AX1441" s="148"/>
      <c r="AY1441" s="148"/>
      <c r="AZ1441" s="148"/>
      <c r="BA1441" s="148"/>
      <c r="BB1441" s="148"/>
      <c r="BC1441" s="148"/>
      <c r="BD1441" s="148"/>
      <c r="BE1441" s="148"/>
      <c r="BF1441" s="148"/>
      <c r="BG1441" s="148"/>
      <c r="BH1441" s="148"/>
    </row>
    <row r="1442" spans="1:60" outlineLevel="3" x14ac:dyDescent="0.2">
      <c r="A1442" s="155"/>
      <c r="B1442" s="156"/>
      <c r="C1442" s="196" t="s">
        <v>1659</v>
      </c>
      <c r="D1442" s="161"/>
      <c r="E1442" s="162">
        <v>4.3529799999999996</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8"/>
      <c r="AA1442" s="148"/>
      <c r="AB1442" s="148"/>
      <c r="AC1442" s="148"/>
      <c r="AD1442" s="148"/>
      <c r="AE1442" s="148"/>
      <c r="AF1442" s="148"/>
      <c r="AG1442" s="148" t="s">
        <v>318</v>
      </c>
      <c r="AH1442" s="148">
        <v>5</v>
      </c>
      <c r="AI1442" s="148"/>
      <c r="AJ1442" s="148"/>
      <c r="AK1442" s="148"/>
      <c r="AL1442" s="148"/>
      <c r="AM1442" s="148"/>
      <c r="AN1442" s="148"/>
      <c r="AO1442" s="148"/>
      <c r="AP1442" s="148"/>
      <c r="AQ1442" s="148"/>
      <c r="AR1442" s="148"/>
      <c r="AS1442" s="148"/>
      <c r="AT1442" s="148"/>
      <c r="AU1442" s="148"/>
      <c r="AV1442" s="148"/>
      <c r="AW1442" s="148"/>
      <c r="AX1442" s="148"/>
      <c r="AY1442" s="148"/>
      <c r="AZ1442" s="148"/>
      <c r="BA1442" s="148"/>
      <c r="BB1442" s="148"/>
      <c r="BC1442" s="148"/>
      <c r="BD1442" s="148"/>
      <c r="BE1442" s="148"/>
      <c r="BF1442" s="148"/>
      <c r="BG1442" s="148"/>
      <c r="BH1442" s="148"/>
    </row>
    <row r="1443" spans="1:60" outlineLevel="1" x14ac:dyDescent="0.2">
      <c r="A1443" s="178">
        <v>301</v>
      </c>
      <c r="B1443" s="179" t="s">
        <v>1651</v>
      </c>
      <c r="C1443" s="195" t="s">
        <v>1652</v>
      </c>
      <c r="D1443" s="180" t="s">
        <v>312</v>
      </c>
      <c r="E1443" s="181">
        <v>1.4710000000000001E-2</v>
      </c>
      <c r="F1443" s="182"/>
      <c r="G1443" s="183">
        <f>ROUND(E1443*F1443,2)</f>
        <v>0</v>
      </c>
      <c r="H1443" s="182"/>
      <c r="I1443" s="183">
        <f>ROUND(E1443*H1443,2)</f>
        <v>0</v>
      </c>
      <c r="J1443" s="182"/>
      <c r="K1443" s="183">
        <f>ROUND(E1443*J1443,2)</f>
        <v>0</v>
      </c>
      <c r="L1443" s="183">
        <v>12</v>
      </c>
      <c r="M1443" s="183">
        <f>G1443*(1+L1443/100)</f>
        <v>0</v>
      </c>
      <c r="N1443" s="181">
        <v>2.2970000000000001E-2</v>
      </c>
      <c r="O1443" s="181">
        <f>ROUND(E1443*N1443,2)</f>
        <v>0</v>
      </c>
      <c r="P1443" s="181">
        <v>0</v>
      </c>
      <c r="Q1443" s="181">
        <f>ROUND(E1443*P1443,2)</f>
        <v>0</v>
      </c>
      <c r="R1443" s="183"/>
      <c r="S1443" s="183" t="s">
        <v>313</v>
      </c>
      <c r="T1443" s="184" t="s">
        <v>313</v>
      </c>
      <c r="U1443" s="159">
        <v>0</v>
      </c>
      <c r="V1443" s="159">
        <f>ROUND(E1443*U1443,2)</f>
        <v>0</v>
      </c>
      <c r="W1443" s="159"/>
      <c r="X1443" s="159" t="s">
        <v>314</v>
      </c>
      <c r="Y1443" s="159" t="s">
        <v>315</v>
      </c>
      <c r="Z1443" s="148"/>
      <c r="AA1443" s="148"/>
      <c r="AB1443" s="148"/>
      <c r="AC1443" s="148"/>
      <c r="AD1443" s="148"/>
      <c r="AE1443" s="148"/>
      <c r="AF1443" s="148"/>
      <c r="AG1443" s="148" t="s">
        <v>316</v>
      </c>
      <c r="AH1443" s="148"/>
      <c r="AI1443" s="148"/>
      <c r="AJ1443" s="148"/>
      <c r="AK1443" s="148"/>
      <c r="AL1443" s="148"/>
      <c r="AM1443" s="148"/>
      <c r="AN1443" s="148"/>
      <c r="AO1443" s="148"/>
      <c r="AP1443" s="148"/>
      <c r="AQ1443" s="148"/>
      <c r="AR1443" s="148"/>
      <c r="AS1443" s="148"/>
      <c r="AT1443" s="148"/>
      <c r="AU1443" s="148"/>
      <c r="AV1443" s="148"/>
      <c r="AW1443" s="148"/>
      <c r="AX1443" s="148"/>
      <c r="AY1443" s="148"/>
      <c r="AZ1443" s="148"/>
      <c r="BA1443" s="148"/>
      <c r="BB1443" s="148"/>
      <c r="BC1443" s="148"/>
      <c r="BD1443" s="148"/>
      <c r="BE1443" s="148"/>
      <c r="BF1443" s="148"/>
      <c r="BG1443" s="148"/>
      <c r="BH1443" s="148"/>
    </row>
    <row r="1444" spans="1:60" outlineLevel="2" x14ac:dyDescent="0.2">
      <c r="A1444" s="155"/>
      <c r="B1444" s="156"/>
      <c r="C1444" s="196" t="s">
        <v>1660</v>
      </c>
      <c r="D1444" s="161"/>
      <c r="E1444" s="162">
        <v>1.4710000000000001E-2</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8"/>
      <c r="AA1444" s="148"/>
      <c r="AB1444" s="148"/>
      <c r="AC1444" s="148"/>
      <c r="AD1444" s="148"/>
      <c r="AE1444" s="148"/>
      <c r="AF1444" s="148"/>
      <c r="AG1444" s="148" t="s">
        <v>318</v>
      </c>
      <c r="AH1444" s="148">
        <v>5</v>
      </c>
      <c r="AI1444" s="148"/>
      <c r="AJ1444" s="148"/>
      <c r="AK1444" s="148"/>
      <c r="AL1444" s="148"/>
      <c r="AM1444" s="148"/>
      <c r="AN1444" s="148"/>
      <c r="AO1444" s="148"/>
      <c r="AP1444" s="148"/>
      <c r="AQ1444" s="148"/>
      <c r="AR1444" s="148"/>
      <c r="AS1444" s="148"/>
      <c r="AT1444" s="148"/>
      <c r="AU1444" s="148"/>
      <c r="AV1444" s="148"/>
      <c r="AW1444" s="148"/>
      <c r="AX1444" s="148"/>
      <c r="AY1444" s="148"/>
      <c r="AZ1444" s="148"/>
      <c r="BA1444" s="148"/>
      <c r="BB1444" s="148"/>
      <c r="BC1444" s="148"/>
      <c r="BD1444" s="148"/>
      <c r="BE1444" s="148"/>
      <c r="BF1444" s="148"/>
      <c r="BG1444" s="148"/>
      <c r="BH1444" s="148"/>
    </row>
    <row r="1445" spans="1:60" ht="22.5" outlineLevel="1" x14ac:dyDescent="0.2">
      <c r="A1445" s="178">
        <v>302</v>
      </c>
      <c r="B1445" s="179" t="s">
        <v>1661</v>
      </c>
      <c r="C1445" s="195" t="s">
        <v>1662</v>
      </c>
      <c r="D1445" s="180" t="s">
        <v>374</v>
      </c>
      <c r="E1445" s="181">
        <v>10.612</v>
      </c>
      <c r="F1445" s="182"/>
      <c r="G1445" s="183">
        <f>ROUND(E1445*F1445,2)</f>
        <v>0</v>
      </c>
      <c r="H1445" s="182"/>
      <c r="I1445" s="183">
        <f>ROUND(E1445*H1445,2)</f>
        <v>0</v>
      </c>
      <c r="J1445" s="182"/>
      <c r="K1445" s="183">
        <f>ROUND(E1445*J1445,2)</f>
        <v>0</v>
      </c>
      <c r="L1445" s="183">
        <v>12</v>
      </c>
      <c r="M1445" s="183">
        <f>G1445*(1+L1445/100)</f>
        <v>0</v>
      </c>
      <c r="N1445" s="181">
        <v>0</v>
      </c>
      <c r="O1445" s="181">
        <f>ROUND(E1445*N1445,2)</f>
        <v>0</v>
      </c>
      <c r="P1445" s="181">
        <v>0</v>
      </c>
      <c r="Q1445" s="181">
        <f>ROUND(E1445*P1445,2)</f>
        <v>0</v>
      </c>
      <c r="R1445" s="183"/>
      <c r="S1445" s="183" t="s">
        <v>313</v>
      </c>
      <c r="T1445" s="184" t="s">
        <v>313</v>
      </c>
      <c r="U1445" s="159">
        <v>0.33500000000000002</v>
      </c>
      <c r="V1445" s="159">
        <f>ROUND(E1445*U1445,2)</f>
        <v>3.56</v>
      </c>
      <c r="W1445" s="159"/>
      <c r="X1445" s="159" t="s">
        <v>314</v>
      </c>
      <c r="Y1445" s="159" t="s">
        <v>315</v>
      </c>
      <c r="Z1445" s="148"/>
      <c r="AA1445" s="148"/>
      <c r="AB1445" s="148"/>
      <c r="AC1445" s="148"/>
      <c r="AD1445" s="148"/>
      <c r="AE1445" s="148"/>
      <c r="AF1445" s="148"/>
      <c r="AG1445" s="148" t="s">
        <v>316</v>
      </c>
      <c r="AH1445" s="148"/>
      <c r="AI1445" s="148"/>
      <c r="AJ1445" s="148"/>
      <c r="AK1445" s="148"/>
      <c r="AL1445" s="148"/>
      <c r="AM1445" s="148"/>
      <c r="AN1445" s="148"/>
      <c r="AO1445" s="148"/>
      <c r="AP1445" s="148"/>
      <c r="AQ1445" s="148"/>
      <c r="AR1445" s="148"/>
      <c r="AS1445" s="148"/>
      <c r="AT1445" s="148"/>
      <c r="AU1445" s="148"/>
      <c r="AV1445" s="148"/>
      <c r="AW1445" s="148"/>
      <c r="AX1445" s="148"/>
      <c r="AY1445" s="148"/>
      <c r="AZ1445" s="148"/>
      <c r="BA1445" s="148"/>
      <c r="BB1445" s="148"/>
      <c r="BC1445" s="148"/>
      <c r="BD1445" s="148"/>
      <c r="BE1445" s="148"/>
      <c r="BF1445" s="148"/>
      <c r="BG1445" s="148"/>
      <c r="BH1445" s="148"/>
    </row>
    <row r="1446" spans="1:60" outlineLevel="2" x14ac:dyDescent="0.2">
      <c r="A1446" s="155"/>
      <c r="B1446" s="156"/>
      <c r="C1446" s="196" t="s">
        <v>1663</v>
      </c>
      <c r="D1446" s="161"/>
      <c r="E1446" s="162"/>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8"/>
      <c r="AA1446" s="148"/>
      <c r="AB1446" s="148"/>
      <c r="AC1446" s="148"/>
      <c r="AD1446" s="148"/>
      <c r="AE1446" s="148"/>
      <c r="AF1446" s="148"/>
      <c r="AG1446" s="148" t="s">
        <v>318</v>
      </c>
      <c r="AH1446" s="148">
        <v>0</v>
      </c>
      <c r="AI1446" s="148"/>
      <c r="AJ1446" s="148"/>
      <c r="AK1446" s="148"/>
      <c r="AL1446" s="148"/>
      <c r="AM1446" s="148"/>
      <c r="AN1446" s="148"/>
      <c r="AO1446" s="148"/>
      <c r="AP1446" s="148"/>
      <c r="AQ1446" s="148"/>
      <c r="AR1446" s="148"/>
      <c r="AS1446" s="148"/>
      <c r="AT1446" s="148"/>
      <c r="AU1446" s="148"/>
      <c r="AV1446" s="148"/>
      <c r="AW1446" s="148"/>
      <c r="AX1446" s="148"/>
      <c r="AY1446" s="148"/>
      <c r="AZ1446" s="148"/>
      <c r="BA1446" s="148"/>
      <c r="BB1446" s="148"/>
      <c r="BC1446" s="148"/>
      <c r="BD1446" s="148"/>
      <c r="BE1446" s="148"/>
      <c r="BF1446" s="148"/>
      <c r="BG1446" s="148"/>
      <c r="BH1446" s="148"/>
    </row>
    <row r="1447" spans="1:60" outlineLevel="3" x14ac:dyDescent="0.2">
      <c r="A1447" s="155"/>
      <c r="B1447" s="156"/>
      <c r="C1447" s="196" t="s">
        <v>1346</v>
      </c>
      <c r="D1447" s="161"/>
      <c r="E1447" s="162">
        <v>5.306</v>
      </c>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8"/>
      <c r="AA1447" s="148"/>
      <c r="AB1447" s="148"/>
      <c r="AC1447" s="148"/>
      <c r="AD1447" s="148"/>
      <c r="AE1447" s="148"/>
      <c r="AF1447" s="148"/>
      <c r="AG1447" s="148" t="s">
        <v>318</v>
      </c>
      <c r="AH1447" s="148">
        <v>5</v>
      </c>
      <c r="AI1447" s="148"/>
      <c r="AJ1447" s="148"/>
      <c r="AK1447" s="148"/>
      <c r="AL1447" s="148"/>
      <c r="AM1447" s="148"/>
      <c r="AN1447" s="148"/>
      <c r="AO1447" s="148"/>
      <c r="AP1447" s="148"/>
      <c r="AQ1447" s="148"/>
      <c r="AR1447" s="148"/>
      <c r="AS1447" s="148"/>
      <c r="AT1447" s="148"/>
      <c r="AU1447" s="148"/>
      <c r="AV1447" s="148"/>
      <c r="AW1447" s="148"/>
      <c r="AX1447" s="148"/>
      <c r="AY1447" s="148"/>
      <c r="AZ1447" s="148"/>
      <c r="BA1447" s="148"/>
      <c r="BB1447" s="148"/>
      <c r="BC1447" s="148"/>
      <c r="BD1447" s="148"/>
      <c r="BE1447" s="148"/>
      <c r="BF1447" s="148"/>
      <c r="BG1447" s="148"/>
      <c r="BH1447" s="148"/>
    </row>
    <row r="1448" spans="1:60" outlineLevel="3" x14ac:dyDescent="0.2">
      <c r="A1448" s="155"/>
      <c r="B1448" s="156"/>
      <c r="C1448" s="198" t="s">
        <v>621</v>
      </c>
      <c r="D1448" s="166"/>
      <c r="E1448" s="167">
        <v>5.306</v>
      </c>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8"/>
      <c r="AA1448" s="148"/>
      <c r="AB1448" s="148"/>
      <c r="AC1448" s="148"/>
      <c r="AD1448" s="148"/>
      <c r="AE1448" s="148"/>
      <c r="AF1448" s="148"/>
      <c r="AG1448" s="148" t="s">
        <v>318</v>
      </c>
      <c r="AH1448" s="148">
        <v>4</v>
      </c>
      <c r="AI1448" s="148"/>
      <c r="AJ1448" s="148"/>
      <c r="AK1448" s="148"/>
      <c r="AL1448" s="148"/>
      <c r="AM1448" s="148"/>
      <c r="AN1448" s="148"/>
      <c r="AO1448" s="148"/>
      <c r="AP1448" s="148"/>
      <c r="AQ1448" s="148"/>
      <c r="AR1448" s="148"/>
      <c r="AS1448" s="148"/>
      <c r="AT1448" s="148"/>
      <c r="AU1448" s="148"/>
      <c r="AV1448" s="148"/>
      <c r="AW1448" s="148"/>
      <c r="AX1448" s="148"/>
      <c r="AY1448" s="148"/>
      <c r="AZ1448" s="148"/>
      <c r="BA1448" s="148"/>
      <c r="BB1448" s="148"/>
      <c r="BC1448" s="148"/>
      <c r="BD1448" s="148"/>
      <c r="BE1448" s="148"/>
      <c r="BF1448" s="148"/>
      <c r="BG1448" s="148"/>
      <c r="BH1448" s="148"/>
    </row>
    <row r="1449" spans="1:60" outlineLevel="1" x14ac:dyDescent="0.2">
      <c r="A1449" s="178">
        <v>303</v>
      </c>
      <c r="B1449" s="179" t="s">
        <v>1664</v>
      </c>
      <c r="C1449" s="195" t="s">
        <v>1665</v>
      </c>
      <c r="D1449" s="180" t="s">
        <v>312</v>
      </c>
      <c r="E1449" s="181">
        <v>1.4710000000000001E-2</v>
      </c>
      <c r="F1449" s="182"/>
      <c r="G1449" s="183">
        <f>ROUND(E1449*F1449,2)</f>
        <v>0</v>
      </c>
      <c r="H1449" s="182"/>
      <c r="I1449" s="183">
        <f>ROUND(E1449*H1449,2)</f>
        <v>0</v>
      </c>
      <c r="J1449" s="182"/>
      <c r="K1449" s="183">
        <f>ROUND(E1449*J1449,2)</f>
        <v>0</v>
      </c>
      <c r="L1449" s="183">
        <v>12</v>
      </c>
      <c r="M1449" s="183">
        <f>G1449*(1+L1449/100)</f>
        <v>0</v>
      </c>
      <c r="N1449" s="181">
        <v>1.6500000000000001E-2</v>
      </c>
      <c r="O1449" s="181">
        <f>ROUND(E1449*N1449,2)</f>
        <v>0</v>
      </c>
      <c r="P1449" s="181">
        <v>0</v>
      </c>
      <c r="Q1449" s="181">
        <f>ROUND(E1449*P1449,2)</f>
        <v>0</v>
      </c>
      <c r="R1449" s="183"/>
      <c r="S1449" s="183" t="s">
        <v>313</v>
      </c>
      <c r="T1449" s="184" t="s">
        <v>313</v>
      </c>
      <c r="U1449" s="159">
        <v>0</v>
      </c>
      <c r="V1449" s="159">
        <f>ROUND(E1449*U1449,2)</f>
        <v>0</v>
      </c>
      <c r="W1449" s="159"/>
      <c r="X1449" s="159" t="s">
        <v>314</v>
      </c>
      <c r="Y1449" s="159" t="s">
        <v>315</v>
      </c>
      <c r="Z1449" s="148"/>
      <c r="AA1449" s="148"/>
      <c r="AB1449" s="148"/>
      <c r="AC1449" s="148"/>
      <c r="AD1449" s="148"/>
      <c r="AE1449" s="148"/>
      <c r="AF1449" s="148"/>
      <c r="AG1449" s="148" t="s">
        <v>316</v>
      </c>
      <c r="AH1449" s="148"/>
      <c r="AI1449" s="148"/>
      <c r="AJ1449" s="148"/>
      <c r="AK1449" s="148"/>
      <c r="AL1449" s="148"/>
      <c r="AM1449" s="148"/>
      <c r="AN1449" s="148"/>
      <c r="AO1449" s="148"/>
      <c r="AP1449" s="148"/>
      <c r="AQ1449" s="148"/>
      <c r="AR1449" s="148"/>
      <c r="AS1449" s="148"/>
      <c r="AT1449" s="148"/>
      <c r="AU1449" s="148"/>
      <c r="AV1449" s="148"/>
      <c r="AW1449" s="148"/>
      <c r="AX1449" s="148"/>
      <c r="AY1449" s="148"/>
      <c r="AZ1449" s="148"/>
      <c r="BA1449" s="148"/>
      <c r="BB1449" s="148"/>
      <c r="BC1449" s="148"/>
      <c r="BD1449" s="148"/>
      <c r="BE1449" s="148"/>
      <c r="BF1449" s="148"/>
      <c r="BG1449" s="148"/>
      <c r="BH1449" s="148"/>
    </row>
    <row r="1450" spans="1:60" outlineLevel="2" x14ac:dyDescent="0.2">
      <c r="A1450" s="155"/>
      <c r="B1450" s="156"/>
      <c r="C1450" s="196" t="s">
        <v>1660</v>
      </c>
      <c r="D1450" s="161"/>
      <c r="E1450" s="162">
        <v>1.4710000000000001E-2</v>
      </c>
      <c r="F1450" s="159"/>
      <c r="G1450" s="159"/>
      <c r="H1450" s="159"/>
      <c r="I1450" s="159"/>
      <c r="J1450" s="159"/>
      <c r="K1450" s="159"/>
      <c r="L1450" s="159"/>
      <c r="M1450" s="159"/>
      <c r="N1450" s="158"/>
      <c r="O1450" s="158"/>
      <c r="P1450" s="158"/>
      <c r="Q1450" s="158"/>
      <c r="R1450" s="159"/>
      <c r="S1450" s="159"/>
      <c r="T1450" s="159"/>
      <c r="U1450" s="159"/>
      <c r="V1450" s="159"/>
      <c r="W1450" s="159"/>
      <c r="X1450" s="159"/>
      <c r="Y1450" s="159"/>
      <c r="Z1450" s="148"/>
      <c r="AA1450" s="148"/>
      <c r="AB1450" s="148"/>
      <c r="AC1450" s="148"/>
      <c r="AD1450" s="148"/>
      <c r="AE1450" s="148"/>
      <c r="AF1450" s="148"/>
      <c r="AG1450" s="148" t="s">
        <v>318</v>
      </c>
      <c r="AH1450" s="148">
        <v>5</v>
      </c>
      <c r="AI1450" s="148"/>
      <c r="AJ1450" s="148"/>
      <c r="AK1450" s="148"/>
      <c r="AL1450" s="148"/>
      <c r="AM1450" s="148"/>
      <c r="AN1450" s="148"/>
      <c r="AO1450" s="148"/>
      <c r="AP1450" s="148"/>
      <c r="AQ1450" s="148"/>
      <c r="AR1450" s="148"/>
      <c r="AS1450" s="148"/>
      <c r="AT1450" s="148"/>
      <c r="AU1450" s="148"/>
      <c r="AV1450" s="148"/>
      <c r="AW1450" s="148"/>
      <c r="AX1450" s="148"/>
      <c r="AY1450" s="148"/>
      <c r="AZ1450" s="148"/>
      <c r="BA1450" s="148"/>
      <c r="BB1450" s="148"/>
      <c r="BC1450" s="148"/>
      <c r="BD1450" s="148"/>
      <c r="BE1450" s="148"/>
      <c r="BF1450" s="148"/>
      <c r="BG1450" s="148"/>
      <c r="BH1450" s="148"/>
    </row>
    <row r="1451" spans="1:60" outlineLevel="1" x14ac:dyDescent="0.2">
      <c r="A1451" s="178">
        <v>304</v>
      </c>
      <c r="B1451" s="179" t="s">
        <v>1664</v>
      </c>
      <c r="C1451" s="195" t="s">
        <v>1665</v>
      </c>
      <c r="D1451" s="180" t="s">
        <v>312</v>
      </c>
      <c r="E1451" s="181">
        <v>41.570839999999997</v>
      </c>
      <c r="F1451" s="182"/>
      <c r="G1451" s="183">
        <f>ROUND(E1451*F1451,2)</f>
        <v>0</v>
      </c>
      <c r="H1451" s="182"/>
      <c r="I1451" s="183">
        <f>ROUND(E1451*H1451,2)</f>
        <v>0</v>
      </c>
      <c r="J1451" s="182"/>
      <c r="K1451" s="183">
        <f>ROUND(E1451*J1451,2)</f>
        <v>0</v>
      </c>
      <c r="L1451" s="183">
        <v>12</v>
      </c>
      <c r="M1451" s="183">
        <f>G1451*(1+L1451/100)</f>
        <v>0</v>
      </c>
      <c r="N1451" s="181">
        <v>1.6500000000000001E-2</v>
      </c>
      <c r="O1451" s="181">
        <f>ROUND(E1451*N1451,2)</f>
        <v>0.69</v>
      </c>
      <c r="P1451" s="181">
        <v>0</v>
      </c>
      <c r="Q1451" s="181">
        <f>ROUND(E1451*P1451,2)</f>
        <v>0</v>
      </c>
      <c r="R1451" s="183"/>
      <c r="S1451" s="183" t="s">
        <v>313</v>
      </c>
      <c r="T1451" s="184" t="s">
        <v>313</v>
      </c>
      <c r="U1451" s="159">
        <v>0</v>
      </c>
      <c r="V1451" s="159">
        <f>ROUND(E1451*U1451,2)</f>
        <v>0</v>
      </c>
      <c r="W1451" s="159"/>
      <c r="X1451" s="159" t="s">
        <v>314</v>
      </c>
      <c r="Y1451" s="159" t="s">
        <v>315</v>
      </c>
      <c r="Z1451" s="148"/>
      <c r="AA1451" s="148"/>
      <c r="AB1451" s="148"/>
      <c r="AC1451" s="148"/>
      <c r="AD1451" s="148"/>
      <c r="AE1451" s="148"/>
      <c r="AF1451" s="148"/>
      <c r="AG1451" s="148" t="s">
        <v>316</v>
      </c>
      <c r="AH1451" s="148"/>
      <c r="AI1451" s="148"/>
      <c r="AJ1451" s="148"/>
      <c r="AK1451" s="148"/>
      <c r="AL1451" s="148"/>
      <c r="AM1451" s="148"/>
      <c r="AN1451" s="148"/>
      <c r="AO1451" s="148"/>
      <c r="AP1451" s="148"/>
      <c r="AQ1451" s="148"/>
      <c r="AR1451" s="148"/>
      <c r="AS1451" s="148"/>
      <c r="AT1451" s="148"/>
      <c r="AU1451" s="148"/>
      <c r="AV1451" s="148"/>
      <c r="AW1451" s="148"/>
      <c r="AX1451" s="148"/>
      <c r="AY1451" s="148"/>
      <c r="AZ1451" s="148"/>
      <c r="BA1451" s="148"/>
      <c r="BB1451" s="148"/>
      <c r="BC1451" s="148"/>
      <c r="BD1451" s="148"/>
      <c r="BE1451" s="148"/>
      <c r="BF1451" s="148"/>
      <c r="BG1451" s="148"/>
      <c r="BH1451" s="148"/>
    </row>
    <row r="1452" spans="1:60" outlineLevel="2" x14ac:dyDescent="0.2">
      <c r="A1452" s="155"/>
      <c r="B1452" s="156"/>
      <c r="C1452" s="196" t="s">
        <v>1666</v>
      </c>
      <c r="D1452" s="161"/>
      <c r="E1452" s="162">
        <v>41.570839999999997</v>
      </c>
      <c r="F1452" s="159"/>
      <c r="G1452" s="159"/>
      <c r="H1452" s="159"/>
      <c r="I1452" s="159"/>
      <c r="J1452" s="159"/>
      <c r="K1452" s="159"/>
      <c r="L1452" s="159"/>
      <c r="M1452" s="159"/>
      <c r="N1452" s="158"/>
      <c r="O1452" s="158"/>
      <c r="P1452" s="158"/>
      <c r="Q1452" s="158"/>
      <c r="R1452" s="159"/>
      <c r="S1452" s="159"/>
      <c r="T1452" s="159"/>
      <c r="U1452" s="159"/>
      <c r="V1452" s="159"/>
      <c r="W1452" s="159"/>
      <c r="X1452" s="159"/>
      <c r="Y1452" s="159"/>
      <c r="Z1452" s="148"/>
      <c r="AA1452" s="148"/>
      <c r="AB1452" s="148"/>
      <c r="AC1452" s="148"/>
      <c r="AD1452" s="148"/>
      <c r="AE1452" s="148"/>
      <c r="AF1452" s="148"/>
      <c r="AG1452" s="148" t="s">
        <v>318</v>
      </c>
      <c r="AH1452" s="148">
        <v>5</v>
      </c>
      <c r="AI1452" s="148"/>
      <c r="AJ1452" s="148"/>
      <c r="AK1452" s="148"/>
      <c r="AL1452" s="148"/>
      <c r="AM1452" s="148"/>
      <c r="AN1452" s="148"/>
      <c r="AO1452" s="148"/>
      <c r="AP1452" s="148"/>
      <c r="AQ1452" s="148"/>
      <c r="AR1452" s="148"/>
      <c r="AS1452" s="148"/>
      <c r="AT1452" s="148"/>
      <c r="AU1452" s="148"/>
      <c r="AV1452" s="148"/>
      <c r="AW1452" s="148"/>
      <c r="AX1452" s="148"/>
      <c r="AY1452" s="148"/>
      <c r="AZ1452" s="148"/>
      <c r="BA1452" s="148"/>
      <c r="BB1452" s="148"/>
      <c r="BC1452" s="148"/>
      <c r="BD1452" s="148"/>
      <c r="BE1452" s="148"/>
      <c r="BF1452" s="148"/>
      <c r="BG1452" s="148"/>
      <c r="BH1452" s="148"/>
    </row>
    <row r="1453" spans="1:60" outlineLevel="1" x14ac:dyDescent="0.2">
      <c r="A1453" s="178">
        <v>305</v>
      </c>
      <c r="B1453" s="179" t="s">
        <v>1667</v>
      </c>
      <c r="C1453" s="195" t="s">
        <v>1668</v>
      </c>
      <c r="D1453" s="180" t="s">
        <v>389</v>
      </c>
      <c r="E1453" s="181">
        <v>10.612</v>
      </c>
      <c r="F1453" s="182"/>
      <c r="G1453" s="183">
        <f>ROUND(E1453*F1453,2)</f>
        <v>0</v>
      </c>
      <c r="H1453" s="182"/>
      <c r="I1453" s="183">
        <f>ROUND(E1453*H1453,2)</f>
        <v>0</v>
      </c>
      <c r="J1453" s="182"/>
      <c r="K1453" s="183">
        <f>ROUND(E1453*J1453,2)</f>
        <v>0</v>
      </c>
      <c r="L1453" s="183">
        <v>12</v>
      </c>
      <c r="M1453" s="183">
        <f>G1453*(1+L1453/100)</f>
        <v>0</v>
      </c>
      <c r="N1453" s="181">
        <v>0</v>
      </c>
      <c r="O1453" s="181">
        <f>ROUND(E1453*N1453,2)</f>
        <v>0</v>
      </c>
      <c r="P1453" s="181">
        <v>0</v>
      </c>
      <c r="Q1453" s="181">
        <f>ROUND(E1453*P1453,2)</f>
        <v>0</v>
      </c>
      <c r="R1453" s="183"/>
      <c r="S1453" s="183" t="s">
        <v>633</v>
      </c>
      <c r="T1453" s="184" t="s">
        <v>383</v>
      </c>
      <c r="U1453" s="159">
        <v>0.11</v>
      </c>
      <c r="V1453" s="159">
        <f>ROUND(E1453*U1453,2)</f>
        <v>1.17</v>
      </c>
      <c r="W1453" s="159"/>
      <c r="X1453" s="159" t="s">
        <v>314</v>
      </c>
      <c r="Y1453" s="159" t="s">
        <v>315</v>
      </c>
      <c r="Z1453" s="148"/>
      <c r="AA1453" s="148"/>
      <c r="AB1453" s="148"/>
      <c r="AC1453" s="148"/>
      <c r="AD1453" s="148"/>
      <c r="AE1453" s="148"/>
      <c r="AF1453" s="148"/>
      <c r="AG1453" s="148" t="s">
        <v>316</v>
      </c>
      <c r="AH1453" s="148"/>
      <c r="AI1453" s="148"/>
      <c r="AJ1453" s="148"/>
      <c r="AK1453" s="148"/>
      <c r="AL1453" s="148"/>
      <c r="AM1453" s="148"/>
      <c r="AN1453" s="148"/>
      <c r="AO1453" s="148"/>
      <c r="AP1453" s="148"/>
      <c r="AQ1453" s="148"/>
      <c r="AR1453" s="148"/>
      <c r="AS1453" s="148"/>
      <c r="AT1453" s="148"/>
      <c r="AU1453" s="148"/>
      <c r="AV1453" s="148"/>
      <c r="AW1453" s="148"/>
      <c r="AX1453" s="148"/>
      <c r="AY1453" s="148"/>
      <c r="AZ1453" s="148"/>
      <c r="BA1453" s="148"/>
      <c r="BB1453" s="148"/>
      <c r="BC1453" s="148"/>
      <c r="BD1453" s="148"/>
      <c r="BE1453" s="148"/>
      <c r="BF1453" s="148"/>
      <c r="BG1453" s="148"/>
      <c r="BH1453" s="148"/>
    </row>
    <row r="1454" spans="1:60" outlineLevel="2" x14ac:dyDescent="0.2">
      <c r="A1454" s="155"/>
      <c r="B1454" s="156"/>
      <c r="C1454" s="196" t="s">
        <v>1669</v>
      </c>
      <c r="D1454" s="161"/>
      <c r="E1454" s="162">
        <v>10.612</v>
      </c>
      <c r="F1454" s="159"/>
      <c r="G1454" s="159"/>
      <c r="H1454" s="159"/>
      <c r="I1454" s="159"/>
      <c r="J1454" s="159"/>
      <c r="K1454" s="159"/>
      <c r="L1454" s="159"/>
      <c r="M1454" s="159"/>
      <c r="N1454" s="158"/>
      <c r="O1454" s="158"/>
      <c r="P1454" s="158"/>
      <c r="Q1454" s="158"/>
      <c r="R1454" s="159"/>
      <c r="S1454" s="159"/>
      <c r="T1454" s="159"/>
      <c r="U1454" s="159"/>
      <c r="V1454" s="159"/>
      <c r="W1454" s="159"/>
      <c r="X1454" s="159"/>
      <c r="Y1454" s="159"/>
      <c r="Z1454" s="148"/>
      <c r="AA1454" s="148"/>
      <c r="AB1454" s="148"/>
      <c r="AC1454" s="148"/>
      <c r="AD1454" s="148"/>
      <c r="AE1454" s="148"/>
      <c r="AF1454" s="148"/>
      <c r="AG1454" s="148" t="s">
        <v>318</v>
      </c>
      <c r="AH1454" s="148">
        <v>0</v>
      </c>
      <c r="AI1454" s="148"/>
      <c r="AJ1454" s="148"/>
      <c r="AK1454" s="148"/>
      <c r="AL1454" s="148"/>
      <c r="AM1454" s="148"/>
      <c r="AN1454" s="148"/>
      <c r="AO1454" s="148"/>
      <c r="AP1454" s="148"/>
      <c r="AQ1454" s="148"/>
      <c r="AR1454" s="148"/>
      <c r="AS1454" s="148"/>
      <c r="AT1454" s="148"/>
      <c r="AU1454" s="148"/>
      <c r="AV1454" s="148"/>
      <c r="AW1454" s="148"/>
      <c r="AX1454" s="148"/>
      <c r="AY1454" s="148"/>
      <c r="AZ1454" s="148"/>
      <c r="BA1454" s="148"/>
      <c r="BB1454" s="148"/>
      <c r="BC1454" s="148"/>
      <c r="BD1454" s="148"/>
      <c r="BE1454" s="148"/>
      <c r="BF1454" s="148"/>
      <c r="BG1454" s="148"/>
      <c r="BH1454" s="148"/>
    </row>
    <row r="1455" spans="1:60" outlineLevel="1" x14ac:dyDescent="0.2">
      <c r="A1455" s="185">
        <v>306</v>
      </c>
      <c r="B1455" s="186" t="s">
        <v>1670</v>
      </c>
      <c r="C1455" s="197" t="s">
        <v>1671</v>
      </c>
      <c r="D1455" s="187" t="s">
        <v>1204</v>
      </c>
      <c r="E1455" s="188">
        <v>135</v>
      </c>
      <c r="F1455" s="189"/>
      <c r="G1455" s="190">
        <f>ROUND(E1455*F1455,2)</f>
        <v>0</v>
      </c>
      <c r="H1455" s="189"/>
      <c r="I1455" s="190">
        <f>ROUND(E1455*H1455,2)</f>
        <v>0</v>
      </c>
      <c r="J1455" s="189"/>
      <c r="K1455" s="190">
        <f>ROUND(E1455*J1455,2)</f>
        <v>0</v>
      </c>
      <c r="L1455" s="190">
        <v>12</v>
      </c>
      <c r="M1455" s="190">
        <f>G1455*(1+L1455/100)</f>
        <v>0</v>
      </c>
      <c r="N1455" s="188">
        <v>1E-3</v>
      </c>
      <c r="O1455" s="188">
        <f>ROUND(E1455*N1455,2)</f>
        <v>0.14000000000000001</v>
      </c>
      <c r="P1455" s="188">
        <v>0</v>
      </c>
      <c r="Q1455" s="188">
        <f>ROUND(E1455*P1455,2)</f>
        <v>0</v>
      </c>
      <c r="R1455" s="190" t="s">
        <v>382</v>
      </c>
      <c r="S1455" s="190" t="s">
        <v>313</v>
      </c>
      <c r="T1455" s="191" t="s">
        <v>383</v>
      </c>
      <c r="U1455" s="159">
        <v>0</v>
      </c>
      <c r="V1455" s="159">
        <f>ROUND(E1455*U1455,2)</f>
        <v>0</v>
      </c>
      <c r="W1455" s="159"/>
      <c r="X1455" s="159" t="s">
        <v>384</v>
      </c>
      <c r="Y1455" s="159" t="s">
        <v>315</v>
      </c>
      <c r="Z1455" s="148"/>
      <c r="AA1455" s="148"/>
      <c r="AB1455" s="148"/>
      <c r="AC1455" s="148"/>
      <c r="AD1455" s="148"/>
      <c r="AE1455" s="148"/>
      <c r="AF1455" s="148"/>
      <c r="AG1455" s="148" t="s">
        <v>385</v>
      </c>
      <c r="AH1455" s="148"/>
      <c r="AI1455" s="148"/>
      <c r="AJ1455" s="148"/>
      <c r="AK1455" s="148"/>
      <c r="AL1455" s="148"/>
      <c r="AM1455" s="148"/>
      <c r="AN1455" s="148"/>
      <c r="AO1455" s="148"/>
      <c r="AP1455" s="148"/>
      <c r="AQ1455" s="148"/>
      <c r="AR1455" s="148"/>
      <c r="AS1455" s="148"/>
      <c r="AT1455" s="148"/>
      <c r="AU1455" s="148"/>
      <c r="AV1455" s="148"/>
      <c r="AW1455" s="148"/>
      <c r="AX1455" s="148"/>
      <c r="AY1455" s="148"/>
      <c r="AZ1455" s="148"/>
      <c r="BA1455" s="148"/>
      <c r="BB1455" s="148"/>
      <c r="BC1455" s="148"/>
      <c r="BD1455" s="148"/>
      <c r="BE1455" s="148"/>
      <c r="BF1455" s="148"/>
      <c r="BG1455" s="148"/>
      <c r="BH1455" s="148"/>
    </row>
    <row r="1456" spans="1:60" ht="22.5" outlineLevel="1" x14ac:dyDescent="0.2">
      <c r="A1456" s="178">
        <v>307</v>
      </c>
      <c r="B1456" s="179" t="s">
        <v>1672</v>
      </c>
      <c r="C1456" s="195" t="s">
        <v>1673</v>
      </c>
      <c r="D1456" s="180" t="s">
        <v>312</v>
      </c>
      <c r="E1456" s="181">
        <v>1.4710000000000001E-2</v>
      </c>
      <c r="F1456" s="182"/>
      <c r="G1456" s="183">
        <f>ROUND(E1456*F1456,2)</f>
        <v>0</v>
      </c>
      <c r="H1456" s="182"/>
      <c r="I1456" s="183">
        <f>ROUND(E1456*H1456,2)</f>
        <v>0</v>
      </c>
      <c r="J1456" s="182"/>
      <c r="K1456" s="183">
        <f>ROUND(E1456*J1456,2)</f>
        <v>0</v>
      </c>
      <c r="L1456" s="183">
        <v>12</v>
      </c>
      <c r="M1456" s="183">
        <f>G1456*(1+L1456/100)</f>
        <v>0</v>
      </c>
      <c r="N1456" s="181">
        <v>0.55000000000000004</v>
      </c>
      <c r="O1456" s="181">
        <f>ROUND(E1456*N1456,2)</f>
        <v>0.01</v>
      </c>
      <c r="P1456" s="181">
        <v>0</v>
      </c>
      <c r="Q1456" s="181">
        <f>ROUND(E1456*P1456,2)</f>
        <v>0</v>
      </c>
      <c r="R1456" s="183" t="s">
        <v>382</v>
      </c>
      <c r="S1456" s="183" t="s">
        <v>313</v>
      </c>
      <c r="T1456" s="184" t="s">
        <v>313</v>
      </c>
      <c r="U1456" s="159">
        <v>0</v>
      </c>
      <c r="V1456" s="159">
        <f>ROUND(E1456*U1456,2)</f>
        <v>0</v>
      </c>
      <c r="W1456" s="159"/>
      <c r="X1456" s="159" t="s">
        <v>384</v>
      </c>
      <c r="Y1456" s="159" t="s">
        <v>315</v>
      </c>
      <c r="Z1456" s="148"/>
      <c r="AA1456" s="148"/>
      <c r="AB1456" s="148"/>
      <c r="AC1456" s="148"/>
      <c r="AD1456" s="148"/>
      <c r="AE1456" s="148"/>
      <c r="AF1456" s="148"/>
      <c r="AG1456" s="148" t="s">
        <v>385</v>
      </c>
      <c r="AH1456" s="148"/>
      <c r="AI1456" s="148"/>
      <c r="AJ1456" s="148"/>
      <c r="AK1456" s="148"/>
      <c r="AL1456" s="148"/>
      <c r="AM1456" s="148"/>
      <c r="AN1456" s="148"/>
      <c r="AO1456" s="148"/>
      <c r="AP1456" s="148"/>
      <c r="AQ1456" s="148"/>
      <c r="AR1456" s="148"/>
      <c r="AS1456" s="148"/>
      <c r="AT1456" s="148"/>
      <c r="AU1456" s="148"/>
      <c r="AV1456" s="148"/>
      <c r="AW1456" s="148"/>
      <c r="AX1456" s="148"/>
      <c r="AY1456" s="148"/>
      <c r="AZ1456" s="148"/>
      <c r="BA1456" s="148"/>
      <c r="BB1456" s="148"/>
      <c r="BC1456" s="148"/>
      <c r="BD1456" s="148"/>
      <c r="BE1456" s="148"/>
      <c r="BF1456" s="148"/>
      <c r="BG1456" s="148"/>
      <c r="BH1456" s="148"/>
    </row>
    <row r="1457" spans="1:60" outlineLevel="2" x14ac:dyDescent="0.2">
      <c r="A1457" s="155"/>
      <c r="B1457" s="156"/>
      <c r="C1457" s="196" t="s">
        <v>1674</v>
      </c>
      <c r="D1457" s="161"/>
      <c r="E1457" s="162"/>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8"/>
      <c r="AA1457" s="148"/>
      <c r="AB1457" s="148"/>
      <c r="AC1457" s="148"/>
      <c r="AD1457" s="148"/>
      <c r="AE1457" s="148"/>
      <c r="AF1457" s="148"/>
      <c r="AG1457" s="148" t="s">
        <v>318</v>
      </c>
      <c r="AH1457" s="148">
        <v>0</v>
      </c>
      <c r="AI1457" s="148"/>
      <c r="AJ1457" s="148"/>
      <c r="AK1457" s="148"/>
      <c r="AL1457" s="148"/>
      <c r="AM1457" s="148"/>
      <c r="AN1457" s="148"/>
      <c r="AO1457" s="148"/>
      <c r="AP1457" s="148"/>
      <c r="AQ1457" s="148"/>
      <c r="AR1457" s="148"/>
      <c r="AS1457" s="148"/>
      <c r="AT1457" s="148"/>
      <c r="AU1457" s="148"/>
      <c r="AV1457" s="148"/>
      <c r="AW1457" s="148"/>
      <c r="AX1457" s="148"/>
      <c r="AY1457" s="148"/>
      <c r="AZ1457" s="148"/>
      <c r="BA1457" s="148"/>
      <c r="BB1457" s="148"/>
      <c r="BC1457" s="148"/>
      <c r="BD1457" s="148"/>
      <c r="BE1457" s="148"/>
      <c r="BF1457" s="148"/>
      <c r="BG1457" s="148"/>
      <c r="BH1457" s="148"/>
    </row>
    <row r="1458" spans="1:60" ht="22.5" outlineLevel="3" x14ac:dyDescent="0.2">
      <c r="A1458" s="155"/>
      <c r="B1458" s="156"/>
      <c r="C1458" s="196" t="s">
        <v>1675</v>
      </c>
      <c r="D1458" s="161"/>
      <c r="E1458" s="162">
        <v>1.337E-2</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8"/>
      <c r="AA1458" s="148"/>
      <c r="AB1458" s="148"/>
      <c r="AC1458" s="148"/>
      <c r="AD1458" s="148"/>
      <c r="AE1458" s="148"/>
      <c r="AF1458" s="148"/>
      <c r="AG1458" s="148" t="s">
        <v>318</v>
      </c>
      <c r="AH1458" s="148">
        <v>5</v>
      </c>
      <c r="AI1458" s="148"/>
      <c r="AJ1458" s="148"/>
      <c r="AK1458" s="148"/>
      <c r="AL1458" s="148"/>
      <c r="AM1458" s="148"/>
      <c r="AN1458" s="148"/>
      <c r="AO1458" s="148"/>
      <c r="AP1458" s="148"/>
      <c r="AQ1458" s="148"/>
      <c r="AR1458" s="148"/>
      <c r="AS1458" s="148"/>
      <c r="AT1458" s="148"/>
      <c r="AU1458" s="148"/>
      <c r="AV1458" s="148"/>
      <c r="AW1458" s="148"/>
      <c r="AX1458" s="148"/>
      <c r="AY1458" s="148"/>
      <c r="AZ1458" s="148"/>
      <c r="BA1458" s="148"/>
      <c r="BB1458" s="148"/>
      <c r="BC1458" s="148"/>
      <c r="BD1458" s="148"/>
      <c r="BE1458" s="148"/>
      <c r="BF1458" s="148"/>
      <c r="BG1458" s="148"/>
      <c r="BH1458" s="148"/>
    </row>
    <row r="1459" spans="1:60" outlineLevel="3" x14ac:dyDescent="0.2">
      <c r="A1459" s="155"/>
      <c r="B1459" s="156"/>
      <c r="C1459" s="198" t="s">
        <v>1207</v>
      </c>
      <c r="D1459" s="166"/>
      <c r="E1459" s="167">
        <v>1.34E-3</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8"/>
      <c r="AA1459" s="148"/>
      <c r="AB1459" s="148"/>
      <c r="AC1459" s="148"/>
      <c r="AD1459" s="148"/>
      <c r="AE1459" s="148"/>
      <c r="AF1459" s="148"/>
      <c r="AG1459" s="148" t="s">
        <v>318</v>
      </c>
      <c r="AH1459" s="148">
        <v>4</v>
      </c>
      <c r="AI1459" s="148"/>
      <c r="AJ1459" s="148"/>
      <c r="AK1459" s="148"/>
      <c r="AL1459" s="148"/>
      <c r="AM1459" s="148"/>
      <c r="AN1459" s="148"/>
      <c r="AO1459" s="148"/>
      <c r="AP1459" s="148"/>
      <c r="AQ1459" s="148"/>
      <c r="AR1459" s="148"/>
      <c r="AS1459" s="148"/>
      <c r="AT1459" s="148"/>
      <c r="AU1459" s="148"/>
      <c r="AV1459" s="148"/>
      <c r="AW1459" s="148"/>
      <c r="AX1459" s="148"/>
      <c r="AY1459" s="148"/>
      <c r="AZ1459" s="148"/>
      <c r="BA1459" s="148"/>
      <c r="BB1459" s="148"/>
      <c r="BC1459" s="148"/>
      <c r="BD1459" s="148"/>
      <c r="BE1459" s="148"/>
      <c r="BF1459" s="148"/>
      <c r="BG1459" s="148"/>
      <c r="BH1459" s="148"/>
    </row>
    <row r="1460" spans="1:60" outlineLevel="1" x14ac:dyDescent="0.2">
      <c r="A1460" s="178">
        <v>308</v>
      </c>
      <c r="B1460" s="179" t="s">
        <v>1676</v>
      </c>
      <c r="C1460" s="195" t="s">
        <v>1677</v>
      </c>
      <c r="D1460" s="180" t="s">
        <v>312</v>
      </c>
      <c r="E1460" s="181">
        <v>1.4630000000000001</v>
      </c>
      <c r="F1460" s="182"/>
      <c r="G1460" s="183">
        <f>ROUND(E1460*F1460,2)</f>
        <v>0</v>
      </c>
      <c r="H1460" s="182"/>
      <c r="I1460" s="183">
        <f>ROUND(E1460*H1460,2)</f>
        <v>0</v>
      </c>
      <c r="J1460" s="182"/>
      <c r="K1460" s="183">
        <f>ROUND(E1460*J1460,2)</f>
        <v>0</v>
      </c>
      <c r="L1460" s="183">
        <v>12</v>
      </c>
      <c r="M1460" s="183">
        <f>G1460*(1+L1460/100)</f>
        <v>0</v>
      </c>
      <c r="N1460" s="181">
        <v>0.5</v>
      </c>
      <c r="O1460" s="181">
        <f>ROUND(E1460*N1460,2)</f>
        <v>0.73</v>
      </c>
      <c r="P1460" s="181">
        <v>0</v>
      </c>
      <c r="Q1460" s="181">
        <f>ROUND(E1460*P1460,2)</f>
        <v>0</v>
      </c>
      <c r="R1460" s="183" t="s">
        <v>382</v>
      </c>
      <c r="S1460" s="183" t="s">
        <v>313</v>
      </c>
      <c r="T1460" s="184" t="s">
        <v>313</v>
      </c>
      <c r="U1460" s="159">
        <v>0</v>
      </c>
      <c r="V1460" s="159">
        <f>ROUND(E1460*U1460,2)</f>
        <v>0</v>
      </c>
      <c r="W1460" s="159"/>
      <c r="X1460" s="159" t="s">
        <v>384</v>
      </c>
      <c r="Y1460" s="159" t="s">
        <v>315</v>
      </c>
      <c r="Z1460" s="148"/>
      <c r="AA1460" s="148"/>
      <c r="AB1460" s="148"/>
      <c r="AC1460" s="148"/>
      <c r="AD1460" s="148"/>
      <c r="AE1460" s="148"/>
      <c r="AF1460" s="148"/>
      <c r="AG1460" s="148" t="s">
        <v>385</v>
      </c>
      <c r="AH1460" s="148"/>
      <c r="AI1460" s="148"/>
      <c r="AJ1460" s="148"/>
      <c r="AK1460" s="148"/>
      <c r="AL1460" s="148"/>
      <c r="AM1460" s="148"/>
      <c r="AN1460" s="148"/>
      <c r="AO1460" s="148"/>
      <c r="AP1460" s="148"/>
      <c r="AQ1460" s="148"/>
      <c r="AR1460" s="148"/>
      <c r="AS1460" s="148"/>
      <c r="AT1460" s="148"/>
      <c r="AU1460" s="148"/>
      <c r="AV1460" s="148"/>
      <c r="AW1460" s="148"/>
      <c r="AX1460" s="148"/>
      <c r="AY1460" s="148"/>
      <c r="AZ1460" s="148"/>
      <c r="BA1460" s="148"/>
      <c r="BB1460" s="148"/>
      <c r="BC1460" s="148"/>
      <c r="BD1460" s="148"/>
      <c r="BE1460" s="148"/>
      <c r="BF1460" s="148"/>
      <c r="BG1460" s="148"/>
      <c r="BH1460" s="148"/>
    </row>
    <row r="1461" spans="1:60" outlineLevel="2" x14ac:dyDescent="0.2">
      <c r="A1461" s="155"/>
      <c r="B1461" s="156"/>
      <c r="C1461" s="196" t="s">
        <v>1678</v>
      </c>
      <c r="D1461" s="161"/>
      <c r="E1461" s="162">
        <v>1.4630000000000001</v>
      </c>
      <c r="F1461" s="159"/>
      <c r="G1461" s="159"/>
      <c r="H1461" s="159"/>
      <c r="I1461" s="159"/>
      <c r="J1461" s="159"/>
      <c r="K1461" s="159"/>
      <c r="L1461" s="159"/>
      <c r="M1461" s="159"/>
      <c r="N1461" s="158"/>
      <c r="O1461" s="158"/>
      <c r="P1461" s="158"/>
      <c r="Q1461" s="158"/>
      <c r="R1461" s="159"/>
      <c r="S1461" s="159"/>
      <c r="T1461" s="159"/>
      <c r="U1461" s="159"/>
      <c r="V1461" s="159"/>
      <c r="W1461" s="159"/>
      <c r="X1461" s="159"/>
      <c r="Y1461" s="159"/>
      <c r="Z1461" s="148"/>
      <c r="AA1461" s="148"/>
      <c r="AB1461" s="148"/>
      <c r="AC1461" s="148"/>
      <c r="AD1461" s="148"/>
      <c r="AE1461" s="148"/>
      <c r="AF1461" s="148"/>
      <c r="AG1461" s="148" t="s">
        <v>318</v>
      </c>
      <c r="AH1461" s="148">
        <v>0</v>
      </c>
      <c r="AI1461" s="148"/>
      <c r="AJ1461" s="148"/>
      <c r="AK1461" s="148"/>
      <c r="AL1461" s="148"/>
      <c r="AM1461" s="148"/>
      <c r="AN1461" s="148"/>
      <c r="AO1461" s="148"/>
      <c r="AP1461" s="148"/>
      <c r="AQ1461" s="148"/>
      <c r="AR1461" s="148"/>
      <c r="AS1461" s="148"/>
      <c r="AT1461" s="148"/>
      <c r="AU1461" s="148"/>
      <c r="AV1461" s="148"/>
      <c r="AW1461" s="148"/>
      <c r="AX1461" s="148"/>
      <c r="AY1461" s="148"/>
      <c r="AZ1461" s="148"/>
      <c r="BA1461" s="148"/>
      <c r="BB1461" s="148"/>
      <c r="BC1461" s="148"/>
      <c r="BD1461" s="148"/>
      <c r="BE1461" s="148"/>
      <c r="BF1461" s="148"/>
      <c r="BG1461" s="148"/>
      <c r="BH1461" s="148"/>
    </row>
    <row r="1462" spans="1:60" ht="22.5" outlineLevel="1" x14ac:dyDescent="0.2">
      <c r="A1462" s="178">
        <v>309</v>
      </c>
      <c r="B1462" s="179" t="s">
        <v>1679</v>
      </c>
      <c r="C1462" s="195" t="s">
        <v>1680</v>
      </c>
      <c r="D1462" s="180" t="s">
        <v>312</v>
      </c>
      <c r="E1462" s="181">
        <v>1.0229999999999999</v>
      </c>
      <c r="F1462" s="182"/>
      <c r="G1462" s="183">
        <f>ROUND(E1462*F1462,2)</f>
        <v>0</v>
      </c>
      <c r="H1462" s="182"/>
      <c r="I1462" s="183">
        <f>ROUND(E1462*H1462,2)</f>
        <v>0</v>
      </c>
      <c r="J1462" s="182"/>
      <c r="K1462" s="183">
        <f>ROUND(E1462*J1462,2)</f>
        <v>0</v>
      </c>
      <c r="L1462" s="183">
        <v>12</v>
      </c>
      <c r="M1462" s="183">
        <f>G1462*(1+L1462/100)</f>
        <v>0</v>
      </c>
      <c r="N1462" s="181">
        <v>0.5</v>
      </c>
      <c r="O1462" s="181">
        <f>ROUND(E1462*N1462,2)</f>
        <v>0.51</v>
      </c>
      <c r="P1462" s="181">
        <v>0</v>
      </c>
      <c r="Q1462" s="181">
        <f>ROUND(E1462*P1462,2)</f>
        <v>0</v>
      </c>
      <c r="R1462" s="183" t="s">
        <v>382</v>
      </c>
      <c r="S1462" s="183" t="s">
        <v>313</v>
      </c>
      <c r="T1462" s="184" t="s">
        <v>313</v>
      </c>
      <c r="U1462" s="159">
        <v>0</v>
      </c>
      <c r="V1462" s="159">
        <f>ROUND(E1462*U1462,2)</f>
        <v>0</v>
      </c>
      <c r="W1462" s="159"/>
      <c r="X1462" s="159" t="s">
        <v>384</v>
      </c>
      <c r="Y1462" s="159" t="s">
        <v>315</v>
      </c>
      <c r="Z1462" s="148"/>
      <c r="AA1462" s="148"/>
      <c r="AB1462" s="148"/>
      <c r="AC1462" s="148"/>
      <c r="AD1462" s="148"/>
      <c r="AE1462" s="148"/>
      <c r="AF1462" s="148"/>
      <c r="AG1462" s="148" t="s">
        <v>385</v>
      </c>
      <c r="AH1462" s="148"/>
      <c r="AI1462" s="148"/>
      <c r="AJ1462" s="148"/>
      <c r="AK1462" s="148"/>
      <c r="AL1462" s="148"/>
      <c r="AM1462" s="148"/>
      <c r="AN1462" s="148"/>
      <c r="AO1462" s="148"/>
      <c r="AP1462" s="148"/>
      <c r="AQ1462" s="148"/>
      <c r="AR1462" s="148"/>
      <c r="AS1462" s="148"/>
      <c r="AT1462" s="148"/>
      <c r="AU1462" s="148"/>
      <c r="AV1462" s="148"/>
      <c r="AW1462" s="148"/>
      <c r="AX1462" s="148"/>
      <c r="AY1462" s="148"/>
      <c r="AZ1462" s="148"/>
      <c r="BA1462" s="148"/>
      <c r="BB1462" s="148"/>
      <c r="BC1462" s="148"/>
      <c r="BD1462" s="148"/>
      <c r="BE1462" s="148"/>
      <c r="BF1462" s="148"/>
      <c r="BG1462" s="148"/>
      <c r="BH1462" s="148"/>
    </row>
    <row r="1463" spans="1:60" outlineLevel="2" x14ac:dyDescent="0.2">
      <c r="A1463" s="155"/>
      <c r="B1463" s="156"/>
      <c r="C1463" s="196" t="s">
        <v>1681</v>
      </c>
      <c r="D1463" s="161"/>
      <c r="E1463" s="162">
        <v>0.27500000000000002</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8"/>
      <c r="AA1463" s="148"/>
      <c r="AB1463" s="148"/>
      <c r="AC1463" s="148"/>
      <c r="AD1463" s="148"/>
      <c r="AE1463" s="148"/>
      <c r="AF1463" s="148"/>
      <c r="AG1463" s="148" t="s">
        <v>318</v>
      </c>
      <c r="AH1463" s="148">
        <v>0</v>
      </c>
      <c r="AI1463" s="148"/>
      <c r="AJ1463" s="148"/>
      <c r="AK1463" s="148"/>
      <c r="AL1463" s="148"/>
      <c r="AM1463" s="148"/>
      <c r="AN1463" s="148"/>
      <c r="AO1463" s="148"/>
      <c r="AP1463" s="148"/>
      <c r="AQ1463" s="148"/>
      <c r="AR1463" s="148"/>
      <c r="AS1463" s="148"/>
      <c r="AT1463" s="148"/>
      <c r="AU1463" s="148"/>
      <c r="AV1463" s="148"/>
      <c r="AW1463" s="148"/>
      <c r="AX1463" s="148"/>
      <c r="AY1463" s="148"/>
      <c r="AZ1463" s="148"/>
      <c r="BA1463" s="148"/>
      <c r="BB1463" s="148"/>
      <c r="BC1463" s="148"/>
      <c r="BD1463" s="148"/>
      <c r="BE1463" s="148"/>
      <c r="BF1463" s="148"/>
      <c r="BG1463" s="148"/>
      <c r="BH1463" s="148"/>
    </row>
    <row r="1464" spans="1:60" outlineLevel="3" x14ac:dyDescent="0.2">
      <c r="A1464" s="155"/>
      <c r="B1464" s="156"/>
      <c r="C1464" s="196" t="s">
        <v>1682</v>
      </c>
      <c r="D1464" s="161"/>
      <c r="E1464" s="162">
        <v>0.19800000000000001</v>
      </c>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8"/>
      <c r="AA1464" s="148"/>
      <c r="AB1464" s="148"/>
      <c r="AC1464" s="148"/>
      <c r="AD1464" s="148"/>
      <c r="AE1464" s="148"/>
      <c r="AF1464" s="148"/>
      <c r="AG1464" s="148" t="s">
        <v>318</v>
      </c>
      <c r="AH1464" s="148">
        <v>0</v>
      </c>
      <c r="AI1464" s="148"/>
      <c r="AJ1464" s="148"/>
      <c r="AK1464" s="148"/>
      <c r="AL1464" s="148"/>
      <c r="AM1464" s="148"/>
      <c r="AN1464" s="148"/>
      <c r="AO1464" s="148"/>
      <c r="AP1464" s="148"/>
      <c r="AQ1464" s="148"/>
      <c r="AR1464" s="148"/>
      <c r="AS1464" s="148"/>
      <c r="AT1464" s="148"/>
      <c r="AU1464" s="148"/>
      <c r="AV1464" s="148"/>
      <c r="AW1464" s="148"/>
      <c r="AX1464" s="148"/>
      <c r="AY1464" s="148"/>
      <c r="AZ1464" s="148"/>
      <c r="BA1464" s="148"/>
      <c r="BB1464" s="148"/>
      <c r="BC1464" s="148"/>
      <c r="BD1464" s="148"/>
      <c r="BE1464" s="148"/>
      <c r="BF1464" s="148"/>
      <c r="BG1464" s="148"/>
      <c r="BH1464" s="148"/>
    </row>
    <row r="1465" spans="1:60" outlineLevel="3" x14ac:dyDescent="0.2">
      <c r="A1465" s="155"/>
      <c r="B1465" s="156"/>
      <c r="C1465" s="196" t="s">
        <v>1683</v>
      </c>
      <c r="D1465" s="161"/>
      <c r="E1465" s="162">
        <v>0.16500000000000001</v>
      </c>
      <c r="F1465" s="159"/>
      <c r="G1465" s="159"/>
      <c r="H1465" s="159"/>
      <c r="I1465" s="159"/>
      <c r="J1465" s="159"/>
      <c r="K1465" s="159"/>
      <c r="L1465" s="159"/>
      <c r="M1465" s="159"/>
      <c r="N1465" s="158"/>
      <c r="O1465" s="158"/>
      <c r="P1465" s="158"/>
      <c r="Q1465" s="158"/>
      <c r="R1465" s="159"/>
      <c r="S1465" s="159"/>
      <c r="T1465" s="159"/>
      <c r="U1465" s="159"/>
      <c r="V1465" s="159"/>
      <c r="W1465" s="159"/>
      <c r="X1465" s="159"/>
      <c r="Y1465" s="159"/>
      <c r="Z1465" s="148"/>
      <c r="AA1465" s="148"/>
      <c r="AB1465" s="148"/>
      <c r="AC1465" s="148"/>
      <c r="AD1465" s="148"/>
      <c r="AE1465" s="148"/>
      <c r="AF1465" s="148"/>
      <c r="AG1465" s="148" t="s">
        <v>318</v>
      </c>
      <c r="AH1465" s="148">
        <v>0</v>
      </c>
      <c r="AI1465" s="148"/>
      <c r="AJ1465" s="148"/>
      <c r="AK1465" s="148"/>
      <c r="AL1465" s="148"/>
      <c r="AM1465" s="148"/>
      <c r="AN1465" s="148"/>
      <c r="AO1465" s="148"/>
      <c r="AP1465" s="148"/>
      <c r="AQ1465" s="148"/>
      <c r="AR1465" s="148"/>
      <c r="AS1465" s="148"/>
      <c r="AT1465" s="148"/>
      <c r="AU1465" s="148"/>
      <c r="AV1465" s="148"/>
      <c r="AW1465" s="148"/>
      <c r="AX1465" s="148"/>
      <c r="AY1465" s="148"/>
      <c r="AZ1465" s="148"/>
      <c r="BA1465" s="148"/>
      <c r="BB1465" s="148"/>
      <c r="BC1465" s="148"/>
      <c r="BD1465" s="148"/>
      <c r="BE1465" s="148"/>
      <c r="BF1465" s="148"/>
      <c r="BG1465" s="148"/>
      <c r="BH1465" s="148"/>
    </row>
    <row r="1466" spans="1:60" outlineLevel="3" x14ac:dyDescent="0.2">
      <c r="A1466" s="155"/>
      <c r="B1466" s="156"/>
      <c r="C1466" s="196" t="s">
        <v>1684</v>
      </c>
      <c r="D1466" s="161"/>
      <c r="E1466" s="162">
        <v>0.38500000000000001</v>
      </c>
      <c r="F1466" s="159"/>
      <c r="G1466" s="159"/>
      <c r="H1466" s="159"/>
      <c r="I1466" s="159"/>
      <c r="J1466" s="159"/>
      <c r="K1466" s="159"/>
      <c r="L1466" s="159"/>
      <c r="M1466" s="159"/>
      <c r="N1466" s="158"/>
      <c r="O1466" s="158"/>
      <c r="P1466" s="158"/>
      <c r="Q1466" s="158"/>
      <c r="R1466" s="159"/>
      <c r="S1466" s="159"/>
      <c r="T1466" s="159"/>
      <c r="U1466" s="159"/>
      <c r="V1466" s="159"/>
      <c r="W1466" s="159"/>
      <c r="X1466" s="159"/>
      <c r="Y1466" s="159"/>
      <c r="Z1466" s="148"/>
      <c r="AA1466" s="148"/>
      <c r="AB1466" s="148"/>
      <c r="AC1466" s="148"/>
      <c r="AD1466" s="148"/>
      <c r="AE1466" s="148"/>
      <c r="AF1466" s="148"/>
      <c r="AG1466" s="148" t="s">
        <v>318</v>
      </c>
      <c r="AH1466" s="148">
        <v>0</v>
      </c>
      <c r="AI1466" s="148"/>
      <c r="AJ1466" s="148"/>
      <c r="AK1466" s="148"/>
      <c r="AL1466" s="148"/>
      <c r="AM1466" s="148"/>
      <c r="AN1466" s="148"/>
      <c r="AO1466" s="148"/>
      <c r="AP1466" s="148"/>
      <c r="AQ1466" s="148"/>
      <c r="AR1466" s="148"/>
      <c r="AS1466" s="148"/>
      <c r="AT1466" s="148"/>
      <c r="AU1466" s="148"/>
      <c r="AV1466" s="148"/>
      <c r="AW1466" s="148"/>
      <c r="AX1466" s="148"/>
      <c r="AY1466" s="148"/>
      <c r="AZ1466" s="148"/>
      <c r="BA1466" s="148"/>
      <c r="BB1466" s="148"/>
      <c r="BC1466" s="148"/>
      <c r="BD1466" s="148"/>
      <c r="BE1466" s="148"/>
      <c r="BF1466" s="148"/>
      <c r="BG1466" s="148"/>
      <c r="BH1466" s="148"/>
    </row>
    <row r="1467" spans="1:60" ht="22.5" outlineLevel="1" x14ac:dyDescent="0.2">
      <c r="A1467" s="178">
        <v>310</v>
      </c>
      <c r="B1467" s="179" t="s">
        <v>1685</v>
      </c>
      <c r="C1467" s="195" t="s">
        <v>1686</v>
      </c>
      <c r="D1467" s="180" t="s">
        <v>312</v>
      </c>
      <c r="E1467" s="181">
        <v>8.8330000000000002</v>
      </c>
      <c r="F1467" s="182"/>
      <c r="G1467" s="183">
        <f>ROUND(E1467*F1467,2)</f>
        <v>0</v>
      </c>
      <c r="H1467" s="182"/>
      <c r="I1467" s="183">
        <f>ROUND(E1467*H1467,2)</f>
        <v>0</v>
      </c>
      <c r="J1467" s="182"/>
      <c r="K1467" s="183">
        <f>ROUND(E1467*J1467,2)</f>
        <v>0</v>
      </c>
      <c r="L1467" s="183">
        <v>12</v>
      </c>
      <c r="M1467" s="183">
        <f>G1467*(1+L1467/100)</f>
        <v>0</v>
      </c>
      <c r="N1467" s="181">
        <v>0.5</v>
      </c>
      <c r="O1467" s="181">
        <f>ROUND(E1467*N1467,2)</f>
        <v>4.42</v>
      </c>
      <c r="P1467" s="181">
        <v>0</v>
      </c>
      <c r="Q1467" s="181">
        <f>ROUND(E1467*P1467,2)</f>
        <v>0</v>
      </c>
      <c r="R1467" s="183" t="s">
        <v>382</v>
      </c>
      <c r="S1467" s="183" t="s">
        <v>313</v>
      </c>
      <c r="T1467" s="184" t="s">
        <v>313</v>
      </c>
      <c r="U1467" s="159">
        <v>0</v>
      </c>
      <c r="V1467" s="159">
        <f>ROUND(E1467*U1467,2)</f>
        <v>0</v>
      </c>
      <c r="W1467" s="159"/>
      <c r="X1467" s="159" t="s">
        <v>384</v>
      </c>
      <c r="Y1467" s="159" t="s">
        <v>315</v>
      </c>
      <c r="Z1467" s="148"/>
      <c r="AA1467" s="148"/>
      <c r="AB1467" s="148"/>
      <c r="AC1467" s="148"/>
      <c r="AD1467" s="148"/>
      <c r="AE1467" s="148"/>
      <c r="AF1467" s="148"/>
      <c r="AG1467" s="148" t="s">
        <v>385</v>
      </c>
      <c r="AH1467" s="148"/>
      <c r="AI1467" s="148"/>
      <c r="AJ1467" s="148"/>
      <c r="AK1467" s="148"/>
      <c r="AL1467" s="148"/>
      <c r="AM1467" s="148"/>
      <c r="AN1467" s="148"/>
      <c r="AO1467" s="148"/>
      <c r="AP1467" s="148"/>
      <c r="AQ1467" s="148"/>
      <c r="AR1467" s="148"/>
      <c r="AS1467" s="148"/>
      <c r="AT1467" s="148"/>
      <c r="AU1467" s="148"/>
      <c r="AV1467" s="148"/>
      <c r="AW1467" s="148"/>
      <c r="AX1467" s="148"/>
      <c r="AY1467" s="148"/>
      <c r="AZ1467" s="148"/>
      <c r="BA1467" s="148"/>
      <c r="BB1467" s="148"/>
      <c r="BC1467" s="148"/>
      <c r="BD1467" s="148"/>
      <c r="BE1467" s="148"/>
      <c r="BF1467" s="148"/>
      <c r="BG1467" s="148"/>
      <c r="BH1467" s="148"/>
    </row>
    <row r="1468" spans="1:60" outlineLevel="2" x14ac:dyDescent="0.2">
      <c r="A1468" s="155"/>
      <c r="B1468" s="156"/>
      <c r="C1468" s="196" t="s">
        <v>1687</v>
      </c>
      <c r="D1468" s="161"/>
      <c r="E1468" s="162">
        <v>8.6460000000000008</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8"/>
      <c r="AA1468" s="148"/>
      <c r="AB1468" s="148"/>
      <c r="AC1468" s="148"/>
      <c r="AD1468" s="148"/>
      <c r="AE1468" s="148"/>
      <c r="AF1468" s="148"/>
      <c r="AG1468" s="148" t="s">
        <v>318</v>
      </c>
      <c r="AH1468" s="148">
        <v>0</v>
      </c>
      <c r="AI1468" s="148"/>
      <c r="AJ1468" s="148"/>
      <c r="AK1468" s="148"/>
      <c r="AL1468" s="148"/>
      <c r="AM1468" s="148"/>
      <c r="AN1468" s="148"/>
      <c r="AO1468" s="148"/>
      <c r="AP1468" s="148"/>
      <c r="AQ1468" s="148"/>
      <c r="AR1468" s="148"/>
      <c r="AS1468" s="148"/>
      <c r="AT1468" s="148"/>
      <c r="AU1468" s="148"/>
      <c r="AV1468" s="148"/>
      <c r="AW1468" s="148"/>
      <c r="AX1468" s="148"/>
      <c r="AY1468" s="148"/>
      <c r="AZ1468" s="148"/>
      <c r="BA1468" s="148"/>
      <c r="BB1468" s="148"/>
      <c r="BC1468" s="148"/>
      <c r="BD1468" s="148"/>
      <c r="BE1468" s="148"/>
      <c r="BF1468" s="148"/>
      <c r="BG1468" s="148"/>
      <c r="BH1468" s="148"/>
    </row>
    <row r="1469" spans="1:60" outlineLevel="3" x14ac:dyDescent="0.2">
      <c r="A1469" s="155"/>
      <c r="B1469" s="156"/>
      <c r="C1469" s="196" t="s">
        <v>1688</v>
      </c>
      <c r="D1469" s="161"/>
      <c r="E1469" s="162">
        <v>0.187</v>
      </c>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8"/>
      <c r="AA1469" s="148"/>
      <c r="AB1469" s="148"/>
      <c r="AC1469" s="148"/>
      <c r="AD1469" s="148"/>
      <c r="AE1469" s="148"/>
      <c r="AF1469" s="148"/>
      <c r="AG1469" s="148" t="s">
        <v>318</v>
      </c>
      <c r="AH1469" s="148">
        <v>0</v>
      </c>
      <c r="AI1469" s="148"/>
      <c r="AJ1469" s="148"/>
      <c r="AK1469" s="148"/>
      <c r="AL1469" s="148"/>
      <c r="AM1469" s="148"/>
      <c r="AN1469" s="148"/>
      <c r="AO1469" s="148"/>
      <c r="AP1469" s="148"/>
      <c r="AQ1469" s="148"/>
      <c r="AR1469" s="148"/>
      <c r="AS1469" s="148"/>
      <c r="AT1469" s="148"/>
      <c r="AU1469" s="148"/>
      <c r="AV1469" s="148"/>
      <c r="AW1469" s="148"/>
      <c r="AX1469" s="148"/>
      <c r="AY1469" s="148"/>
      <c r="AZ1469" s="148"/>
      <c r="BA1469" s="148"/>
      <c r="BB1469" s="148"/>
      <c r="BC1469" s="148"/>
      <c r="BD1469" s="148"/>
      <c r="BE1469" s="148"/>
      <c r="BF1469" s="148"/>
      <c r="BG1469" s="148"/>
      <c r="BH1469" s="148"/>
    </row>
    <row r="1470" spans="1:60" outlineLevel="1" x14ac:dyDescent="0.2">
      <c r="A1470" s="178">
        <v>311</v>
      </c>
      <c r="B1470" s="179" t="s">
        <v>1689</v>
      </c>
      <c r="C1470" s="195" t="s">
        <v>1690</v>
      </c>
      <c r="D1470" s="180" t="s">
        <v>312</v>
      </c>
      <c r="E1470" s="181">
        <v>1.232</v>
      </c>
      <c r="F1470" s="182"/>
      <c r="G1470" s="183">
        <f>ROUND(E1470*F1470,2)</f>
        <v>0</v>
      </c>
      <c r="H1470" s="182"/>
      <c r="I1470" s="183">
        <f>ROUND(E1470*H1470,2)</f>
        <v>0</v>
      </c>
      <c r="J1470" s="182"/>
      <c r="K1470" s="183">
        <f>ROUND(E1470*J1470,2)</f>
        <v>0</v>
      </c>
      <c r="L1470" s="183">
        <v>12</v>
      </c>
      <c r="M1470" s="183">
        <f>G1470*(1+L1470/100)</f>
        <v>0</v>
      </c>
      <c r="N1470" s="181">
        <v>0.5</v>
      </c>
      <c r="O1470" s="181">
        <f>ROUND(E1470*N1470,2)</f>
        <v>0.62</v>
      </c>
      <c r="P1470" s="181">
        <v>0</v>
      </c>
      <c r="Q1470" s="181">
        <f>ROUND(E1470*P1470,2)</f>
        <v>0</v>
      </c>
      <c r="R1470" s="183"/>
      <c r="S1470" s="183" t="s">
        <v>633</v>
      </c>
      <c r="T1470" s="184" t="s">
        <v>313</v>
      </c>
      <c r="U1470" s="159">
        <v>0</v>
      </c>
      <c r="V1470" s="159">
        <f>ROUND(E1470*U1470,2)</f>
        <v>0</v>
      </c>
      <c r="W1470" s="159"/>
      <c r="X1470" s="159" t="s">
        <v>384</v>
      </c>
      <c r="Y1470" s="159" t="s">
        <v>315</v>
      </c>
      <c r="Z1470" s="148"/>
      <c r="AA1470" s="148"/>
      <c r="AB1470" s="148"/>
      <c r="AC1470" s="148"/>
      <c r="AD1470" s="148"/>
      <c r="AE1470" s="148"/>
      <c r="AF1470" s="148"/>
      <c r="AG1470" s="148" t="s">
        <v>385</v>
      </c>
      <c r="AH1470" s="148"/>
      <c r="AI1470" s="148"/>
      <c r="AJ1470" s="148"/>
      <c r="AK1470" s="148"/>
      <c r="AL1470" s="148"/>
      <c r="AM1470" s="148"/>
      <c r="AN1470" s="148"/>
      <c r="AO1470" s="148"/>
      <c r="AP1470" s="148"/>
      <c r="AQ1470" s="148"/>
      <c r="AR1470" s="148"/>
      <c r="AS1470" s="148"/>
      <c r="AT1470" s="148"/>
      <c r="AU1470" s="148"/>
      <c r="AV1470" s="148"/>
      <c r="AW1470" s="148"/>
      <c r="AX1470" s="148"/>
      <c r="AY1470" s="148"/>
      <c r="AZ1470" s="148"/>
      <c r="BA1470" s="148"/>
      <c r="BB1470" s="148"/>
      <c r="BC1470" s="148"/>
      <c r="BD1470" s="148"/>
      <c r="BE1470" s="148"/>
      <c r="BF1470" s="148"/>
      <c r="BG1470" s="148"/>
      <c r="BH1470" s="148"/>
    </row>
    <row r="1471" spans="1:60" outlineLevel="2" x14ac:dyDescent="0.2">
      <c r="A1471" s="155"/>
      <c r="B1471" s="156"/>
      <c r="C1471" s="196" t="s">
        <v>1691</v>
      </c>
      <c r="D1471" s="161"/>
      <c r="E1471" s="162">
        <v>1.232</v>
      </c>
      <c r="F1471" s="159"/>
      <c r="G1471" s="159"/>
      <c r="H1471" s="159"/>
      <c r="I1471" s="159"/>
      <c r="J1471" s="159"/>
      <c r="K1471" s="159"/>
      <c r="L1471" s="159"/>
      <c r="M1471" s="159"/>
      <c r="N1471" s="158"/>
      <c r="O1471" s="158"/>
      <c r="P1471" s="158"/>
      <c r="Q1471" s="158"/>
      <c r="R1471" s="159"/>
      <c r="S1471" s="159"/>
      <c r="T1471" s="159"/>
      <c r="U1471" s="159"/>
      <c r="V1471" s="159"/>
      <c r="W1471" s="159"/>
      <c r="X1471" s="159"/>
      <c r="Y1471" s="159"/>
      <c r="Z1471" s="148"/>
      <c r="AA1471" s="148"/>
      <c r="AB1471" s="148"/>
      <c r="AC1471" s="148"/>
      <c r="AD1471" s="148"/>
      <c r="AE1471" s="148"/>
      <c r="AF1471" s="148"/>
      <c r="AG1471" s="148" t="s">
        <v>318</v>
      </c>
      <c r="AH1471" s="148">
        <v>0</v>
      </c>
      <c r="AI1471" s="148"/>
      <c r="AJ1471" s="148"/>
      <c r="AK1471" s="148"/>
      <c r="AL1471" s="148"/>
      <c r="AM1471" s="148"/>
      <c r="AN1471" s="148"/>
      <c r="AO1471" s="148"/>
      <c r="AP1471" s="148"/>
      <c r="AQ1471" s="148"/>
      <c r="AR1471" s="148"/>
      <c r="AS1471" s="148"/>
      <c r="AT1471" s="148"/>
      <c r="AU1471" s="148"/>
      <c r="AV1471" s="148"/>
      <c r="AW1471" s="148"/>
      <c r="AX1471" s="148"/>
      <c r="AY1471" s="148"/>
      <c r="AZ1471" s="148"/>
      <c r="BA1471" s="148"/>
      <c r="BB1471" s="148"/>
      <c r="BC1471" s="148"/>
      <c r="BD1471" s="148"/>
      <c r="BE1471" s="148"/>
      <c r="BF1471" s="148"/>
      <c r="BG1471" s="148"/>
      <c r="BH1471" s="148"/>
    </row>
    <row r="1472" spans="1:60" outlineLevel="1" x14ac:dyDescent="0.2">
      <c r="A1472" s="178">
        <v>312</v>
      </c>
      <c r="B1472" s="179" t="s">
        <v>1692</v>
      </c>
      <c r="C1472" s="195" t="s">
        <v>1693</v>
      </c>
      <c r="D1472" s="180" t="s">
        <v>374</v>
      </c>
      <c r="E1472" s="181">
        <v>12.203799999999999</v>
      </c>
      <c r="F1472" s="182"/>
      <c r="G1472" s="183">
        <f>ROUND(E1472*F1472,2)</f>
        <v>0</v>
      </c>
      <c r="H1472" s="182"/>
      <c r="I1472" s="183">
        <f>ROUND(E1472*H1472,2)</f>
        <v>0</v>
      </c>
      <c r="J1472" s="182"/>
      <c r="K1472" s="183">
        <f>ROUND(E1472*J1472,2)</f>
        <v>0</v>
      </c>
      <c r="L1472" s="183">
        <v>12</v>
      </c>
      <c r="M1472" s="183">
        <f>G1472*(1+L1472/100)</f>
        <v>0</v>
      </c>
      <c r="N1472" s="181">
        <v>1.47E-2</v>
      </c>
      <c r="O1472" s="181">
        <f>ROUND(E1472*N1472,2)</f>
        <v>0.18</v>
      </c>
      <c r="P1472" s="181">
        <v>0</v>
      </c>
      <c r="Q1472" s="181">
        <f>ROUND(E1472*P1472,2)</f>
        <v>0</v>
      </c>
      <c r="R1472" s="183" t="s">
        <v>382</v>
      </c>
      <c r="S1472" s="183" t="s">
        <v>313</v>
      </c>
      <c r="T1472" s="184" t="s">
        <v>313</v>
      </c>
      <c r="U1472" s="159">
        <v>0</v>
      </c>
      <c r="V1472" s="159">
        <f>ROUND(E1472*U1472,2)</f>
        <v>0</v>
      </c>
      <c r="W1472" s="159"/>
      <c r="X1472" s="159" t="s">
        <v>384</v>
      </c>
      <c r="Y1472" s="159" t="s">
        <v>315</v>
      </c>
      <c r="Z1472" s="148"/>
      <c r="AA1472" s="148"/>
      <c r="AB1472" s="148"/>
      <c r="AC1472" s="148"/>
      <c r="AD1472" s="148"/>
      <c r="AE1472" s="148"/>
      <c r="AF1472" s="148"/>
      <c r="AG1472" s="148" t="s">
        <v>385</v>
      </c>
      <c r="AH1472" s="148"/>
      <c r="AI1472" s="148"/>
      <c r="AJ1472" s="148"/>
      <c r="AK1472" s="148"/>
      <c r="AL1472" s="148"/>
      <c r="AM1472" s="148"/>
      <c r="AN1472" s="148"/>
      <c r="AO1472" s="148"/>
      <c r="AP1472" s="148"/>
      <c r="AQ1472" s="148"/>
      <c r="AR1472" s="148"/>
      <c r="AS1472" s="148"/>
      <c r="AT1472" s="148"/>
      <c r="AU1472" s="148"/>
      <c r="AV1472" s="148"/>
      <c r="AW1472" s="148"/>
      <c r="AX1472" s="148"/>
      <c r="AY1472" s="148"/>
      <c r="AZ1472" s="148"/>
      <c r="BA1472" s="148"/>
      <c r="BB1472" s="148"/>
      <c r="BC1472" s="148"/>
      <c r="BD1472" s="148"/>
      <c r="BE1472" s="148"/>
      <c r="BF1472" s="148"/>
      <c r="BG1472" s="148"/>
      <c r="BH1472" s="148"/>
    </row>
    <row r="1473" spans="1:60" outlineLevel="2" x14ac:dyDescent="0.2">
      <c r="A1473" s="155"/>
      <c r="B1473" s="156"/>
      <c r="C1473" s="196" t="s">
        <v>1694</v>
      </c>
      <c r="D1473" s="161"/>
      <c r="E1473" s="162">
        <v>12.203799999999999</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8"/>
      <c r="AA1473" s="148"/>
      <c r="AB1473" s="148"/>
      <c r="AC1473" s="148"/>
      <c r="AD1473" s="148"/>
      <c r="AE1473" s="148"/>
      <c r="AF1473" s="148"/>
      <c r="AG1473" s="148" t="s">
        <v>318</v>
      </c>
      <c r="AH1473" s="148">
        <v>5</v>
      </c>
      <c r="AI1473" s="148"/>
      <c r="AJ1473" s="148"/>
      <c r="AK1473" s="148"/>
      <c r="AL1473" s="148"/>
      <c r="AM1473" s="148"/>
      <c r="AN1473" s="148"/>
      <c r="AO1473" s="148"/>
      <c r="AP1473" s="148"/>
      <c r="AQ1473" s="148"/>
      <c r="AR1473" s="148"/>
      <c r="AS1473" s="148"/>
      <c r="AT1473" s="148"/>
      <c r="AU1473" s="148"/>
      <c r="AV1473" s="148"/>
      <c r="AW1473" s="148"/>
      <c r="AX1473" s="148"/>
      <c r="AY1473" s="148"/>
      <c r="AZ1473" s="148"/>
      <c r="BA1473" s="148"/>
      <c r="BB1473" s="148"/>
      <c r="BC1473" s="148"/>
      <c r="BD1473" s="148"/>
      <c r="BE1473" s="148"/>
      <c r="BF1473" s="148"/>
      <c r="BG1473" s="148"/>
      <c r="BH1473" s="148"/>
    </row>
    <row r="1474" spans="1:60" ht="22.5" outlineLevel="1" x14ac:dyDescent="0.2">
      <c r="A1474" s="178">
        <v>313</v>
      </c>
      <c r="B1474" s="179" t="s">
        <v>1695</v>
      </c>
      <c r="C1474" s="195" t="s">
        <v>1696</v>
      </c>
      <c r="D1474" s="180" t="s">
        <v>374</v>
      </c>
      <c r="E1474" s="181">
        <v>14.182079999999999</v>
      </c>
      <c r="F1474" s="182"/>
      <c r="G1474" s="183">
        <f>ROUND(E1474*F1474,2)</f>
        <v>0</v>
      </c>
      <c r="H1474" s="182"/>
      <c r="I1474" s="183">
        <f>ROUND(E1474*H1474,2)</f>
        <v>0</v>
      </c>
      <c r="J1474" s="182"/>
      <c r="K1474" s="183">
        <f>ROUND(E1474*J1474,2)</f>
        <v>0</v>
      </c>
      <c r="L1474" s="183">
        <v>12</v>
      </c>
      <c r="M1474" s="183">
        <f>G1474*(1+L1474/100)</f>
        <v>0</v>
      </c>
      <c r="N1474" s="181">
        <v>9.7999999999999997E-3</v>
      </c>
      <c r="O1474" s="181">
        <f>ROUND(E1474*N1474,2)</f>
        <v>0.14000000000000001</v>
      </c>
      <c r="P1474" s="181">
        <v>0</v>
      </c>
      <c r="Q1474" s="181">
        <f>ROUND(E1474*P1474,2)</f>
        <v>0</v>
      </c>
      <c r="R1474" s="183" t="s">
        <v>382</v>
      </c>
      <c r="S1474" s="183" t="s">
        <v>313</v>
      </c>
      <c r="T1474" s="184" t="s">
        <v>383</v>
      </c>
      <c r="U1474" s="159">
        <v>0</v>
      </c>
      <c r="V1474" s="159">
        <f>ROUND(E1474*U1474,2)</f>
        <v>0</v>
      </c>
      <c r="W1474" s="159"/>
      <c r="X1474" s="159" t="s">
        <v>384</v>
      </c>
      <c r="Y1474" s="159" t="s">
        <v>315</v>
      </c>
      <c r="Z1474" s="148"/>
      <c r="AA1474" s="148"/>
      <c r="AB1474" s="148"/>
      <c r="AC1474" s="148"/>
      <c r="AD1474" s="148"/>
      <c r="AE1474" s="148"/>
      <c r="AF1474" s="148"/>
      <c r="AG1474" s="148" t="s">
        <v>385</v>
      </c>
      <c r="AH1474" s="148"/>
      <c r="AI1474" s="148"/>
      <c r="AJ1474" s="148"/>
      <c r="AK1474" s="148"/>
      <c r="AL1474" s="148"/>
      <c r="AM1474" s="148"/>
      <c r="AN1474" s="148"/>
      <c r="AO1474" s="148"/>
      <c r="AP1474" s="148"/>
      <c r="AQ1474" s="148"/>
      <c r="AR1474" s="148"/>
      <c r="AS1474" s="148"/>
      <c r="AT1474" s="148"/>
      <c r="AU1474" s="148"/>
      <c r="AV1474" s="148"/>
      <c r="AW1474" s="148"/>
      <c r="AX1474" s="148"/>
      <c r="AY1474" s="148"/>
      <c r="AZ1474" s="148"/>
      <c r="BA1474" s="148"/>
      <c r="BB1474" s="148"/>
      <c r="BC1474" s="148"/>
      <c r="BD1474" s="148"/>
      <c r="BE1474" s="148"/>
      <c r="BF1474" s="148"/>
      <c r="BG1474" s="148"/>
      <c r="BH1474" s="148"/>
    </row>
    <row r="1475" spans="1:60" outlineLevel="2" x14ac:dyDescent="0.2">
      <c r="A1475" s="155"/>
      <c r="B1475" s="156"/>
      <c r="C1475" s="196" t="s">
        <v>1697</v>
      </c>
      <c r="D1475" s="161"/>
      <c r="E1475" s="162">
        <v>14.182079999999999</v>
      </c>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8"/>
      <c r="AA1475" s="148"/>
      <c r="AB1475" s="148"/>
      <c r="AC1475" s="148"/>
      <c r="AD1475" s="148"/>
      <c r="AE1475" s="148"/>
      <c r="AF1475" s="148"/>
      <c r="AG1475" s="148" t="s">
        <v>318</v>
      </c>
      <c r="AH1475" s="148">
        <v>5</v>
      </c>
      <c r="AI1475" s="148"/>
      <c r="AJ1475" s="148"/>
      <c r="AK1475" s="148"/>
      <c r="AL1475" s="148"/>
      <c r="AM1475" s="148"/>
      <c r="AN1475" s="148"/>
      <c r="AO1475" s="148"/>
      <c r="AP1475" s="148"/>
      <c r="AQ1475" s="148"/>
      <c r="AR1475" s="148"/>
      <c r="AS1475" s="148"/>
      <c r="AT1475" s="148"/>
      <c r="AU1475" s="148"/>
      <c r="AV1475" s="148"/>
      <c r="AW1475" s="148"/>
      <c r="AX1475" s="148"/>
      <c r="AY1475" s="148"/>
      <c r="AZ1475" s="148"/>
      <c r="BA1475" s="148"/>
      <c r="BB1475" s="148"/>
      <c r="BC1475" s="148"/>
      <c r="BD1475" s="148"/>
      <c r="BE1475" s="148"/>
      <c r="BF1475" s="148"/>
      <c r="BG1475" s="148"/>
      <c r="BH1475" s="148"/>
    </row>
    <row r="1476" spans="1:60" ht="22.5" outlineLevel="1" x14ac:dyDescent="0.2">
      <c r="A1476" s="185">
        <v>314</v>
      </c>
      <c r="B1476" s="186" t="s">
        <v>1698</v>
      </c>
      <c r="C1476" s="197" t="s">
        <v>1699</v>
      </c>
      <c r="D1476" s="187" t="s">
        <v>381</v>
      </c>
      <c r="E1476" s="188">
        <v>13.1625</v>
      </c>
      <c r="F1476" s="189"/>
      <c r="G1476" s="190">
        <f>ROUND(E1476*F1476,2)</f>
        <v>0</v>
      </c>
      <c r="H1476" s="189"/>
      <c r="I1476" s="190">
        <f>ROUND(E1476*H1476,2)</f>
        <v>0</v>
      </c>
      <c r="J1476" s="189"/>
      <c r="K1476" s="190">
        <f>ROUND(E1476*J1476,2)</f>
        <v>0</v>
      </c>
      <c r="L1476" s="190">
        <v>12</v>
      </c>
      <c r="M1476" s="190">
        <f>G1476*(1+L1476/100)</f>
        <v>0</v>
      </c>
      <c r="N1476" s="188">
        <v>0</v>
      </c>
      <c r="O1476" s="188">
        <f>ROUND(E1476*N1476,2)</f>
        <v>0</v>
      </c>
      <c r="P1476" s="188">
        <v>0</v>
      </c>
      <c r="Q1476" s="188">
        <f>ROUND(E1476*P1476,2)</f>
        <v>0</v>
      </c>
      <c r="R1476" s="190"/>
      <c r="S1476" s="190" t="s">
        <v>313</v>
      </c>
      <c r="T1476" s="191" t="s">
        <v>313</v>
      </c>
      <c r="U1476" s="159">
        <v>1.7509999999999999</v>
      </c>
      <c r="V1476" s="159">
        <f>ROUND(E1476*U1476,2)</f>
        <v>23.05</v>
      </c>
      <c r="W1476" s="159"/>
      <c r="X1476" s="159" t="s">
        <v>1143</v>
      </c>
      <c r="Y1476" s="159" t="s">
        <v>315</v>
      </c>
      <c r="Z1476" s="148"/>
      <c r="AA1476" s="148"/>
      <c r="AB1476" s="148"/>
      <c r="AC1476" s="148"/>
      <c r="AD1476" s="148"/>
      <c r="AE1476" s="148"/>
      <c r="AF1476" s="148"/>
      <c r="AG1476" s="148" t="s">
        <v>1144</v>
      </c>
      <c r="AH1476" s="148"/>
      <c r="AI1476" s="148"/>
      <c r="AJ1476" s="148"/>
      <c r="AK1476" s="148"/>
      <c r="AL1476" s="148"/>
      <c r="AM1476" s="148"/>
      <c r="AN1476" s="148"/>
      <c r="AO1476" s="148"/>
      <c r="AP1476" s="148"/>
      <c r="AQ1476" s="148"/>
      <c r="AR1476" s="148"/>
      <c r="AS1476" s="148"/>
      <c r="AT1476" s="148"/>
      <c r="AU1476" s="148"/>
      <c r="AV1476" s="148"/>
      <c r="AW1476" s="148"/>
      <c r="AX1476" s="148"/>
      <c r="AY1476" s="148"/>
      <c r="AZ1476" s="148"/>
      <c r="BA1476" s="148"/>
      <c r="BB1476" s="148"/>
      <c r="BC1476" s="148"/>
      <c r="BD1476" s="148"/>
      <c r="BE1476" s="148"/>
      <c r="BF1476" s="148"/>
      <c r="BG1476" s="148"/>
      <c r="BH1476" s="148"/>
    </row>
    <row r="1477" spans="1:60" x14ac:dyDescent="0.2">
      <c r="A1477" s="171" t="s">
        <v>308</v>
      </c>
      <c r="B1477" s="172" t="s">
        <v>259</v>
      </c>
      <c r="C1477" s="194" t="s">
        <v>260</v>
      </c>
      <c r="D1477" s="173"/>
      <c r="E1477" s="174"/>
      <c r="F1477" s="175"/>
      <c r="G1477" s="175">
        <f>SUMIF(AG1478:AG1506,"&lt;&gt;NOR",G1478:G1506)</f>
        <v>0</v>
      </c>
      <c r="H1477" s="175"/>
      <c r="I1477" s="175">
        <f>SUM(I1478:I1506)</f>
        <v>0</v>
      </c>
      <c r="J1477" s="175"/>
      <c r="K1477" s="175">
        <f>SUM(K1478:K1506)</f>
        <v>0</v>
      </c>
      <c r="L1477" s="175"/>
      <c r="M1477" s="175">
        <f>SUM(M1478:M1506)</f>
        <v>0</v>
      </c>
      <c r="N1477" s="174"/>
      <c r="O1477" s="174">
        <f>SUM(O1478:O1506)</f>
        <v>0.91</v>
      </c>
      <c r="P1477" s="174"/>
      <c r="Q1477" s="174">
        <f>SUM(Q1478:Q1506)</f>
        <v>0</v>
      </c>
      <c r="R1477" s="175"/>
      <c r="S1477" s="175"/>
      <c r="T1477" s="176"/>
      <c r="U1477" s="170"/>
      <c r="V1477" s="170">
        <f>SUM(V1478:V1506)</f>
        <v>104.73999999999998</v>
      </c>
      <c r="W1477" s="170"/>
      <c r="X1477" s="170"/>
      <c r="Y1477" s="170"/>
      <c r="AG1477" t="s">
        <v>309</v>
      </c>
    </row>
    <row r="1478" spans="1:60" outlineLevel="1" x14ac:dyDescent="0.2">
      <c r="A1478" s="178">
        <v>315</v>
      </c>
      <c r="B1478" s="179" t="s">
        <v>1700</v>
      </c>
      <c r="C1478" s="195" t="s">
        <v>1701</v>
      </c>
      <c r="D1478" s="180" t="s">
        <v>389</v>
      </c>
      <c r="E1478" s="181">
        <v>31.2</v>
      </c>
      <c r="F1478" s="182"/>
      <c r="G1478" s="183">
        <f>ROUND(E1478*F1478,2)</f>
        <v>0</v>
      </c>
      <c r="H1478" s="182"/>
      <c r="I1478" s="183">
        <f>ROUND(E1478*H1478,2)</f>
        <v>0</v>
      </c>
      <c r="J1478" s="182"/>
      <c r="K1478" s="183">
        <f>ROUND(E1478*J1478,2)</f>
        <v>0</v>
      </c>
      <c r="L1478" s="183">
        <v>12</v>
      </c>
      <c r="M1478" s="183">
        <f>G1478*(1+L1478/100)</f>
        <v>0</v>
      </c>
      <c r="N1478" s="181">
        <v>3.1700000000000001E-3</v>
      </c>
      <c r="O1478" s="181">
        <f>ROUND(E1478*N1478,2)</f>
        <v>0.1</v>
      </c>
      <c r="P1478" s="181">
        <v>0</v>
      </c>
      <c r="Q1478" s="181">
        <f>ROUND(E1478*P1478,2)</f>
        <v>0</v>
      </c>
      <c r="R1478" s="183"/>
      <c r="S1478" s="183" t="s">
        <v>313</v>
      </c>
      <c r="T1478" s="184" t="s">
        <v>313</v>
      </c>
      <c r="U1478" s="159">
        <v>0.219</v>
      </c>
      <c r="V1478" s="159">
        <f>ROUND(E1478*U1478,2)</f>
        <v>6.83</v>
      </c>
      <c r="W1478" s="159"/>
      <c r="X1478" s="159" t="s">
        <v>314</v>
      </c>
      <c r="Y1478" s="159" t="s">
        <v>315</v>
      </c>
      <c r="Z1478" s="148"/>
      <c r="AA1478" s="148"/>
      <c r="AB1478" s="148"/>
      <c r="AC1478" s="148"/>
      <c r="AD1478" s="148"/>
      <c r="AE1478" s="148"/>
      <c r="AF1478" s="148"/>
      <c r="AG1478" s="148" t="s">
        <v>316</v>
      </c>
      <c r="AH1478" s="148"/>
      <c r="AI1478" s="148"/>
      <c r="AJ1478" s="148"/>
      <c r="AK1478" s="148"/>
      <c r="AL1478" s="148"/>
      <c r="AM1478" s="148"/>
      <c r="AN1478" s="148"/>
      <c r="AO1478" s="148"/>
      <c r="AP1478" s="148"/>
      <c r="AQ1478" s="148"/>
      <c r="AR1478" s="148"/>
      <c r="AS1478" s="148"/>
      <c r="AT1478" s="148"/>
      <c r="AU1478" s="148"/>
      <c r="AV1478" s="148"/>
      <c r="AW1478" s="148"/>
      <c r="AX1478" s="148"/>
      <c r="AY1478" s="148"/>
      <c r="AZ1478" s="148"/>
      <c r="BA1478" s="148"/>
      <c r="BB1478" s="148"/>
      <c r="BC1478" s="148"/>
      <c r="BD1478" s="148"/>
      <c r="BE1478" s="148"/>
      <c r="BF1478" s="148"/>
      <c r="BG1478" s="148"/>
      <c r="BH1478" s="148"/>
    </row>
    <row r="1479" spans="1:60" outlineLevel="2" x14ac:dyDescent="0.2">
      <c r="A1479" s="155"/>
      <c r="B1479" s="156"/>
      <c r="C1479" s="265" t="s">
        <v>1702</v>
      </c>
      <c r="D1479" s="266"/>
      <c r="E1479" s="266"/>
      <c r="F1479" s="266"/>
      <c r="G1479" s="266"/>
      <c r="H1479" s="159"/>
      <c r="I1479" s="159"/>
      <c r="J1479" s="159"/>
      <c r="K1479" s="159"/>
      <c r="L1479" s="159"/>
      <c r="M1479" s="159"/>
      <c r="N1479" s="158"/>
      <c r="O1479" s="158"/>
      <c r="P1479" s="158"/>
      <c r="Q1479" s="158"/>
      <c r="R1479" s="159"/>
      <c r="S1479" s="159"/>
      <c r="T1479" s="159"/>
      <c r="U1479" s="159"/>
      <c r="V1479" s="159"/>
      <c r="W1479" s="159"/>
      <c r="X1479" s="159"/>
      <c r="Y1479" s="159"/>
      <c r="Z1479" s="148"/>
      <c r="AA1479" s="148"/>
      <c r="AB1479" s="148"/>
      <c r="AC1479" s="148"/>
      <c r="AD1479" s="148"/>
      <c r="AE1479" s="148"/>
      <c r="AF1479" s="148"/>
      <c r="AG1479" s="148" t="s">
        <v>365</v>
      </c>
      <c r="AH1479" s="148"/>
      <c r="AI1479" s="148"/>
      <c r="AJ1479" s="148"/>
      <c r="AK1479" s="148"/>
      <c r="AL1479" s="148"/>
      <c r="AM1479" s="148"/>
      <c r="AN1479" s="148"/>
      <c r="AO1479" s="148"/>
      <c r="AP1479" s="148"/>
      <c r="AQ1479" s="148"/>
      <c r="AR1479" s="148"/>
      <c r="AS1479" s="148"/>
      <c r="AT1479" s="148"/>
      <c r="AU1479" s="148"/>
      <c r="AV1479" s="148"/>
      <c r="AW1479" s="148"/>
      <c r="AX1479" s="148"/>
      <c r="AY1479" s="148"/>
      <c r="AZ1479" s="148"/>
      <c r="BA1479" s="148"/>
      <c r="BB1479" s="148"/>
      <c r="BC1479" s="148"/>
      <c r="BD1479" s="148"/>
      <c r="BE1479" s="148"/>
      <c r="BF1479" s="148"/>
      <c r="BG1479" s="148"/>
      <c r="BH1479" s="148"/>
    </row>
    <row r="1480" spans="1:60" outlineLevel="2" x14ac:dyDescent="0.2">
      <c r="A1480" s="155"/>
      <c r="B1480" s="156"/>
      <c r="C1480" s="196" t="s">
        <v>1703</v>
      </c>
      <c r="D1480" s="161"/>
      <c r="E1480" s="162">
        <v>28</v>
      </c>
      <c r="F1480" s="159"/>
      <c r="G1480" s="159"/>
      <c r="H1480" s="159"/>
      <c r="I1480" s="159"/>
      <c r="J1480" s="159"/>
      <c r="K1480" s="159"/>
      <c r="L1480" s="159"/>
      <c r="M1480" s="159"/>
      <c r="N1480" s="158"/>
      <c r="O1480" s="158"/>
      <c r="P1480" s="158"/>
      <c r="Q1480" s="158"/>
      <c r="R1480" s="159"/>
      <c r="S1480" s="159"/>
      <c r="T1480" s="159"/>
      <c r="U1480" s="159"/>
      <c r="V1480" s="159"/>
      <c r="W1480" s="159"/>
      <c r="X1480" s="159"/>
      <c r="Y1480" s="159"/>
      <c r="Z1480" s="148"/>
      <c r="AA1480" s="148"/>
      <c r="AB1480" s="148"/>
      <c r="AC1480" s="148"/>
      <c r="AD1480" s="148"/>
      <c r="AE1480" s="148"/>
      <c r="AF1480" s="148"/>
      <c r="AG1480" s="148" t="s">
        <v>318</v>
      </c>
      <c r="AH1480" s="148">
        <v>0</v>
      </c>
      <c r="AI1480" s="148"/>
      <c r="AJ1480" s="148"/>
      <c r="AK1480" s="148"/>
      <c r="AL1480" s="148"/>
      <c r="AM1480" s="148"/>
      <c r="AN1480" s="148"/>
      <c r="AO1480" s="148"/>
      <c r="AP1480" s="148"/>
      <c r="AQ1480" s="148"/>
      <c r="AR1480" s="148"/>
      <c r="AS1480" s="148"/>
      <c r="AT1480" s="148"/>
      <c r="AU1480" s="148"/>
      <c r="AV1480" s="148"/>
      <c r="AW1480" s="148"/>
      <c r="AX1480" s="148"/>
      <c r="AY1480" s="148"/>
      <c r="AZ1480" s="148"/>
      <c r="BA1480" s="148"/>
      <c r="BB1480" s="148"/>
      <c r="BC1480" s="148"/>
      <c r="BD1480" s="148"/>
      <c r="BE1480" s="148"/>
      <c r="BF1480" s="148"/>
      <c r="BG1480" s="148"/>
      <c r="BH1480" s="148"/>
    </row>
    <row r="1481" spans="1:60" outlineLevel="3" x14ac:dyDescent="0.2">
      <c r="A1481" s="155"/>
      <c r="B1481" s="156"/>
      <c r="C1481" s="196" t="s">
        <v>1704</v>
      </c>
      <c r="D1481" s="161"/>
      <c r="E1481" s="162">
        <v>3.2</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8"/>
      <c r="AA1481" s="148"/>
      <c r="AB1481" s="148"/>
      <c r="AC1481" s="148"/>
      <c r="AD1481" s="148"/>
      <c r="AE1481" s="148"/>
      <c r="AF1481" s="148"/>
      <c r="AG1481" s="148" t="s">
        <v>318</v>
      </c>
      <c r="AH1481" s="148">
        <v>0</v>
      </c>
      <c r="AI1481" s="148"/>
      <c r="AJ1481" s="148"/>
      <c r="AK1481" s="148"/>
      <c r="AL1481" s="148"/>
      <c r="AM1481" s="148"/>
      <c r="AN1481" s="148"/>
      <c r="AO1481" s="148"/>
      <c r="AP1481" s="148"/>
      <c r="AQ1481" s="148"/>
      <c r="AR1481" s="148"/>
      <c r="AS1481" s="148"/>
      <c r="AT1481" s="148"/>
      <c r="AU1481" s="148"/>
      <c r="AV1481" s="148"/>
      <c r="AW1481" s="148"/>
      <c r="AX1481" s="148"/>
      <c r="AY1481" s="148"/>
      <c r="AZ1481" s="148"/>
      <c r="BA1481" s="148"/>
      <c r="BB1481" s="148"/>
      <c r="BC1481" s="148"/>
      <c r="BD1481" s="148"/>
      <c r="BE1481" s="148"/>
      <c r="BF1481" s="148"/>
      <c r="BG1481" s="148"/>
      <c r="BH1481" s="148"/>
    </row>
    <row r="1482" spans="1:60" outlineLevel="1" x14ac:dyDescent="0.2">
      <c r="A1482" s="178">
        <v>316</v>
      </c>
      <c r="B1482" s="179" t="s">
        <v>1705</v>
      </c>
      <c r="C1482" s="195" t="s">
        <v>1706</v>
      </c>
      <c r="D1482" s="180" t="s">
        <v>389</v>
      </c>
      <c r="E1482" s="181">
        <v>11</v>
      </c>
      <c r="F1482" s="182"/>
      <c r="G1482" s="183">
        <f>ROUND(E1482*F1482,2)</f>
        <v>0</v>
      </c>
      <c r="H1482" s="182"/>
      <c r="I1482" s="183">
        <f>ROUND(E1482*H1482,2)</f>
        <v>0</v>
      </c>
      <c r="J1482" s="182"/>
      <c r="K1482" s="183">
        <f>ROUND(E1482*J1482,2)</f>
        <v>0</v>
      </c>
      <c r="L1482" s="183">
        <v>12</v>
      </c>
      <c r="M1482" s="183">
        <f>G1482*(1+L1482/100)</f>
        <v>0</v>
      </c>
      <c r="N1482" s="181">
        <v>1.8400000000000001E-3</v>
      </c>
      <c r="O1482" s="181">
        <f>ROUND(E1482*N1482,2)</f>
        <v>0.02</v>
      </c>
      <c r="P1482" s="181">
        <v>0</v>
      </c>
      <c r="Q1482" s="181">
        <f>ROUND(E1482*P1482,2)</f>
        <v>0</v>
      </c>
      <c r="R1482" s="183"/>
      <c r="S1482" s="183" t="s">
        <v>313</v>
      </c>
      <c r="T1482" s="184" t="s">
        <v>313</v>
      </c>
      <c r="U1482" s="159">
        <v>0.26400000000000001</v>
      </c>
      <c r="V1482" s="159">
        <f>ROUND(E1482*U1482,2)</f>
        <v>2.9</v>
      </c>
      <c r="W1482" s="159"/>
      <c r="X1482" s="159" t="s">
        <v>314</v>
      </c>
      <c r="Y1482" s="159" t="s">
        <v>315</v>
      </c>
      <c r="Z1482" s="148"/>
      <c r="AA1482" s="148"/>
      <c r="AB1482" s="148"/>
      <c r="AC1482" s="148"/>
      <c r="AD1482" s="148"/>
      <c r="AE1482" s="148"/>
      <c r="AF1482" s="148"/>
      <c r="AG1482" s="148" t="s">
        <v>316</v>
      </c>
      <c r="AH1482" s="148"/>
      <c r="AI1482" s="148"/>
      <c r="AJ1482" s="148"/>
      <c r="AK1482" s="148"/>
      <c r="AL1482" s="148"/>
      <c r="AM1482" s="148"/>
      <c r="AN1482" s="148"/>
      <c r="AO1482" s="148"/>
      <c r="AP1482" s="148"/>
      <c r="AQ1482" s="148"/>
      <c r="AR1482" s="148"/>
      <c r="AS1482" s="148"/>
      <c r="AT1482" s="148"/>
      <c r="AU1482" s="148"/>
      <c r="AV1482" s="148"/>
      <c r="AW1482" s="148"/>
      <c r="AX1482" s="148"/>
      <c r="AY1482" s="148"/>
      <c r="AZ1482" s="148"/>
      <c r="BA1482" s="148"/>
      <c r="BB1482" s="148"/>
      <c r="BC1482" s="148"/>
      <c r="BD1482" s="148"/>
      <c r="BE1482" s="148"/>
      <c r="BF1482" s="148"/>
      <c r="BG1482" s="148"/>
      <c r="BH1482" s="148"/>
    </row>
    <row r="1483" spans="1:60" outlineLevel="2" x14ac:dyDescent="0.2">
      <c r="A1483" s="155"/>
      <c r="B1483" s="156"/>
      <c r="C1483" s="265" t="s">
        <v>1707</v>
      </c>
      <c r="D1483" s="266"/>
      <c r="E1483" s="266"/>
      <c r="F1483" s="266"/>
      <c r="G1483" s="266"/>
      <c r="H1483" s="159"/>
      <c r="I1483" s="159"/>
      <c r="J1483" s="159"/>
      <c r="K1483" s="159"/>
      <c r="L1483" s="159"/>
      <c r="M1483" s="159"/>
      <c r="N1483" s="158"/>
      <c r="O1483" s="158"/>
      <c r="P1483" s="158"/>
      <c r="Q1483" s="158"/>
      <c r="R1483" s="159"/>
      <c r="S1483" s="159"/>
      <c r="T1483" s="159"/>
      <c r="U1483" s="159"/>
      <c r="V1483" s="159"/>
      <c r="W1483" s="159"/>
      <c r="X1483" s="159"/>
      <c r="Y1483" s="159"/>
      <c r="Z1483" s="148"/>
      <c r="AA1483" s="148"/>
      <c r="AB1483" s="148"/>
      <c r="AC1483" s="148"/>
      <c r="AD1483" s="148"/>
      <c r="AE1483" s="148"/>
      <c r="AF1483" s="148"/>
      <c r="AG1483" s="148" t="s">
        <v>365</v>
      </c>
      <c r="AH1483" s="148"/>
      <c r="AI1483" s="148"/>
      <c r="AJ1483" s="148"/>
      <c r="AK1483" s="148"/>
      <c r="AL1483" s="148"/>
      <c r="AM1483" s="148"/>
      <c r="AN1483" s="148"/>
      <c r="AO1483" s="148"/>
      <c r="AP1483" s="148"/>
      <c r="AQ1483" s="148"/>
      <c r="AR1483" s="148"/>
      <c r="AS1483" s="148"/>
      <c r="AT1483" s="148"/>
      <c r="AU1483" s="148"/>
      <c r="AV1483" s="148"/>
      <c r="AW1483" s="148"/>
      <c r="AX1483" s="148"/>
      <c r="AY1483" s="148"/>
      <c r="AZ1483" s="148"/>
      <c r="BA1483" s="148"/>
      <c r="BB1483" s="148"/>
      <c r="BC1483" s="148"/>
      <c r="BD1483" s="148"/>
      <c r="BE1483" s="148"/>
      <c r="BF1483" s="148"/>
      <c r="BG1483" s="148"/>
      <c r="BH1483" s="148"/>
    </row>
    <row r="1484" spans="1:60" outlineLevel="2" x14ac:dyDescent="0.2">
      <c r="A1484" s="155"/>
      <c r="B1484" s="156"/>
      <c r="C1484" s="196" t="s">
        <v>1708</v>
      </c>
      <c r="D1484" s="161"/>
      <c r="E1484" s="162">
        <v>9</v>
      </c>
      <c r="F1484" s="159"/>
      <c r="G1484" s="159"/>
      <c r="H1484" s="159"/>
      <c r="I1484" s="159"/>
      <c r="J1484" s="159"/>
      <c r="K1484" s="159"/>
      <c r="L1484" s="159"/>
      <c r="M1484" s="159"/>
      <c r="N1484" s="158"/>
      <c r="O1484" s="158"/>
      <c r="P1484" s="158"/>
      <c r="Q1484" s="158"/>
      <c r="R1484" s="159"/>
      <c r="S1484" s="159"/>
      <c r="T1484" s="159"/>
      <c r="U1484" s="159"/>
      <c r="V1484" s="159"/>
      <c r="W1484" s="159"/>
      <c r="X1484" s="159"/>
      <c r="Y1484" s="159"/>
      <c r="Z1484" s="148"/>
      <c r="AA1484" s="148"/>
      <c r="AB1484" s="148"/>
      <c r="AC1484" s="148"/>
      <c r="AD1484" s="148"/>
      <c r="AE1484" s="148"/>
      <c r="AF1484" s="148"/>
      <c r="AG1484" s="148" t="s">
        <v>318</v>
      </c>
      <c r="AH1484" s="148">
        <v>0</v>
      </c>
      <c r="AI1484" s="148"/>
      <c r="AJ1484" s="148"/>
      <c r="AK1484" s="148"/>
      <c r="AL1484" s="148"/>
      <c r="AM1484" s="148"/>
      <c r="AN1484" s="148"/>
      <c r="AO1484" s="148"/>
      <c r="AP1484" s="148"/>
      <c r="AQ1484" s="148"/>
      <c r="AR1484" s="148"/>
      <c r="AS1484" s="148"/>
      <c r="AT1484" s="148"/>
      <c r="AU1484" s="148"/>
      <c r="AV1484" s="148"/>
      <c r="AW1484" s="148"/>
      <c r="AX1484" s="148"/>
      <c r="AY1484" s="148"/>
      <c r="AZ1484" s="148"/>
      <c r="BA1484" s="148"/>
      <c r="BB1484" s="148"/>
      <c r="BC1484" s="148"/>
      <c r="BD1484" s="148"/>
      <c r="BE1484" s="148"/>
      <c r="BF1484" s="148"/>
      <c r="BG1484" s="148"/>
      <c r="BH1484" s="148"/>
    </row>
    <row r="1485" spans="1:60" outlineLevel="3" x14ac:dyDescent="0.2">
      <c r="A1485" s="155"/>
      <c r="B1485" s="156"/>
      <c r="C1485" s="196" t="s">
        <v>1709</v>
      </c>
      <c r="D1485" s="161"/>
      <c r="E1485" s="162">
        <v>2</v>
      </c>
      <c r="F1485" s="159"/>
      <c r="G1485" s="159"/>
      <c r="H1485" s="159"/>
      <c r="I1485" s="159"/>
      <c r="J1485" s="159"/>
      <c r="K1485" s="159"/>
      <c r="L1485" s="159"/>
      <c r="M1485" s="159"/>
      <c r="N1485" s="158"/>
      <c r="O1485" s="158"/>
      <c r="P1485" s="158"/>
      <c r="Q1485" s="158"/>
      <c r="R1485" s="159"/>
      <c r="S1485" s="159"/>
      <c r="T1485" s="159"/>
      <c r="U1485" s="159"/>
      <c r="V1485" s="159"/>
      <c r="W1485" s="159"/>
      <c r="X1485" s="159"/>
      <c r="Y1485" s="159"/>
      <c r="Z1485" s="148"/>
      <c r="AA1485" s="148"/>
      <c r="AB1485" s="148"/>
      <c r="AC1485" s="148"/>
      <c r="AD1485" s="148"/>
      <c r="AE1485" s="148"/>
      <c r="AF1485" s="148"/>
      <c r="AG1485" s="148" t="s">
        <v>318</v>
      </c>
      <c r="AH1485" s="148">
        <v>0</v>
      </c>
      <c r="AI1485" s="148"/>
      <c r="AJ1485" s="148"/>
      <c r="AK1485" s="148"/>
      <c r="AL1485" s="148"/>
      <c r="AM1485" s="148"/>
      <c r="AN1485" s="148"/>
      <c r="AO1485" s="148"/>
      <c r="AP1485" s="148"/>
      <c r="AQ1485" s="148"/>
      <c r="AR1485" s="148"/>
      <c r="AS1485" s="148"/>
      <c r="AT1485" s="148"/>
      <c r="AU1485" s="148"/>
      <c r="AV1485" s="148"/>
      <c r="AW1485" s="148"/>
      <c r="AX1485" s="148"/>
      <c r="AY1485" s="148"/>
      <c r="AZ1485" s="148"/>
      <c r="BA1485" s="148"/>
      <c r="BB1485" s="148"/>
      <c r="BC1485" s="148"/>
      <c r="BD1485" s="148"/>
      <c r="BE1485" s="148"/>
      <c r="BF1485" s="148"/>
      <c r="BG1485" s="148"/>
      <c r="BH1485" s="148"/>
    </row>
    <row r="1486" spans="1:60" outlineLevel="1" x14ac:dyDescent="0.2">
      <c r="A1486" s="178">
        <v>317</v>
      </c>
      <c r="B1486" s="179" t="s">
        <v>1710</v>
      </c>
      <c r="C1486" s="195" t="s">
        <v>1711</v>
      </c>
      <c r="D1486" s="180" t="s">
        <v>389</v>
      </c>
      <c r="E1486" s="181">
        <v>64.599999999999994</v>
      </c>
      <c r="F1486" s="182"/>
      <c r="G1486" s="183">
        <f>ROUND(E1486*F1486,2)</f>
        <v>0</v>
      </c>
      <c r="H1486" s="182"/>
      <c r="I1486" s="183">
        <f>ROUND(E1486*H1486,2)</f>
        <v>0</v>
      </c>
      <c r="J1486" s="182"/>
      <c r="K1486" s="183">
        <f>ROUND(E1486*J1486,2)</f>
        <v>0</v>
      </c>
      <c r="L1486" s="183">
        <v>12</v>
      </c>
      <c r="M1486" s="183">
        <f>G1486*(1+L1486/100)</f>
        <v>0</v>
      </c>
      <c r="N1486" s="181">
        <v>9.11E-3</v>
      </c>
      <c r="O1486" s="181">
        <f>ROUND(E1486*N1486,2)</f>
        <v>0.59</v>
      </c>
      <c r="P1486" s="181">
        <v>0</v>
      </c>
      <c r="Q1486" s="181">
        <f>ROUND(E1486*P1486,2)</f>
        <v>0</v>
      </c>
      <c r="R1486" s="183"/>
      <c r="S1486" s="183" t="s">
        <v>313</v>
      </c>
      <c r="T1486" s="184" t="s">
        <v>313</v>
      </c>
      <c r="U1486" s="159">
        <v>0.65119000000000005</v>
      </c>
      <c r="V1486" s="159">
        <f>ROUND(E1486*U1486,2)</f>
        <v>42.07</v>
      </c>
      <c r="W1486" s="159"/>
      <c r="X1486" s="159" t="s">
        <v>314</v>
      </c>
      <c r="Y1486" s="159" t="s">
        <v>315</v>
      </c>
      <c r="Z1486" s="148"/>
      <c r="AA1486" s="148"/>
      <c r="AB1486" s="148"/>
      <c r="AC1486" s="148"/>
      <c r="AD1486" s="148"/>
      <c r="AE1486" s="148"/>
      <c r="AF1486" s="148"/>
      <c r="AG1486" s="148" t="s">
        <v>316</v>
      </c>
      <c r="AH1486" s="148"/>
      <c r="AI1486" s="148"/>
      <c r="AJ1486" s="148"/>
      <c r="AK1486" s="148"/>
      <c r="AL1486" s="148"/>
      <c r="AM1486" s="148"/>
      <c r="AN1486" s="148"/>
      <c r="AO1486" s="148"/>
      <c r="AP1486" s="148"/>
      <c r="AQ1486" s="148"/>
      <c r="AR1486" s="148"/>
      <c r="AS1486" s="148"/>
      <c r="AT1486" s="148"/>
      <c r="AU1486" s="148"/>
      <c r="AV1486" s="148"/>
      <c r="AW1486" s="148"/>
      <c r="AX1486" s="148"/>
      <c r="AY1486" s="148"/>
      <c r="AZ1486" s="148"/>
      <c r="BA1486" s="148"/>
      <c r="BB1486" s="148"/>
      <c r="BC1486" s="148"/>
      <c r="BD1486" s="148"/>
      <c r="BE1486" s="148"/>
      <c r="BF1486" s="148"/>
      <c r="BG1486" s="148"/>
      <c r="BH1486" s="148"/>
    </row>
    <row r="1487" spans="1:60" outlineLevel="2" x14ac:dyDescent="0.2">
      <c r="A1487" s="155"/>
      <c r="B1487" s="156"/>
      <c r="C1487" s="196" t="s">
        <v>1712</v>
      </c>
      <c r="D1487" s="161"/>
      <c r="E1487" s="162">
        <v>34.6</v>
      </c>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8"/>
      <c r="AA1487" s="148"/>
      <c r="AB1487" s="148"/>
      <c r="AC1487" s="148"/>
      <c r="AD1487" s="148"/>
      <c r="AE1487" s="148"/>
      <c r="AF1487" s="148"/>
      <c r="AG1487" s="148" t="s">
        <v>318</v>
      </c>
      <c r="AH1487" s="148">
        <v>0</v>
      </c>
      <c r="AI1487" s="148"/>
      <c r="AJ1487" s="148"/>
      <c r="AK1487" s="148"/>
      <c r="AL1487" s="148"/>
      <c r="AM1487" s="148"/>
      <c r="AN1487" s="148"/>
      <c r="AO1487" s="148"/>
      <c r="AP1487" s="148"/>
      <c r="AQ1487" s="148"/>
      <c r="AR1487" s="148"/>
      <c r="AS1487" s="148"/>
      <c r="AT1487" s="148"/>
      <c r="AU1487" s="148"/>
      <c r="AV1487" s="148"/>
      <c r="AW1487" s="148"/>
      <c r="AX1487" s="148"/>
      <c r="AY1487" s="148"/>
      <c r="AZ1487" s="148"/>
      <c r="BA1487" s="148"/>
      <c r="BB1487" s="148"/>
      <c r="BC1487" s="148"/>
      <c r="BD1487" s="148"/>
      <c r="BE1487" s="148"/>
      <c r="BF1487" s="148"/>
      <c r="BG1487" s="148"/>
      <c r="BH1487" s="148"/>
    </row>
    <row r="1488" spans="1:60" outlineLevel="3" x14ac:dyDescent="0.2">
      <c r="A1488" s="155"/>
      <c r="B1488" s="156"/>
      <c r="C1488" s="196" t="s">
        <v>1713</v>
      </c>
      <c r="D1488" s="161"/>
      <c r="E1488" s="162">
        <v>30</v>
      </c>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8"/>
      <c r="AA1488" s="148"/>
      <c r="AB1488" s="148"/>
      <c r="AC1488" s="148"/>
      <c r="AD1488" s="148"/>
      <c r="AE1488" s="148"/>
      <c r="AF1488" s="148"/>
      <c r="AG1488" s="148" t="s">
        <v>318</v>
      </c>
      <c r="AH1488" s="148">
        <v>0</v>
      </c>
      <c r="AI1488" s="148"/>
      <c r="AJ1488" s="148"/>
      <c r="AK1488" s="148"/>
      <c r="AL1488" s="148"/>
      <c r="AM1488" s="148"/>
      <c r="AN1488" s="148"/>
      <c r="AO1488" s="148"/>
      <c r="AP1488" s="148"/>
      <c r="AQ1488" s="148"/>
      <c r="AR1488" s="148"/>
      <c r="AS1488" s="148"/>
      <c r="AT1488" s="148"/>
      <c r="AU1488" s="148"/>
      <c r="AV1488" s="148"/>
      <c r="AW1488" s="148"/>
      <c r="AX1488" s="148"/>
      <c r="AY1488" s="148"/>
      <c r="AZ1488" s="148"/>
      <c r="BA1488" s="148"/>
      <c r="BB1488" s="148"/>
      <c r="BC1488" s="148"/>
      <c r="BD1488" s="148"/>
      <c r="BE1488" s="148"/>
      <c r="BF1488" s="148"/>
      <c r="BG1488" s="148"/>
      <c r="BH1488" s="148"/>
    </row>
    <row r="1489" spans="1:60" outlineLevel="1" x14ac:dyDescent="0.2">
      <c r="A1489" s="178">
        <v>318</v>
      </c>
      <c r="B1489" s="179" t="s">
        <v>1714</v>
      </c>
      <c r="C1489" s="195" t="s">
        <v>1715</v>
      </c>
      <c r="D1489" s="180" t="s">
        <v>389</v>
      </c>
      <c r="E1489" s="181">
        <v>1.5</v>
      </c>
      <c r="F1489" s="182"/>
      <c r="G1489" s="183">
        <f>ROUND(E1489*F1489,2)</f>
        <v>0</v>
      </c>
      <c r="H1489" s="182"/>
      <c r="I1489" s="183">
        <f>ROUND(E1489*H1489,2)</f>
        <v>0</v>
      </c>
      <c r="J1489" s="182"/>
      <c r="K1489" s="183">
        <f>ROUND(E1489*J1489,2)</f>
        <v>0</v>
      </c>
      <c r="L1489" s="183">
        <v>12</v>
      </c>
      <c r="M1489" s="183">
        <f>G1489*(1+L1489/100)</f>
        <v>0</v>
      </c>
      <c r="N1489" s="181">
        <v>1.0300000000000001E-3</v>
      </c>
      <c r="O1489" s="181">
        <f>ROUND(E1489*N1489,2)</f>
        <v>0</v>
      </c>
      <c r="P1489" s="181">
        <v>0</v>
      </c>
      <c r="Q1489" s="181">
        <f>ROUND(E1489*P1489,2)</f>
        <v>0</v>
      </c>
      <c r="R1489" s="183"/>
      <c r="S1489" s="183" t="s">
        <v>313</v>
      </c>
      <c r="T1489" s="184" t="s">
        <v>313</v>
      </c>
      <c r="U1489" s="159">
        <v>0.24</v>
      </c>
      <c r="V1489" s="159">
        <f>ROUND(E1489*U1489,2)</f>
        <v>0.36</v>
      </c>
      <c r="W1489" s="159"/>
      <c r="X1489" s="159" t="s">
        <v>314</v>
      </c>
      <c r="Y1489" s="159" t="s">
        <v>315</v>
      </c>
      <c r="Z1489" s="148"/>
      <c r="AA1489" s="148"/>
      <c r="AB1489" s="148"/>
      <c r="AC1489" s="148"/>
      <c r="AD1489" s="148"/>
      <c r="AE1489" s="148"/>
      <c r="AF1489" s="148"/>
      <c r="AG1489" s="148" t="s">
        <v>316</v>
      </c>
      <c r="AH1489" s="148"/>
      <c r="AI1489" s="148"/>
      <c r="AJ1489" s="148"/>
      <c r="AK1489" s="148"/>
      <c r="AL1489" s="148"/>
      <c r="AM1489" s="148"/>
      <c r="AN1489" s="148"/>
      <c r="AO1489" s="148"/>
      <c r="AP1489" s="148"/>
      <c r="AQ1489" s="148"/>
      <c r="AR1489" s="148"/>
      <c r="AS1489" s="148"/>
      <c r="AT1489" s="148"/>
      <c r="AU1489" s="148"/>
      <c r="AV1489" s="148"/>
      <c r="AW1489" s="148"/>
      <c r="AX1489" s="148"/>
      <c r="AY1489" s="148"/>
      <c r="AZ1489" s="148"/>
      <c r="BA1489" s="148"/>
      <c r="BB1489" s="148"/>
      <c r="BC1489" s="148"/>
      <c r="BD1489" s="148"/>
      <c r="BE1489" s="148"/>
      <c r="BF1489" s="148"/>
      <c r="BG1489" s="148"/>
      <c r="BH1489" s="148"/>
    </row>
    <row r="1490" spans="1:60" outlineLevel="2" x14ac:dyDescent="0.2">
      <c r="A1490" s="155"/>
      <c r="B1490" s="156"/>
      <c r="C1490" s="196" t="s">
        <v>1716</v>
      </c>
      <c r="D1490" s="161"/>
      <c r="E1490" s="162">
        <v>1.5</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8"/>
      <c r="AA1490" s="148"/>
      <c r="AB1490" s="148"/>
      <c r="AC1490" s="148"/>
      <c r="AD1490" s="148"/>
      <c r="AE1490" s="148"/>
      <c r="AF1490" s="148"/>
      <c r="AG1490" s="148" t="s">
        <v>318</v>
      </c>
      <c r="AH1490" s="148">
        <v>0</v>
      </c>
      <c r="AI1490" s="148"/>
      <c r="AJ1490" s="148"/>
      <c r="AK1490" s="148"/>
      <c r="AL1490" s="148"/>
      <c r="AM1490" s="148"/>
      <c r="AN1490" s="148"/>
      <c r="AO1490" s="148"/>
      <c r="AP1490" s="148"/>
      <c r="AQ1490" s="148"/>
      <c r="AR1490" s="148"/>
      <c r="AS1490" s="148"/>
      <c r="AT1490" s="148"/>
      <c r="AU1490" s="148"/>
      <c r="AV1490" s="148"/>
      <c r="AW1490" s="148"/>
      <c r="AX1490" s="148"/>
      <c r="AY1490" s="148"/>
      <c r="AZ1490" s="148"/>
      <c r="BA1490" s="148"/>
      <c r="BB1490" s="148"/>
      <c r="BC1490" s="148"/>
      <c r="BD1490" s="148"/>
      <c r="BE1490" s="148"/>
      <c r="BF1490" s="148"/>
      <c r="BG1490" s="148"/>
      <c r="BH1490" s="148"/>
    </row>
    <row r="1491" spans="1:60" ht="22.5" outlineLevel="1" x14ac:dyDescent="0.2">
      <c r="A1491" s="178">
        <v>319</v>
      </c>
      <c r="B1491" s="179" t="s">
        <v>1717</v>
      </c>
      <c r="C1491" s="195" t="s">
        <v>1718</v>
      </c>
      <c r="D1491" s="180" t="s">
        <v>389</v>
      </c>
      <c r="E1491" s="181">
        <v>28.1</v>
      </c>
      <c r="F1491" s="182"/>
      <c r="G1491" s="183">
        <f>ROUND(E1491*F1491,2)</f>
        <v>0</v>
      </c>
      <c r="H1491" s="182"/>
      <c r="I1491" s="183">
        <f>ROUND(E1491*H1491,2)</f>
        <v>0</v>
      </c>
      <c r="J1491" s="182"/>
      <c r="K1491" s="183">
        <f>ROUND(E1491*J1491,2)</f>
        <v>0</v>
      </c>
      <c r="L1491" s="183">
        <v>12</v>
      </c>
      <c r="M1491" s="183">
        <f>G1491*(1+L1491/100)</f>
        <v>0</v>
      </c>
      <c r="N1491" s="181">
        <v>2.3600000000000001E-3</v>
      </c>
      <c r="O1491" s="181">
        <f>ROUND(E1491*N1491,2)</f>
        <v>7.0000000000000007E-2</v>
      </c>
      <c r="P1491" s="181">
        <v>0</v>
      </c>
      <c r="Q1491" s="181">
        <f>ROUND(E1491*P1491,2)</f>
        <v>0</v>
      </c>
      <c r="R1491" s="183"/>
      <c r="S1491" s="183" t="s">
        <v>313</v>
      </c>
      <c r="T1491" s="184" t="s">
        <v>313</v>
      </c>
      <c r="U1491" s="159">
        <v>0.28999999999999998</v>
      </c>
      <c r="V1491" s="159">
        <f>ROUND(E1491*U1491,2)</f>
        <v>8.15</v>
      </c>
      <c r="W1491" s="159"/>
      <c r="X1491" s="159" t="s">
        <v>314</v>
      </c>
      <c r="Y1491" s="159" t="s">
        <v>315</v>
      </c>
      <c r="Z1491" s="148"/>
      <c r="AA1491" s="148"/>
      <c r="AB1491" s="148"/>
      <c r="AC1491" s="148"/>
      <c r="AD1491" s="148"/>
      <c r="AE1491" s="148"/>
      <c r="AF1491" s="148"/>
      <c r="AG1491" s="148" t="s">
        <v>316</v>
      </c>
      <c r="AH1491" s="148"/>
      <c r="AI1491" s="148"/>
      <c r="AJ1491" s="148"/>
      <c r="AK1491" s="148"/>
      <c r="AL1491" s="148"/>
      <c r="AM1491" s="148"/>
      <c r="AN1491" s="148"/>
      <c r="AO1491" s="148"/>
      <c r="AP1491" s="148"/>
      <c r="AQ1491" s="148"/>
      <c r="AR1491" s="148"/>
      <c r="AS1491" s="148"/>
      <c r="AT1491" s="148"/>
      <c r="AU1491" s="148"/>
      <c r="AV1491" s="148"/>
      <c r="AW1491" s="148"/>
      <c r="AX1491" s="148"/>
      <c r="AY1491" s="148"/>
      <c r="AZ1491" s="148"/>
      <c r="BA1491" s="148"/>
      <c r="BB1491" s="148"/>
      <c r="BC1491" s="148"/>
      <c r="BD1491" s="148"/>
      <c r="BE1491" s="148"/>
      <c r="BF1491" s="148"/>
      <c r="BG1491" s="148"/>
      <c r="BH1491" s="148"/>
    </row>
    <row r="1492" spans="1:60" outlineLevel="2" x14ac:dyDescent="0.2">
      <c r="A1492" s="155"/>
      <c r="B1492" s="156"/>
      <c r="C1492" s="265" t="s">
        <v>1719</v>
      </c>
      <c r="D1492" s="266"/>
      <c r="E1492" s="266"/>
      <c r="F1492" s="266"/>
      <c r="G1492" s="266"/>
      <c r="H1492" s="159"/>
      <c r="I1492" s="159"/>
      <c r="J1492" s="159"/>
      <c r="K1492" s="159"/>
      <c r="L1492" s="159"/>
      <c r="M1492" s="159"/>
      <c r="N1492" s="158"/>
      <c r="O1492" s="158"/>
      <c r="P1492" s="158"/>
      <c r="Q1492" s="158"/>
      <c r="R1492" s="159"/>
      <c r="S1492" s="159"/>
      <c r="T1492" s="159"/>
      <c r="U1492" s="159"/>
      <c r="V1492" s="159"/>
      <c r="W1492" s="159"/>
      <c r="X1492" s="159"/>
      <c r="Y1492" s="159"/>
      <c r="Z1492" s="148"/>
      <c r="AA1492" s="148"/>
      <c r="AB1492" s="148"/>
      <c r="AC1492" s="148"/>
      <c r="AD1492" s="148"/>
      <c r="AE1492" s="148"/>
      <c r="AF1492" s="148"/>
      <c r="AG1492" s="148" t="s">
        <v>365</v>
      </c>
      <c r="AH1492" s="148"/>
      <c r="AI1492" s="148"/>
      <c r="AJ1492" s="148"/>
      <c r="AK1492" s="148"/>
      <c r="AL1492" s="148"/>
      <c r="AM1492" s="148"/>
      <c r="AN1492" s="148"/>
      <c r="AO1492" s="148"/>
      <c r="AP1492" s="148"/>
      <c r="AQ1492" s="148"/>
      <c r="AR1492" s="148"/>
      <c r="AS1492" s="148"/>
      <c r="AT1492" s="148"/>
      <c r="AU1492" s="148"/>
      <c r="AV1492" s="148"/>
      <c r="AW1492" s="148"/>
      <c r="AX1492" s="148"/>
      <c r="AY1492" s="148"/>
      <c r="AZ1492" s="148"/>
      <c r="BA1492" s="148"/>
      <c r="BB1492" s="148"/>
      <c r="BC1492" s="148"/>
      <c r="BD1492" s="148"/>
      <c r="BE1492" s="148"/>
      <c r="BF1492" s="148"/>
      <c r="BG1492" s="148"/>
      <c r="BH1492" s="148"/>
    </row>
    <row r="1493" spans="1:60" outlineLevel="2" x14ac:dyDescent="0.2">
      <c r="A1493" s="155"/>
      <c r="B1493" s="156"/>
      <c r="C1493" s="196" t="s">
        <v>1720</v>
      </c>
      <c r="D1493" s="161"/>
      <c r="E1493" s="162">
        <v>24</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8"/>
      <c r="AA1493" s="148"/>
      <c r="AB1493" s="148"/>
      <c r="AC1493" s="148"/>
      <c r="AD1493" s="148"/>
      <c r="AE1493" s="148"/>
      <c r="AF1493" s="148"/>
      <c r="AG1493" s="148" t="s">
        <v>318</v>
      </c>
      <c r="AH1493" s="148">
        <v>0</v>
      </c>
      <c r="AI1493" s="148"/>
      <c r="AJ1493" s="148"/>
      <c r="AK1493" s="148"/>
      <c r="AL1493" s="148"/>
      <c r="AM1493" s="148"/>
      <c r="AN1493" s="148"/>
      <c r="AO1493" s="148"/>
      <c r="AP1493" s="148"/>
      <c r="AQ1493" s="148"/>
      <c r="AR1493" s="148"/>
      <c r="AS1493" s="148"/>
      <c r="AT1493" s="148"/>
      <c r="AU1493" s="148"/>
      <c r="AV1493" s="148"/>
      <c r="AW1493" s="148"/>
      <c r="AX1493" s="148"/>
      <c r="AY1493" s="148"/>
      <c r="AZ1493" s="148"/>
      <c r="BA1493" s="148"/>
      <c r="BB1493" s="148"/>
      <c r="BC1493" s="148"/>
      <c r="BD1493" s="148"/>
      <c r="BE1493" s="148"/>
      <c r="BF1493" s="148"/>
      <c r="BG1493" s="148"/>
      <c r="BH1493" s="148"/>
    </row>
    <row r="1494" spans="1:60" outlineLevel="3" x14ac:dyDescent="0.2">
      <c r="A1494" s="155"/>
      <c r="B1494" s="156"/>
      <c r="C1494" s="196" t="s">
        <v>1721</v>
      </c>
      <c r="D1494" s="161"/>
      <c r="E1494" s="162">
        <v>1.5</v>
      </c>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8"/>
      <c r="AA1494" s="148"/>
      <c r="AB1494" s="148"/>
      <c r="AC1494" s="148"/>
      <c r="AD1494" s="148"/>
      <c r="AE1494" s="148"/>
      <c r="AF1494" s="148"/>
      <c r="AG1494" s="148" t="s">
        <v>318</v>
      </c>
      <c r="AH1494" s="148">
        <v>0</v>
      </c>
      <c r="AI1494" s="148"/>
      <c r="AJ1494" s="148"/>
      <c r="AK1494" s="148"/>
      <c r="AL1494" s="148"/>
      <c r="AM1494" s="148"/>
      <c r="AN1494" s="148"/>
      <c r="AO1494" s="148"/>
      <c r="AP1494" s="148"/>
      <c r="AQ1494" s="148"/>
      <c r="AR1494" s="148"/>
      <c r="AS1494" s="148"/>
      <c r="AT1494" s="148"/>
      <c r="AU1494" s="148"/>
      <c r="AV1494" s="148"/>
      <c r="AW1494" s="148"/>
      <c r="AX1494" s="148"/>
      <c r="AY1494" s="148"/>
      <c r="AZ1494" s="148"/>
      <c r="BA1494" s="148"/>
      <c r="BB1494" s="148"/>
      <c r="BC1494" s="148"/>
      <c r="BD1494" s="148"/>
      <c r="BE1494" s="148"/>
      <c r="BF1494" s="148"/>
      <c r="BG1494" s="148"/>
      <c r="BH1494" s="148"/>
    </row>
    <row r="1495" spans="1:60" outlineLevel="3" x14ac:dyDescent="0.2">
      <c r="A1495" s="155"/>
      <c r="B1495" s="156"/>
      <c r="C1495" s="196" t="s">
        <v>1722</v>
      </c>
      <c r="D1495" s="161"/>
      <c r="E1495" s="162">
        <v>2.6</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8"/>
      <c r="AA1495" s="148"/>
      <c r="AB1495" s="148"/>
      <c r="AC1495" s="148"/>
      <c r="AD1495" s="148"/>
      <c r="AE1495" s="148"/>
      <c r="AF1495" s="148"/>
      <c r="AG1495" s="148" t="s">
        <v>318</v>
      </c>
      <c r="AH1495" s="148">
        <v>0</v>
      </c>
      <c r="AI1495" s="148"/>
      <c r="AJ1495" s="148"/>
      <c r="AK1495" s="148"/>
      <c r="AL1495" s="148"/>
      <c r="AM1495" s="148"/>
      <c r="AN1495" s="148"/>
      <c r="AO1495" s="148"/>
      <c r="AP1495" s="148"/>
      <c r="AQ1495" s="148"/>
      <c r="AR1495" s="148"/>
      <c r="AS1495" s="148"/>
      <c r="AT1495" s="148"/>
      <c r="AU1495" s="148"/>
      <c r="AV1495" s="148"/>
      <c r="AW1495" s="148"/>
      <c r="AX1495" s="148"/>
      <c r="AY1495" s="148"/>
      <c r="AZ1495" s="148"/>
      <c r="BA1495" s="148"/>
      <c r="BB1495" s="148"/>
      <c r="BC1495" s="148"/>
      <c r="BD1495" s="148"/>
      <c r="BE1495" s="148"/>
      <c r="BF1495" s="148"/>
      <c r="BG1495" s="148"/>
      <c r="BH1495" s="148"/>
    </row>
    <row r="1496" spans="1:60" outlineLevel="1" x14ac:dyDescent="0.2">
      <c r="A1496" s="178">
        <v>320</v>
      </c>
      <c r="B1496" s="179" t="s">
        <v>1723</v>
      </c>
      <c r="C1496" s="195" t="s">
        <v>1724</v>
      </c>
      <c r="D1496" s="180" t="s">
        <v>389</v>
      </c>
      <c r="E1496" s="181">
        <v>64.599999999999994</v>
      </c>
      <c r="F1496" s="182"/>
      <c r="G1496" s="183">
        <f>ROUND(E1496*F1496,2)</f>
        <v>0</v>
      </c>
      <c r="H1496" s="182"/>
      <c r="I1496" s="183">
        <f>ROUND(E1496*H1496,2)</f>
        <v>0</v>
      </c>
      <c r="J1496" s="182"/>
      <c r="K1496" s="183">
        <f>ROUND(E1496*J1496,2)</f>
        <v>0</v>
      </c>
      <c r="L1496" s="183">
        <v>12</v>
      </c>
      <c r="M1496" s="183">
        <f>G1496*(1+L1496/100)</f>
        <v>0</v>
      </c>
      <c r="N1496" s="181">
        <v>8.3000000000000001E-4</v>
      </c>
      <c r="O1496" s="181">
        <f>ROUND(E1496*N1496,2)</f>
        <v>0.05</v>
      </c>
      <c r="P1496" s="181">
        <v>0</v>
      </c>
      <c r="Q1496" s="181">
        <f>ROUND(E1496*P1496,2)</f>
        <v>0</v>
      </c>
      <c r="R1496" s="183"/>
      <c r="S1496" s="183" t="s">
        <v>633</v>
      </c>
      <c r="T1496" s="184" t="s">
        <v>313</v>
      </c>
      <c r="U1496" s="159">
        <v>0.28000000000000003</v>
      </c>
      <c r="V1496" s="159">
        <f>ROUND(E1496*U1496,2)</f>
        <v>18.09</v>
      </c>
      <c r="W1496" s="159"/>
      <c r="X1496" s="159" t="s">
        <v>314</v>
      </c>
      <c r="Y1496" s="159" t="s">
        <v>315</v>
      </c>
      <c r="Z1496" s="148"/>
      <c r="AA1496" s="148"/>
      <c r="AB1496" s="148"/>
      <c r="AC1496" s="148"/>
      <c r="AD1496" s="148"/>
      <c r="AE1496" s="148"/>
      <c r="AF1496" s="148"/>
      <c r="AG1496" s="148" t="s">
        <v>316</v>
      </c>
      <c r="AH1496" s="148"/>
      <c r="AI1496" s="148"/>
      <c r="AJ1496" s="148"/>
      <c r="AK1496" s="148"/>
      <c r="AL1496" s="148"/>
      <c r="AM1496" s="148"/>
      <c r="AN1496" s="148"/>
      <c r="AO1496" s="148"/>
      <c r="AP1496" s="148"/>
      <c r="AQ1496" s="148"/>
      <c r="AR1496" s="148"/>
      <c r="AS1496" s="148"/>
      <c r="AT1496" s="148"/>
      <c r="AU1496" s="148"/>
      <c r="AV1496" s="148"/>
      <c r="AW1496" s="148"/>
      <c r="AX1496" s="148"/>
      <c r="AY1496" s="148"/>
      <c r="AZ1496" s="148"/>
      <c r="BA1496" s="148"/>
      <c r="BB1496" s="148"/>
      <c r="BC1496" s="148"/>
      <c r="BD1496" s="148"/>
      <c r="BE1496" s="148"/>
      <c r="BF1496" s="148"/>
      <c r="BG1496" s="148"/>
      <c r="BH1496" s="148"/>
    </row>
    <row r="1497" spans="1:60" outlineLevel="2" x14ac:dyDescent="0.2">
      <c r="A1497" s="155"/>
      <c r="B1497" s="156"/>
      <c r="C1497" s="196" t="s">
        <v>1725</v>
      </c>
      <c r="D1497" s="161"/>
      <c r="E1497" s="162">
        <v>8.6</v>
      </c>
      <c r="F1497" s="159"/>
      <c r="G1497" s="159"/>
      <c r="H1497" s="159"/>
      <c r="I1497" s="159"/>
      <c r="J1497" s="159"/>
      <c r="K1497" s="159"/>
      <c r="L1497" s="159"/>
      <c r="M1497" s="159"/>
      <c r="N1497" s="158"/>
      <c r="O1497" s="158"/>
      <c r="P1497" s="158"/>
      <c r="Q1497" s="158"/>
      <c r="R1497" s="159"/>
      <c r="S1497" s="159"/>
      <c r="T1497" s="159"/>
      <c r="U1497" s="159"/>
      <c r="V1497" s="159"/>
      <c r="W1497" s="159"/>
      <c r="X1497" s="159"/>
      <c r="Y1497" s="159"/>
      <c r="Z1497" s="148"/>
      <c r="AA1497" s="148"/>
      <c r="AB1497" s="148"/>
      <c r="AC1497" s="148"/>
      <c r="AD1497" s="148"/>
      <c r="AE1497" s="148"/>
      <c r="AF1497" s="148"/>
      <c r="AG1497" s="148" t="s">
        <v>318</v>
      </c>
      <c r="AH1497" s="148">
        <v>0</v>
      </c>
      <c r="AI1497" s="148"/>
      <c r="AJ1497" s="148"/>
      <c r="AK1497" s="148"/>
      <c r="AL1497" s="148"/>
      <c r="AM1497" s="148"/>
      <c r="AN1497" s="148"/>
      <c r="AO1497" s="148"/>
      <c r="AP1497" s="148"/>
      <c r="AQ1497" s="148"/>
      <c r="AR1497" s="148"/>
      <c r="AS1497" s="148"/>
      <c r="AT1497" s="148"/>
      <c r="AU1497" s="148"/>
      <c r="AV1497" s="148"/>
      <c r="AW1497" s="148"/>
      <c r="AX1497" s="148"/>
      <c r="AY1497" s="148"/>
      <c r="AZ1497" s="148"/>
      <c r="BA1497" s="148"/>
      <c r="BB1497" s="148"/>
      <c r="BC1497" s="148"/>
      <c r="BD1497" s="148"/>
      <c r="BE1497" s="148"/>
      <c r="BF1497" s="148"/>
      <c r="BG1497" s="148"/>
      <c r="BH1497" s="148"/>
    </row>
    <row r="1498" spans="1:60" outlineLevel="3" x14ac:dyDescent="0.2">
      <c r="A1498" s="155"/>
      <c r="B1498" s="156"/>
      <c r="C1498" s="196" t="s">
        <v>1726</v>
      </c>
      <c r="D1498" s="161"/>
      <c r="E1498" s="162">
        <v>1.6</v>
      </c>
      <c r="F1498" s="159"/>
      <c r="G1498" s="159"/>
      <c r="H1498" s="159"/>
      <c r="I1498" s="159"/>
      <c r="J1498" s="159"/>
      <c r="K1498" s="159"/>
      <c r="L1498" s="159"/>
      <c r="M1498" s="159"/>
      <c r="N1498" s="158"/>
      <c r="O1498" s="158"/>
      <c r="P1498" s="158"/>
      <c r="Q1498" s="158"/>
      <c r="R1498" s="159"/>
      <c r="S1498" s="159"/>
      <c r="T1498" s="159"/>
      <c r="U1498" s="159"/>
      <c r="V1498" s="159"/>
      <c r="W1498" s="159"/>
      <c r="X1498" s="159"/>
      <c r="Y1498" s="159"/>
      <c r="Z1498" s="148"/>
      <c r="AA1498" s="148"/>
      <c r="AB1498" s="148"/>
      <c r="AC1498" s="148"/>
      <c r="AD1498" s="148"/>
      <c r="AE1498" s="148"/>
      <c r="AF1498" s="148"/>
      <c r="AG1498" s="148" t="s">
        <v>318</v>
      </c>
      <c r="AH1498" s="148">
        <v>0</v>
      </c>
      <c r="AI1498" s="148"/>
      <c r="AJ1498" s="148"/>
      <c r="AK1498" s="148"/>
      <c r="AL1498" s="148"/>
      <c r="AM1498" s="148"/>
      <c r="AN1498" s="148"/>
      <c r="AO1498" s="148"/>
      <c r="AP1498" s="148"/>
      <c r="AQ1498" s="148"/>
      <c r="AR1498" s="148"/>
      <c r="AS1498" s="148"/>
      <c r="AT1498" s="148"/>
      <c r="AU1498" s="148"/>
      <c r="AV1498" s="148"/>
      <c r="AW1498" s="148"/>
      <c r="AX1498" s="148"/>
      <c r="AY1498" s="148"/>
      <c r="AZ1498" s="148"/>
      <c r="BA1498" s="148"/>
      <c r="BB1498" s="148"/>
      <c r="BC1498" s="148"/>
      <c r="BD1498" s="148"/>
      <c r="BE1498" s="148"/>
      <c r="BF1498" s="148"/>
      <c r="BG1498" s="148"/>
      <c r="BH1498" s="148"/>
    </row>
    <row r="1499" spans="1:60" outlineLevel="3" x14ac:dyDescent="0.2">
      <c r="A1499" s="155"/>
      <c r="B1499" s="156"/>
      <c r="C1499" s="196" t="s">
        <v>1727</v>
      </c>
      <c r="D1499" s="161"/>
      <c r="E1499" s="162">
        <v>34.4</v>
      </c>
      <c r="F1499" s="159"/>
      <c r="G1499" s="159"/>
      <c r="H1499" s="159"/>
      <c r="I1499" s="159"/>
      <c r="J1499" s="159"/>
      <c r="K1499" s="159"/>
      <c r="L1499" s="159"/>
      <c r="M1499" s="159"/>
      <c r="N1499" s="158"/>
      <c r="O1499" s="158"/>
      <c r="P1499" s="158"/>
      <c r="Q1499" s="158"/>
      <c r="R1499" s="159"/>
      <c r="S1499" s="159"/>
      <c r="T1499" s="159"/>
      <c r="U1499" s="159"/>
      <c r="V1499" s="159"/>
      <c r="W1499" s="159"/>
      <c r="X1499" s="159"/>
      <c r="Y1499" s="159"/>
      <c r="Z1499" s="148"/>
      <c r="AA1499" s="148"/>
      <c r="AB1499" s="148"/>
      <c r="AC1499" s="148"/>
      <c r="AD1499" s="148"/>
      <c r="AE1499" s="148"/>
      <c r="AF1499" s="148"/>
      <c r="AG1499" s="148" t="s">
        <v>318</v>
      </c>
      <c r="AH1499" s="148">
        <v>0</v>
      </c>
      <c r="AI1499" s="148"/>
      <c r="AJ1499" s="148"/>
      <c r="AK1499" s="148"/>
      <c r="AL1499" s="148"/>
      <c r="AM1499" s="148"/>
      <c r="AN1499" s="148"/>
      <c r="AO1499" s="148"/>
      <c r="AP1499" s="148"/>
      <c r="AQ1499" s="148"/>
      <c r="AR1499" s="148"/>
      <c r="AS1499" s="148"/>
      <c r="AT1499" s="148"/>
      <c r="AU1499" s="148"/>
      <c r="AV1499" s="148"/>
      <c r="AW1499" s="148"/>
      <c r="AX1499" s="148"/>
      <c r="AY1499" s="148"/>
      <c r="AZ1499" s="148"/>
      <c r="BA1499" s="148"/>
      <c r="BB1499" s="148"/>
      <c r="BC1499" s="148"/>
      <c r="BD1499" s="148"/>
      <c r="BE1499" s="148"/>
      <c r="BF1499" s="148"/>
      <c r="BG1499" s="148"/>
      <c r="BH1499" s="148"/>
    </row>
    <row r="1500" spans="1:60" outlineLevel="3" x14ac:dyDescent="0.2">
      <c r="A1500" s="155"/>
      <c r="B1500" s="156"/>
      <c r="C1500" s="196" t="s">
        <v>1728</v>
      </c>
      <c r="D1500" s="161"/>
      <c r="E1500" s="162">
        <v>20</v>
      </c>
      <c r="F1500" s="159"/>
      <c r="G1500" s="159"/>
      <c r="H1500" s="159"/>
      <c r="I1500" s="159"/>
      <c r="J1500" s="159"/>
      <c r="K1500" s="159"/>
      <c r="L1500" s="159"/>
      <c r="M1500" s="159"/>
      <c r="N1500" s="158"/>
      <c r="O1500" s="158"/>
      <c r="P1500" s="158"/>
      <c r="Q1500" s="158"/>
      <c r="R1500" s="159"/>
      <c r="S1500" s="159"/>
      <c r="T1500" s="159"/>
      <c r="U1500" s="159"/>
      <c r="V1500" s="159"/>
      <c r="W1500" s="159"/>
      <c r="X1500" s="159"/>
      <c r="Y1500" s="159"/>
      <c r="Z1500" s="148"/>
      <c r="AA1500" s="148"/>
      <c r="AB1500" s="148"/>
      <c r="AC1500" s="148"/>
      <c r="AD1500" s="148"/>
      <c r="AE1500" s="148"/>
      <c r="AF1500" s="148"/>
      <c r="AG1500" s="148" t="s">
        <v>318</v>
      </c>
      <c r="AH1500" s="148">
        <v>0</v>
      </c>
      <c r="AI1500" s="148"/>
      <c r="AJ1500" s="148"/>
      <c r="AK1500" s="148"/>
      <c r="AL1500" s="148"/>
      <c r="AM1500" s="148"/>
      <c r="AN1500" s="148"/>
      <c r="AO1500" s="148"/>
      <c r="AP1500" s="148"/>
      <c r="AQ1500" s="148"/>
      <c r="AR1500" s="148"/>
      <c r="AS1500" s="148"/>
      <c r="AT1500" s="148"/>
      <c r="AU1500" s="148"/>
      <c r="AV1500" s="148"/>
      <c r="AW1500" s="148"/>
      <c r="AX1500" s="148"/>
      <c r="AY1500" s="148"/>
      <c r="AZ1500" s="148"/>
      <c r="BA1500" s="148"/>
      <c r="BB1500" s="148"/>
      <c r="BC1500" s="148"/>
      <c r="BD1500" s="148"/>
      <c r="BE1500" s="148"/>
      <c r="BF1500" s="148"/>
      <c r="BG1500" s="148"/>
      <c r="BH1500" s="148"/>
    </row>
    <row r="1501" spans="1:60" outlineLevel="1" x14ac:dyDescent="0.2">
      <c r="A1501" s="178">
        <v>321</v>
      </c>
      <c r="B1501" s="179" t="s">
        <v>1729</v>
      </c>
      <c r="C1501" s="195" t="s">
        <v>1730</v>
      </c>
      <c r="D1501" s="180" t="s">
        <v>389</v>
      </c>
      <c r="E1501" s="181">
        <v>64.599999999999994</v>
      </c>
      <c r="F1501" s="182"/>
      <c r="G1501" s="183">
        <f>ROUND(E1501*F1501,2)</f>
        <v>0</v>
      </c>
      <c r="H1501" s="182"/>
      <c r="I1501" s="183">
        <f>ROUND(E1501*H1501,2)</f>
        <v>0</v>
      </c>
      <c r="J1501" s="182"/>
      <c r="K1501" s="183">
        <f>ROUND(E1501*J1501,2)</f>
        <v>0</v>
      </c>
      <c r="L1501" s="183">
        <v>12</v>
      </c>
      <c r="M1501" s="183">
        <f>G1501*(1+L1501/100)</f>
        <v>0</v>
      </c>
      <c r="N1501" s="181">
        <v>1.23E-3</v>
      </c>
      <c r="O1501" s="181">
        <f>ROUND(E1501*N1501,2)</f>
        <v>0.08</v>
      </c>
      <c r="P1501" s="181">
        <v>0</v>
      </c>
      <c r="Q1501" s="181">
        <f>ROUND(E1501*P1501,2)</f>
        <v>0</v>
      </c>
      <c r="R1501" s="183"/>
      <c r="S1501" s="183" t="s">
        <v>633</v>
      </c>
      <c r="T1501" s="184" t="s">
        <v>313</v>
      </c>
      <c r="U1501" s="159">
        <v>0.34</v>
      </c>
      <c r="V1501" s="159">
        <f>ROUND(E1501*U1501,2)</f>
        <v>21.96</v>
      </c>
      <c r="W1501" s="159"/>
      <c r="X1501" s="159" t="s">
        <v>314</v>
      </c>
      <c r="Y1501" s="159" t="s">
        <v>315</v>
      </c>
      <c r="Z1501" s="148"/>
      <c r="AA1501" s="148"/>
      <c r="AB1501" s="148"/>
      <c r="AC1501" s="148"/>
      <c r="AD1501" s="148"/>
      <c r="AE1501" s="148"/>
      <c r="AF1501" s="148"/>
      <c r="AG1501" s="148" t="s">
        <v>316</v>
      </c>
      <c r="AH1501" s="148"/>
      <c r="AI1501" s="148"/>
      <c r="AJ1501" s="148"/>
      <c r="AK1501" s="148"/>
      <c r="AL1501" s="148"/>
      <c r="AM1501" s="148"/>
      <c r="AN1501" s="148"/>
      <c r="AO1501" s="148"/>
      <c r="AP1501" s="148"/>
      <c r="AQ1501" s="148"/>
      <c r="AR1501" s="148"/>
      <c r="AS1501" s="148"/>
      <c r="AT1501" s="148"/>
      <c r="AU1501" s="148"/>
      <c r="AV1501" s="148"/>
      <c r="AW1501" s="148"/>
      <c r="AX1501" s="148"/>
      <c r="AY1501" s="148"/>
      <c r="AZ1501" s="148"/>
      <c r="BA1501" s="148"/>
      <c r="BB1501" s="148"/>
      <c r="BC1501" s="148"/>
      <c r="BD1501" s="148"/>
      <c r="BE1501" s="148"/>
      <c r="BF1501" s="148"/>
      <c r="BG1501" s="148"/>
      <c r="BH1501" s="148"/>
    </row>
    <row r="1502" spans="1:60" outlineLevel="2" x14ac:dyDescent="0.2">
      <c r="A1502" s="155"/>
      <c r="B1502" s="156"/>
      <c r="C1502" s="196" t="s">
        <v>1725</v>
      </c>
      <c r="D1502" s="161"/>
      <c r="E1502" s="162">
        <v>8.6</v>
      </c>
      <c r="F1502" s="159"/>
      <c r="G1502" s="159"/>
      <c r="H1502" s="159"/>
      <c r="I1502" s="159"/>
      <c r="J1502" s="159"/>
      <c r="K1502" s="159"/>
      <c r="L1502" s="159"/>
      <c r="M1502" s="159"/>
      <c r="N1502" s="158"/>
      <c r="O1502" s="158"/>
      <c r="P1502" s="158"/>
      <c r="Q1502" s="158"/>
      <c r="R1502" s="159"/>
      <c r="S1502" s="159"/>
      <c r="T1502" s="159"/>
      <c r="U1502" s="159"/>
      <c r="V1502" s="159"/>
      <c r="W1502" s="159"/>
      <c r="X1502" s="159"/>
      <c r="Y1502" s="159"/>
      <c r="Z1502" s="148"/>
      <c r="AA1502" s="148"/>
      <c r="AB1502" s="148"/>
      <c r="AC1502" s="148"/>
      <c r="AD1502" s="148"/>
      <c r="AE1502" s="148"/>
      <c r="AF1502" s="148"/>
      <c r="AG1502" s="148" t="s">
        <v>318</v>
      </c>
      <c r="AH1502" s="148">
        <v>0</v>
      </c>
      <c r="AI1502" s="148"/>
      <c r="AJ1502" s="148"/>
      <c r="AK1502" s="148"/>
      <c r="AL1502" s="148"/>
      <c r="AM1502" s="148"/>
      <c r="AN1502" s="148"/>
      <c r="AO1502" s="148"/>
      <c r="AP1502" s="148"/>
      <c r="AQ1502" s="148"/>
      <c r="AR1502" s="148"/>
      <c r="AS1502" s="148"/>
      <c r="AT1502" s="148"/>
      <c r="AU1502" s="148"/>
      <c r="AV1502" s="148"/>
      <c r="AW1502" s="148"/>
      <c r="AX1502" s="148"/>
      <c r="AY1502" s="148"/>
      <c r="AZ1502" s="148"/>
      <c r="BA1502" s="148"/>
      <c r="BB1502" s="148"/>
      <c r="BC1502" s="148"/>
      <c r="BD1502" s="148"/>
      <c r="BE1502" s="148"/>
      <c r="BF1502" s="148"/>
      <c r="BG1502" s="148"/>
      <c r="BH1502" s="148"/>
    </row>
    <row r="1503" spans="1:60" outlineLevel="3" x14ac:dyDescent="0.2">
      <c r="A1503" s="155"/>
      <c r="B1503" s="156"/>
      <c r="C1503" s="196" t="s">
        <v>1731</v>
      </c>
      <c r="D1503" s="161"/>
      <c r="E1503" s="162">
        <v>1.6</v>
      </c>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8"/>
      <c r="AA1503" s="148"/>
      <c r="AB1503" s="148"/>
      <c r="AC1503" s="148"/>
      <c r="AD1503" s="148"/>
      <c r="AE1503" s="148"/>
      <c r="AF1503" s="148"/>
      <c r="AG1503" s="148" t="s">
        <v>318</v>
      </c>
      <c r="AH1503" s="148">
        <v>0</v>
      </c>
      <c r="AI1503" s="148"/>
      <c r="AJ1503" s="148"/>
      <c r="AK1503" s="148"/>
      <c r="AL1503" s="148"/>
      <c r="AM1503" s="148"/>
      <c r="AN1503" s="148"/>
      <c r="AO1503" s="148"/>
      <c r="AP1503" s="148"/>
      <c r="AQ1503" s="148"/>
      <c r="AR1503" s="148"/>
      <c r="AS1503" s="148"/>
      <c r="AT1503" s="148"/>
      <c r="AU1503" s="148"/>
      <c r="AV1503" s="148"/>
      <c r="AW1503" s="148"/>
      <c r="AX1503" s="148"/>
      <c r="AY1503" s="148"/>
      <c r="AZ1503" s="148"/>
      <c r="BA1503" s="148"/>
      <c r="BB1503" s="148"/>
      <c r="BC1503" s="148"/>
      <c r="BD1503" s="148"/>
      <c r="BE1503" s="148"/>
      <c r="BF1503" s="148"/>
      <c r="BG1503" s="148"/>
      <c r="BH1503" s="148"/>
    </row>
    <row r="1504" spans="1:60" outlineLevel="3" x14ac:dyDescent="0.2">
      <c r="A1504" s="155"/>
      <c r="B1504" s="156"/>
      <c r="C1504" s="196" t="s">
        <v>1727</v>
      </c>
      <c r="D1504" s="161"/>
      <c r="E1504" s="162">
        <v>34.4</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8"/>
      <c r="AA1504" s="148"/>
      <c r="AB1504" s="148"/>
      <c r="AC1504" s="148"/>
      <c r="AD1504" s="148"/>
      <c r="AE1504" s="148"/>
      <c r="AF1504" s="148"/>
      <c r="AG1504" s="148" t="s">
        <v>318</v>
      </c>
      <c r="AH1504" s="148">
        <v>0</v>
      </c>
      <c r="AI1504" s="148"/>
      <c r="AJ1504" s="148"/>
      <c r="AK1504" s="148"/>
      <c r="AL1504" s="148"/>
      <c r="AM1504" s="148"/>
      <c r="AN1504" s="148"/>
      <c r="AO1504" s="148"/>
      <c r="AP1504" s="148"/>
      <c r="AQ1504" s="148"/>
      <c r="AR1504" s="148"/>
      <c r="AS1504" s="148"/>
      <c r="AT1504" s="148"/>
      <c r="AU1504" s="148"/>
      <c r="AV1504" s="148"/>
      <c r="AW1504" s="148"/>
      <c r="AX1504" s="148"/>
      <c r="AY1504" s="148"/>
      <c r="AZ1504" s="148"/>
      <c r="BA1504" s="148"/>
      <c r="BB1504" s="148"/>
      <c r="BC1504" s="148"/>
      <c r="BD1504" s="148"/>
      <c r="BE1504" s="148"/>
      <c r="BF1504" s="148"/>
      <c r="BG1504" s="148"/>
      <c r="BH1504" s="148"/>
    </row>
    <row r="1505" spans="1:60" outlineLevel="3" x14ac:dyDescent="0.2">
      <c r="A1505" s="155"/>
      <c r="B1505" s="156"/>
      <c r="C1505" s="196" t="s">
        <v>1728</v>
      </c>
      <c r="D1505" s="161"/>
      <c r="E1505" s="162">
        <v>20</v>
      </c>
      <c r="F1505" s="159"/>
      <c r="G1505" s="159"/>
      <c r="H1505" s="159"/>
      <c r="I1505" s="159"/>
      <c r="J1505" s="159"/>
      <c r="K1505" s="159"/>
      <c r="L1505" s="159"/>
      <c r="M1505" s="159"/>
      <c r="N1505" s="158"/>
      <c r="O1505" s="158"/>
      <c r="P1505" s="158"/>
      <c r="Q1505" s="158"/>
      <c r="R1505" s="159"/>
      <c r="S1505" s="159"/>
      <c r="T1505" s="159"/>
      <c r="U1505" s="159"/>
      <c r="V1505" s="159"/>
      <c r="W1505" s="159"/>
      <c r="X1505" s="159"/>
      <c r="Y1505" s="159"/>
      <c r="Z1505" s="148"/>
      <c r="AA1505" s="148"/>
      <c r="AB1505" s="148"/>
      <c r="AC1505" s="148"/>
      <c r="AD1505" s="148"/>
      <c r="AE1505" s="148"/>
      <c r="AF1505" s="148"/>
      <c r="AG1505" s="148" t="s">
        <v>318</v>
      </c>
      <c r="AH1505" s="148">
        <v>0</v>
      </c>
      <c r="AI1505" s="148"/>
      <c r="AJ1505" s="148"/>
      <c r="AK1505" s="148"/>
      <c r="AL1505" s="148"/>
      <c r="AM1505" s="148"/>
      <c r="AN1505" s="148"/>
      <c r="AO1505" s="148"/>
      <c r="AP1505" s="148"/>
      <c r="AQ1505" s="148"/>
      <c r="AR1505" s="148"/>
      <c r="AS1505" s="148"/>
      <c r="AT1505" s="148"/>
      <c r="AU1505" s="148"/>
      <c r="AV1505" s="148"/>
      <c r="AW1505" s="148"/>
      <c r="AX1505" s="148"/>
      <c r="AY1505" s="148"/>
      <c r="AZ1505" s="148"/>
      <c r="BA1505" s="148"/>
      <c r="BB1505" s="148"/>
      <c r="BC1505" s="148"/>
      <c r="BD1505" s="148"/>
      <c r="BE1505" s="148"/>
      <c r="BF1505" s="148"/>
      <c r="BG1505" s="148"/>
      <c r="BH1505" s="148"/>
    </row>
    <row r="1506" spans="1:60" outlineLevel="1" x14ac:dyDescent="0.2">
      <c r="A1506" s="185">
        <v>322</v>
      </c>
      <c r="B1506" s="186" t="s">
        <v>1732</v>
      </c>
      <c r="C1506" s="197" t="s">
        <v>1733</v>
      </c>
      <c r="D1506" s="187" t="s">
        <v>381</v>
      </c>
      <c r="E1506" s="188">
        <v>0.90859000000000001</v>
      </c>
      <c r="F1506" s="189"/>
      <c r="G1506" s="190">
        <f>ROUND(E1506*F1506,2)</f>
        <v>0</v>
      </c>
      <c r="H1506" s="189"/>
      <c r="I1506" s="190">
        <f>ROUND(E1506*H1506,2)</f>
        <v>0</v>
      </c>
      <c r="J1506" s="189"/>
      <c r="K1506" s="190">
        <f>ROUND(E1506*J1506,2)</f>
        <v>0</v>
      </c>
      <c r="L1506" s="190">
        <v>12</v>
      </c>
      <c r="M1506" s="190">
        <f>G1506*(1+L1506/100)</f>
        <v>0</v>
      </c>
      <c r="N1506" s="188">
        <v>0</v>
      </c>
      <c r="O1506" s="188">
        <f>ROUND(E1506*N1506,2)</f>
        <v>0</v>
      </c>
      <c r="P1506" s="188">
        <v>0</v>
      </c>
      <c r="Q1506" s="188">
        <f>ROUND(E1506*P1506,2)</f>
        <v>0</v>
      </c>
      <c r="R1506" s="190"/>
      <c r="S1506" s="190" t="s">
        <v>313</v>
      </c>
      <c r="T1506" s="191" t="s">
        <v>313</v>
      </c>
      <c r="U1506" s="159">
        <v>4.82</v>
      </c>
      <c r="V1506" s="159">
        <f>ROUND(E1506*U1506,2)</f>
        <v>4.38</v>
      </c>
      <c r="W1506" s="159"/>
      <c r="X1506" s="159" t="s">
        <v>1143</v>
      </c>
      <c r="Y1506" s="159" t="s">
        <v>315</v>
      </c>
      <c r="Z1506" s="148"/>
      <c r="AA1506" s="148"/>
      <c r="AB1506" s="148"/>
      <c r="AC1506" s="148"/>
      <c r="AD1506" s="148"/>
      <c r="AE1506" s="148"/>
      <c r="AF1506" s="148"/>
      <c r="AG1506" s="148" t="s">
        <v>1144</v>
      </c>
      <c r="AH1506" s="148"/>
      <c r="AI1506" s="148"/>
      <c r="AJ1506" s="148"/>
      <c r="AK1506" s="148"/>
      <c r="AL1506" s="148"/>
      <c r="AM1506" s="148"/>
      <c r="AN1506" s="148"/>
      <c r="AO1506" s="148"/>
      <c r="AP1506" s="148"/>
      <c r="AQ1506" s="148"/>
      <c r="AR1506" s="148"/>
      <c r="AS1506" s="148"/>
      <c r="AT1506" s="148"/>
      <c r="AU1506" s="148"/>
      <c r="AV1506" s="148"/>
      <c r="AW1506" s="148"/>
      <c r="AX1506" s="148"/>
      <c r="AY1506" s="148"/>
      <c r="AZ1506" s="148"/>
      <c r="BA1506" s="148"/>
      <c r="BB1506" s="148"/>
      <c r="BC1506" s="148"/>
      <c r="BD1506" s="148"/>
      <c r="BE1506" s="148"/>
      <c r="BF1506" s="148"/>
      <c r="BG1506" s="148"/>
      <c r="BH1506" s="148"/>
    </row>
    <row r="1507" spans="1:60" x14ac:dyDescent="0.2">
      <c r="A1507" s="171" t="s">
        <v>308</v>
      </c>
      <c r="B1507" s="172" t="s">
        <v>261</v>
      </c>
      <c r="C1507" s="194" t="s">
        <v>262</v>
      </c>
      <c r="D1507" s="173"/>
      <c r="E1507" s="174"/>
      <c r="F1507" s="175"/>
      <c r="G1507" s="175">
        <f>SUMIF(AG1508:AG1544,"&lt;&gt;NOR",G1508:G1544)</f>
        <v>0</v>
      </c>
      <c r="H1507" s="175"/>
      <c r="I1507" s="175">
        <f>SUM(I1508:I1544)</f>
        <v>0</v>
      </c>
      <c r="J1507" s="175"/>
      <c r="K1507" s="175">
        <f>SUM(K1508:K1544)</f>
        <v>0</v>
      </c>
      <c r="L1507" s="175"/>
      <c r="M1507" s="175">
        <f>SUM(M1508:M1544)</f>
        <v>0</v>
      </c>
      <c r="N1507" s="174"/>
      <c r="O1507" s="174">
        <f>SUM(O1508:O1544)</f>
        <v>9.1499999999999968</v>
      </c>
      <c r="P1507" s="174"/>
      <c r="Q1507" s="174">
        <f>SUM(Q1508:Q1544)</f>
        <v>0</v>
      </c>
      <c r="R1507" s="175"/>
      <c r="S1507" s="175"/>
      <c r="T1507" s="176"/>
      <c r="U1507" s="170"/>
      <c r="V1507" s="170">
        <f>SUM(V1508:V1544)</f>
        <v>139.63</v>
      </c>
      <c r="W1507" s="170"/>
      <c r="X1507" s="170"/>
      <c r="Y1507" s="170"/>
      <c r="AG1507" t="s">
        <v>309</v>
      </c>
    </row>
    <row r="1508" spans="1:60" outlineLevel="1" x14ac:dyDescent="0.2">
      <c r="A1508" s="178">
        <v>323</v>
      </c>
      <c r="B1508" s="179" t="s">
        <v>1734</v>
      </c>
      <c r="C1508" s="195" t="s">
        <v>1735</v>
      </c>
      <c r="D1508" s="180" t="s">
        <v>374</v>
      </c>
      <c r="E1508" s="181">
        <v>181.374</v>
      </c>
      <c r="F1508" s="182"/>
      <c r="G1508" s="183">
        <f>ROUND(E1508*F1508,2)</f>
        <v>0</v>
      </c>
      <c r="H1508" s="182"/>
      <c r="I1508" s="183">
        <f>ROUND(E1508*H1508,2)</f>
        <v>0</v>
      </c>
      <c r="J1508" s="182"/>
      <c r="K1508" s="183">
        <f>ROUND(E1508*J1508,2)</f>
        <v>0</v>
      </c>
      <c r="L1508" s="183">
        <v>12</v>
      </c>
      <c r="M1508" s="183">
        <f>G1508*(1+L1508/100)</f>
        <v>0</v>
      </c>
      <c r="N1508" s="181">
        <v>4.3060000000000001E-2</v>
      </c>
      <c r="O1508" s="181">
        <f>ROUND(E1508*N1508,2)</f>
        <v>7.81</v>
      </c>
      <c r="P1508" s="181">
        <v>0</v>
      </c>
      <c r="Q1508" s="181">
        <f>ROUND(E1508*P1508,2)</f>
        <v>0</v>
      </c>
      <c r="R1508" s="183"/>
      <c r="S1508" s="183" t="s">
        <v>313</v>
      </c>
      <c r="T1508" s="184" t="s">
        <v>313</v>
      </c>
      <c r="U1508" s="159">
        <v>0.373</v>
      </c>
      <c r="V1508" s="159">
        <f>ROUND(E1508*U1508,2)</f>
        <v>67.650000000000006</v>
      </c>
      <c r="W1508" s="159"/>
      <c r="X1508" s="159" t="s">
        <v>314</v>
      </c>
      <c r="Y1508" s="159" t="s">
        <v>315</v>
      </c>
      <c r="Z1508" s="148"/>
      <c r="AA1508" s="148"/>
      <c r="AB1508" s="148"/>
      <c r="AC1508" s="148"/>
      <c r="AD1508" s="148"/>
      <c r="AE1508" s="148"/>
      <c r="AF1508" s="148"/>
      <c r="AG1508" s="148" t="s">
        <v>316</v>
      </c>
      <c r="AH1508" s="148"/>
      <c r="AI1508" s="148"/>
      <c r="AJ1508" s="148"/>
      <c r="AK1508" s="148"/>
      <c r="AL1508" s="148"/>
      <c r="AM1508" s="148"/>
      <c r="AN1508" s="148"/>
      <c r="AO1508" s="148"/>
      <c r="AP1508" s="148"/>
      <c r="AQ1508" s="148"/>
      <c r="AR1508" s="148"/>
      <c r="AS1508" s="148"/>
      <c r="AT1508" s="148"/>
      <c r="AU1508" s="148"/>
      <c r="AV1508" s="148"/>
      <c r="AW1508" s="148"/>
      <c r="AX1508" s="148"/>
      <c r="AY1508" s="148"/>
      <c r="AZ1508" s="148"/>
      <c r="BA1508" s="148"/>
      <c r="BB1508" s="148"/>
      <c r="BC1508" s="148"/>
      <c r="BD1508" s="148"/>
      <c r="BE1508" s="148"/>
      <c r="BF1508" s="148"/>
      <c r="BG1508" s="148"/>
      <c r="BH1508" s="148"/>
    </row>
    <row r="1509" spans="1:60" outlineLevel="2" x14ac:dyDescent="0.2">
      <c r="A1509" s="155"/>
      <c r="B1509" s="156"/>
      <c r="C1509" s="196" t="s">
        <v>1332</v>
      </c>
      <c r="D1509" s="161"/>
      <c r="E1509" s="162">
        <v>181.374</v>
      </c>
      <c r="F1509" s="159"/>
      <c r="G1509" s="159"/>
      <c r="H1509" s="159"/>
      <c r="I1509" s="159"/>
      <c r="J1509" s="159"/>
      <c r="K1509" s="159"/>
      <c r="L1509" s="159"/>
      <c r="M1509" s="159"/>
      <c r="N1509" s="158"/>
      <c r="O1509" s="158"/>
      <c r="P1509" s="158"/>
      <c r="Q1509" s="158"/>
      <c r="R1509" s="159"/>
      <c r="S1509" s="159"/>
      <c r="T1509" s="159"/>
      <c r="U1509" s="159"/>
      <c r="V1509" s="159"/>
      <c r="W1509" s="159"/>
      <c r="X1509" s="159"/>
      <c r="Y1509" s="159"/>
      <c r="Z1509" s="148"/>
      <c r="AA1509" s="148"/>
      <c r="AB1509" s="148"/>
      <c r="AC1509" s="148"/>
      <c r="AD1509" s="148"/>
      <c r="AE1509" s="148"/>
      <c r="AF1509" s="148"/>
      <c r="AG1509" s="148" t="s">
        <v>318</v>
      </c>
      <c r="AH1509" s="148">
        <v>5</v>
      </c>
      <c r="AI1509" s="148"/>
      <c r="AJ1509" s="148"/>
      <c r="AK1509" s="148"/>
      <c r="AL1509" s="148"/>
      <c r="AM1509" s="148"/>
      <c r="AN1509" s="148"/>
      <c r="AO1509" s="148"/>
      <c r="AP1509" s="148"/>
      <c r="AQ1509" s="148"/>
      <c r="AR1509" s="148"/>
      <c r="AS1509" s="148"/>
      <c r="AT1509" s="148"/>
      <c r="AU1509" s="148"/>
      <c r="AV1509" s="148"/>
      <c r="AW1509" s="148"/>
      <c r="AX1509" s="148"/>
      <c r="AY1509" s="148"/>
      <c r="AZ1509" s="148"/>
      <c r="BA1509" s="148"/>
      <c r="BB1509" s="148"/>
      <c r="BC1509" s="148"/>
      <c r="BD1509" s="148"/>
      <c r="BE1509" s="148"/>
      <c r="BF1509" s="148"/>
      <c r="BG1509" s="148"/>
      <c r="BH1509" s="148"/>
    </row>
    <row r="1510" spans="1:60" outlineLevel="1" x14ac:dyDescent="0.2">
      <c r="A1510" s="178">
        <v>324</v>
      </c>
      <c r="B1510" s="179" t="s">
        <v>1736</v>
      </c>
      <c r="C1510" s="195" t="s">
        <v>1737</v>
      </c>
      <c r="D1510" s="180" t="s">
        <v>389</v>
      </c>
      <c r="E1510" s="181">
        <v>64</v>
      </c>
      <c r="F1510" s="182"/>
      <c r="G1510" s="183">
        <f>ROUND(E1510*F1510,2)</f>
        <v>0</v>
      </c>
      <c r="H1510" s="182"/>
      <c r="I1510" s="183">
        <f>ROUND(E1510*H1510,2)</f>
        <v>0</v>
      </c>
      <c r="J1510" s="182"/>
      <c r="K1510" s="183">
        <f>ROUND(E1510*J1510,2)</f>
        <v>0</v>
      </c>
      <c r="L1510" s="183">
        <v>12</v>
      </c>
      <c r="M1510" s="183">
        <f>G1510*(1+L1510/100)</f>
        <v>0</v>
      </c>
      <c r="N1510" s="181">
        <v>1.157E-2</v>
      </c>
      <c r="O1510" s="181">
        <f>ROUND(E1510*N1510,2)</f>
        <v>0.74</v>
      </c>
      <c r="P1510" s="181">
        <v>0</v>
      </c>
      <c r="Q1510" s="181">
        <f>ROUND(E1510*P1510,2)</f>
        <v>0</v>
      </c>
      <c r="R1510" s="183"/>
      <c r="S1510" s="183" t="s">
        <v>313</v>
      </c>
      <c r="T1510" s="184" t="s">
        <v>313</v>
      </c>
      <c r="U1510" s="159">
        <v>0.2</v>
      </c>
      <c r="V1510" s="159">
        <f>ROUND(E1510*U1510,2)</f>
        <v>12.8</v>
      </c>
      <c r="W1510" s="159"/>
      <c r="X1510" s="159" t="s">
        <v>314</v>
      </c>
      <c r="Y1510" s="159" t="s">
        <v>315</v>
      </c>
      <c r="Z1510" s="148"/>
      <c r="AA1510" s="148"/>
      <c r="AB1510" s="148"/>
      <c r="AC1510" s="148"/>
      <c r="AD1510" s="148"/>
      <c r="AE1510" s="148"/>
      <c r="AF1510" s="148"/>
      <c r="AG1510" s="148" t="s">
        <v>316</v>
      </c>
      <c r="AH1510" s="148"/>
      <c r="AI1510" s="148"/>
      <c r="AJ1510" s="148"/>
      <c r="AK1510" s="148"/>
      <c r="AL1510" s="148"/>
      <c r="AM1510" s="148"/>
      <c r="AN1510" s="148"/>
      <c r="AO1510" s="148"/>
      <c r="AP1510" s="148"/>
      <c r="AQ1510" s="148"/>
      <c r="AR1510" s="148"/>
      <c r="AS1510" s="148"/>
      <c r="AT1510" s="148"/>
      <c r="AU1510" s="148"/>
      <c r="AV1510" s="148"/>
      <c r="AW1510" s="148"/>
      <c r="AX1510" s="148"/>
      <c r="AY1510" s="148"/>
      <c r="AZ1510" s="148"/>
      <c r="BA1510" s="148"/>
      <c r="BB1510" s="148"/>
      <c r="BC1510" s="148"/>
      <c r="BD1510" s="148"/>
      <c r="BE1510" s="148"/>
      <c r="BF1510" s="148"/>
      <c r="BG1510" s="148"/>
      <c r="BH1510" s="148"/>
    </row>
    <row r="1511" spans="1:60" outlineLevel="2" x14ac:dyDescent="0.2">
      <c r="A1511" s="155"/>
      <c r="B1511" s="156"/>
      <c r="C1511" s="196" t="s">
        <v>1738</v>
      </c>
      <c r="D1511" s="161"/>
      <c r="E1511" s="162">
        <v>64</v>
      </c>
      <c r="F1511" s="159"/>
      <c r="G1511" s="159"/>
      <c r="H1511" s="159"/>
      <c r="I1511" s="159"/>
      <c r="J1511" s="159"/>
      <c r="K1511" s="159"/>
      <c r="L1511" s="159"/>
      <c r="M1511" s="159"/>
      <c r="N1511" s="158"/>
      <c r="O1511" s="158"/>
      <c r="P1511" s="158"/>
      <c r="Q1511" s="158"/>
      <c r="R1511" s="159"/>
      <c r="S1511" s="159"/>
      <c r="T1511" s="159"/>
      <c r="U1511" s="159"/>
      <c r="V1511" s="159"/>
      <c r="W1511" s="159"/>
      <c r="X1511" s="159"/>
      <c r="Y1511" s="159"/>
      <c r="Z1511" s="148"/>
      <c r="AA1511" s="148"/>
      <c r="AB1511" s="148"/>
      <c r="AC1511" s="148"/>
      <c r="AD1511" s="148"/>
      <c r="AE1511" s="148"/>
      <c r="AF1511" s="148"/>
      <c r="AG1511" s="148" t="s">
        <v>318</v>
      </c>
      <c r="AH1511" s="148">
        <v>0</v>
      </c>
      <c r="AI1511" s="148"/>
      <c r="AJ1511" s="148"/>
      <c r="AK1511" s="148"/>
      <c r="AL1511" s="148"/>
      <c r="AM1511" s="148"/>
      <c r="AN1511" s="148"/>
      <c r="AO1511" s="148"/>
      <c r="AP1511" s="148"/>
      <c r="AQ1511" s="148"/>
      <c r="AR1511" s="148"/>
      <c r="AS1511" s="148"/>
      <c r="AT1511" s="148"/>
      <c r="AU1511" s="148"/>
      <c r="AV1511" s="148"/>
      <c r="AW1511" s="148"/>
      <c r="AX1511" s="148"/>
      <c r="AY1511" s="148"/>
      <c r="AZ1511" s="148"/>
      <c r="BA1511" s="148"/>
      <c r="BB1511" s="148"/>
      <c r="BC1511" s="148"/>
      <c r="BD1511" s="148"/>
      <c r="BE1511" s="148"/>
      <c r="BF1511" s="148"/>
      <c r="BG1511" s="148"/>
      <c r="BH1511" s="148"/>
    </row>
    <row r="1512" spans="1:60" outlineLevel="1" x14ac:dyDescent="0.2">
      <c r="A1512" s="185">
        <v>325</v>
      </c>
      <c r="B1512" s="186" t="s">
        <v>1739</v>
      </c>
      <c r="C1512" s="197" t="s">
        <v>1740</v>
      </c>
      <c r="D1512" s="187" t="s">
        <v>443</v>
      </c>
      <c r="E1512" s="188">
        <v>5</v>
      </c>
      <c r="F1512" s="189"/>
      <c r="G1512" s="190">
        <f>ROUND(E1512*F1512,2)</f>
        <v>0</v>
      </c>
      <c r="H1512" s="189"/>
      <c r="I1512" s="190">
        <f>ROUND(E1512*H1512,2)</f>
        <v>0</v>
      </c>
      <c r="J1512" s="189"/>
      <c r="K1512" s="190">
        <f>ROUND(E1512*J1512,2)</f>
        <v>0</v>
      </c>
      <c r="L1512" s="190">
        <v>12</v>
      </c>
      <c r="M1512" s="190">
        <f>G1512*(1+L1512/100)</f>
        <v>0</v>
      </c>
      <c r="N1512" s="188">
        <v>3.8500000000000001E-3</v>
      </c>
      <c r="O1512" s="188">
        <f>ROUND(E1512*N1512,2)</f>
        <v>0.02</v>
      </c>
      <c r="P1512" s="188">
        <v>0</v>
      </c>
      <c r="Q1512" s="188">
        <f>ROUND(E1512*P1512,2)</f>
        <v>0</v>
      </c>
      <c r="R1512" s="190"/>
      <c r="S1512" s="190" t="s">
        <v>313</v>
      </c>
      <c r="T1512" s="191" t="s">
        <v>313</v>
      </c>
      <c r="U1512" s="159">
        <v>0.24</v>
      </c>
      <c r="V1512" s="159">
        <f>ROUND(E1512*U1512,2)</f>
        <v>1.2</v>
      </c>
      <c r="W1512" s="159"/>
      <c r="X1512" s="159" t="s">
        <v>314</v>
      </c>
      <c r="Y1512" s="159" t="s">
        <v>315</v>
      </c>
      <c r="Z1512" s="148"/>
      <c r="AA1512" s="148"/>
      <c r="AB1512" s="148"/>
      <c r="AC1512" s="148"/>
      <c r="AD1512" s="148"/>
      <c r="AE1512" s="148"/>
      <c r="AF1512" s="148"/>
      <c r="AG1512" s="148" t="s">
        <v>316</v>
      </c>
      <c r="AH1512" s="148"/>
      <c r="AI1512" s="148"/>
      <c r="AJ1512" s="148"/>
      <c r="AK1512" s="148"/>
      <c r="AL1512" s="148"/>
      <c r="AM1512" s="148"/>
      <c r="AN1512" s="148"/>
      <c r="AO1512" s="148"/>
      <c r="AP1512" s="148"/>
      <c r="AQ1512" s="148"/>
      <c r="AR1512" s="148"/>
      <c r="AS1512" s="148"/>
      <c r="AT1512" s="148"/>
      <c r="AU1512" s="148"/>
      <c r="AV1512" s="148"/>
      <c r="AW1512" s="148"/>
      <c r="AX1512" s="148"/>
      <c r="AY1512" s="148"/>
      <c r="AZ1512" s="148"/>
      <c r="BA1512" s="148"/>
      <c r="BB1512" s="148"/>
      <c r="BC1512" s="148"/>
      <c r="BD1512" s="148"/>
      <c r="BE1512" s="148"/>
      <c r="BF1512" s="148"/>
      <c r="BG1512" s="148"/>
      <c r="BH1512" s="148"/>
    </row>
    <row r="1513" spans="1:60" outlineLevel="1" x14ac:dyDescent="0.2">
      <c r="A1513" s="185">
        <v>326</v>
      </c>
      <c r="B1513" s="186" t="s">
        <v>1741</v>
      </c>
      <c r="C1513" s="197" t="s">
        <v>1742</v>
      </c>
      <c r="D1513" s="187" t="s">
        <v>443</v>
      </c>
      <c r="E1513" s="188">
        <v>1</v>
      </c>
      <c r="F1513" s="189"/>
      <c r="G1513" s="190">
        <f>ROUND(E1513*F1513,2)</f>
        <v>0</v>
      </c>
      <c r="H1513" s="189"/>
      <c r="I1513" s="190">
        <f>ROUND(E1513*H1513,2)</f>
        <v>0</v>
      </c>
      <c r="J1513" s="189"/>
      <c r="K1513" s="190">
        <f>ROUND(E1513*J1513,2)</f>
        <v>0</v>
      </c>
      <c r="L1513" s="190">
        <v>12</v>
      </c>
      <c r="M1513" s="190">
        <f>G1513*(1+L1513/100)</f>
        <v>0</v>
      </c>
      <c r="N1513" s="188">
        <v>3.8500000000000001E-3</v>
      </c>
      <c r="O1513" s="188">
        <f>ROUND(E1513*N1513,2)</f>
        <v>0</v>
      </c>
      <c r="P1513" s="188">
        <v>0</v>
      </c>
      <c r="Q1513" s="188">
        <f>ROUND(E1513*P1513,2)</f>
        <v>0</v>
      </c>
      <c r="R1513" s="190"/>
      <c r="S1513" s="190" t="s">
        <v>313</v>
      </c>
      <c r="T1513" s="191" t="s">
        <v>313</v>
      </c>
      <c r="U1513" s="159">
        <v>0.24</v>
      </c>
      <c r="V1513" s="159">
        <f>ROUND(E1513*U1513,2)</f>
        <v>0.24</v>
      </c>
      <c r="W1513" s="159"/>
      <c r="X1513" s="159" t="s">
        <v>314</v>
      </c>
      <c r="Y1513" s="159" t="s">
        <v>315</v>
      </c>
      <c r="Z1513" s="148"/>
      <c r="AA1513" s="148"/>
      <c r="AB1513" s="148"/>
      <c r="AC1513" s="148"/>
      <c r="AD1513" s="148"/>
      <c r="AE1513" s="148"/>
      <c r="AF1513" s="148"/>
      <c r="AG1513" s="148" t="s">
        <v>316</v>
      </c>
      <c r="AH1513" s="148"/>
      <c r="AI1513" s="148"/>
      <c r="AJ1513" s="148"/>
      <c r="AK1513" s="148"/>
      <c r="AL1513" s="148"/>
      <c r="AM1513" s="148"/>
      <c r="AN1513" s="148"/>
      <c r="AO1513" s="148"/>
      <c r="AP1513" s="148"/>
      <c r="AQ1513" s="148"/>
      <c r="AR1513" s="148"/>
      <c r="AS1513" s="148"/>
      <c r="AT1513" s="148"/>
      <c r="AU1513" s="148"/>
      <c r="AV1513" s="148"/>
      <c r="AW1513" s="148"/>
      <c r="AX1513" s="148"/>
      <c r="AY1513" s="148"/>
      <c r="AZ1513" s="148"/>
      <c r="BA1513" s="148"/>
      <c r="BB1513" s="148"/>
      <c r="BC1513" s="148"/>
      <c r="BD1513" s="148"/>
      <c r="BE1513" s="148"/>
      <c r="BF1513" s="148"/>
      <c r="BG1513" s="148"/>
      <c r="BH1513" s="148"/>
    </row>
    <row r="1514" spans="1:60" outlineLevel="1" x14ac:dyDescent="0.2">
      <c r="A1514" s="178">
        <v>327</v>
      </c>
      <c r="B1514" s="179" t="s">
        <v>1743</v>
      </c>
      <c r="C1514" s="195" t="s">
        <v>1744</v>
      </c>
      <c r="D1514" s="180" t="s">
        <v>389</v>
      </c>
      <c r="E1514" s="181">
        <v>53.72</v>
      </c>
      <c r="F1514" s="182"/>
      <c r="G1514" s="183">
        <f>ROUND(E1514*F1514,2)</f>
        <v>0</v>
      </c>
      <c r="H1514" s="182"/>
      <c r="I1514" s="183">
        <f>ROUND(E1514*H1514,2)</f>
        <v>0</v>
      </c>
      <c r="J1514" s="182"/>
      <c r="K1514" s="183">
        <f>ROUND(E1514*J1514,2)</f>
        <v>0</v>
      </c>
      <c r="L1514" s="183">
        <v>12</v>
      </c>
      <c r="M1514" s="183">
        <f>G1514*(1+L1514/100)</f>
        <v>0</v>
      </c>
      <c r="N1514" s="181">
        <v>5.1000000000000004E-4</v>
      </c>
      <c r="O1514" s="181">
        <f>ROUND(E1514*N1514,2)</f>
        <v>0.03</v>
      </c>
      <c r="P1514" s="181">
        <v>0</v>
      </c>
      <c r="Q1514" s="181">
        <f>ROUND(E1514*P1514,2)</f>
        <v>0</v>
      </c>
      <c r="R1514" s="183"/>
      <c r="S1514" s="183" t="s">
        <v>313</v>
      </c>
      <c r="T1514" s="184" t="s">
        <v>313</v>
      </c>
      <c r="U1514" s="159">
        <v>6.7000000000000004E-2</v>
      </c>
      <c r="V1514" s="159">
        <f>ROUND(E1514*U1514,2)</f>
        <v>3.6</v>
      </c>
      <c r="W1514" s="159"/>
      <c r="X1514" s="159" t="s">
        <v>314</v>
      </c>
      <c r="Y1514" s="159" t="s">
        <v>315</v>
      </c>
      <c r="Z1514" s="148"/>
      <c r="AA1514" s="148"/>
      <c r="AB1514" s="148"/>
      <c r="AC1514" s="148"/>
      <c r="AD1514" s="148"/>
      <c r="AE1514" s="148"/>
      <c r="AF1514" s="148"/>
      <c r="AG1514" s="148" t="s">
        <v>316</v>
      </c>
      <c r="AH1514" s="148"/>
      <c r="AI1514" s="148"/>
      <c r="AJ1514" s="148"/>
      <c r="AK1514" s="148"/>
      <c r="AL1514" s="148"/>
      <c r="AM1514" s="148"/>
      <c r="AN1514" s="148"/>
      <c r="AO1514" s="148"/>
      <c r="AP1514" s="148"/>
      <c r="AQ1514" s="148"/>
      <c r="AR1514" s="148"/>
      <c r="AS1514" s="148"/>
      <c r="AT1514" s="148"/>
      <c r="AU1514" s="148"/>
      <c r="AV1514" s="148"/>
      <c r="AW1514" s="148"/>
      <c r="AX1514" s="148"/>
      <c r="AY1514" s="148"/>
      <c r="AZ1514" s="148"/>
      <c r="BA1514" s="148"/>
      <c r="BB1514" s="148"/>
      <c r="BC1514" s="148"/>
      <c r="BD1514" s="148"/>
      <c r="BE1514" s="148"/>
      <c r="BF1514" s="148"/>
      <c r="BG1514" s="148"/>
      <c r="BH1514" s="148"/>
    </row>
    <row r="1515" spans="1:60" outlineLevel="2" x14ac:dyDescent="0.2">
      <c r="A1515" s="155"/>
      <c r="B1515" s="156"/>
      <c r="C1515" s="196" t="s">
        <v>1745</v>
      </c>
      <c r="D1515" s="161"/>
      <c r="E1515" s="162">
        <v>53.72</v>
      </c>
      <c r="F1515" s="159"/>
      <c r="G1515" s="159"/>
      <c r="H1515" s="159"/>
      <c r="I1515" s="159"/>
      <c r="J1515" s="159"/>
      <c r="K1515" s="159"/>
      <c r="L1515" s="159"/>
      <c r="M1515" s="159"/>
      <c r="N1515" s="158"/>
      <c r="O1515" s="158"/>
      <c r="P1515" s="158"/>
      <c r="Q1515" s="158"/>
      <c r="R1515" s="159"/>
      <c r="S1515" s="159"/>
      <c r="T1515" s="159"/>
      <c r="U1515" s="159"/>
      <c r="V1515" s="159"/>
      <c r="W1515" s="159"/>
      <c r="X1515" s="159"/>
      <c r="Y1515" s="159"/>
      <c r="Z1515" s="148"/>
      <c r="AA1515" s="148"/>
      <c r="AB1515" s="148"/>
      <c r="AC1515" s="148"/>
      <c r="AD1515" s="148"/>
      <c r="AE1515" s="148"/>
      <c r="AF1515" s="148"/>
      <c r="AG1515" s="148" t="s">
        <v>318</v>
      </c>
      <c r="AH1515" s="148">
        <v>0</v>
      </c>
      <c r="AI1515" s="148"/>
      <c r="AJ1515" s="148"/>
      <c r="AK1515" s="148"/>
      <c r="AL1515" s="148"/>
      <c r="AM1515" s="148"/>
      <c r="AN1515" s="148"/>
      <c r="AO1515" s="148"/>
      <c r="AP1515" s="148"/>
      <c r="AQ1515" s="148"/>
      <c r="AR1515" s="148"/>
      <c r="AS1515" s="148"/>
      <c r="AT1515" s="148"/>
      <c r="AU1515" s="148"/>
      <c r="AV1515" s="148"/>
      <c r="AW1515" s="148"/>
      <c r="AX1515" s="148"/>
      <c r="AY1515" s="148"/>
      <c r="AZ1515" s="148"/>
      <c r="BA1515" s="148"/>
      <c r="BB1515" s="148"/>
      <c r="BC1515" s="148"/>
      <c r="BD1515" s="148"/>
      <c r="BE1515" s="148"/>
      <c r="BF1515" s="148"/>
      <c r="BG1515" s="148"/>
      <c r="BH1515" s="148"/>
    </row>
    <row r="1516" spans="1:60" outlineLevel="1" x14ac:dyDescent="0.2">
      <c r="A1516" s="178">
        <v>328</v>
      </c>
      <c r="B1516" s="179" t="s">
        <v>1746</v>
      </c>
      <c r="C1516" s="195" t="s">
        <v>1747</v>
      </c>
      <c r="D1516" s="180" t="s">
        <v>389</v>
      </c>
      <c r="E1516" s="181">
        <v>53.72</v>
      </c>
      <c r="F1516" s="182"/>
      <c r="G1516" s="183">
        <f>ROUND(E1516*F1516,2)</f>
        <v>0</v>
      </c>
      <c r="H1516" s="182"/>
      <c r="I1516" s="183">
        <f>ROUND(E1516*H1516,2)</f>
        <v>0</v>
      </c>
      <c r="J1516" s="182"/>
      <c r="K1516" s="183">
        <f>ROUND(E1516*J1516,2)</f>
        <v>0</v>
      </c>
      <c r="L1516" s="183">
        <v>12</v>
      </c>
      <c r="M1516" s="183">
        <f>G1516*(1+L1516/100)</f>
        <v>0</v>
      </c>
      <c r="N1516" s="181">
        <v>2.4000000000000001E-4</v>
      </c>
      <c r="O1516" s="181">
        <f>ROUND(E1516*N1516,2)</f>
        <v>0.01</v>
      </c>
      <c r="P1516" s="181">
        <v>0</v>
      </c>
      <c r="Q1516" s="181">
        <f>ROUND(E1516*P1516,2)</f>
        <v>0</v>
      </c>
      <c r="R1516" s="183"/>
      <c r="S1516" s="183" t="s">
        <v>313</v>
      </c>
      <c r="T1516" s="184" t="s">
        <v>313</v>
      </c>
      <c r="U1516" s="159">
        <v>0.1</v>
      </c>
      <c r="V1516" s="159">
        <f>ROUND(E1516*U1516,2)</f>
        <v>5.37</v>
      </c>
      <c r="W1516" s="159"/>
      <c r="X1516" s="159" t="s">
        <v>314</v>
      </c>
      <c r="Y1516" s="159" t="s">
        <v>315</v>
      </c>
      <c r="Z1516" s="148"/>
      <c r="AA1516" s="148"/>
      <c r="AB1516" s="148"/>
      <c r="AC1516" s="148"/>
      <c r="AD1516" s="148"/>
      <c r="AE1516" s="148"/>
      <c r="AF1516" s="148"/>
      <c r="AG1516" s="148" t="s">
        <v>316</v>
      </c>
      <c r="AH1516" s="148"/>
      <c r="AI1516" s="148"/>
      <c r="AJ1516" s="148"/>
      <c r="AK1516" s="148"/>
      <c r="AL1516" s="148"/>
      <c r="AM1516" s="148"/>
      <c r="AN1516" s="148"/>
      <c r="AO1516" s="148"/>
      <c r="AP1516" s="148"/>
      <c r="AQ1516" s="148"/>
      <c r="AR1516" s="148"/>
      <c r="AS1516" s="148"/>
      <c r="AT1516" s="148"/>
      <c r="AU1516" s="148"/>
      <c r="AV1516" s="148"/>
      <c r="AW1516" s="148"/>
      <c r="AX1516" s="148"/>
      <c r="AY1516" s="148"/>
      <c r="AZ1516" s="148"/>
      <c r="BA1516" s="148"/>
      <c r="BB1516" s="148"/>
      <c r="BC1516" s="148"/>
      <c r="BD1516" s="148"/>
      <c r="BE1516" s="148"/>
      <c r="BF1516" s="148"/>
      <c r="BG1516" s="148"/>
      <c r="BH1516" s="148"/>
    </row>
    <row r="1517" spans="1:60" outlineLevel="2" x14ac:dyDescent="0.2">
      <c r="A1517" s="155"/>
      <c r="B1517" s="156"/>
      <c r="C1517" s="265" t="s">
        <v>1748</v>
      </c>
      <c r="D1517" s="266"/>
      <c r="E1517" s="266"/>
      <c r="F1517" s="266"/>
      <c r="G1517" s="266"/>
      <c r="H1517" s="159"/>
      <c r="I1517" s="159"/>
      <c r="J1517" s="159"/>
      <c r="K1517" s="159"/>
      <c r="L1517" s="159"/>
      <c r="M1517" s="159"/>
      <c r="N1517" s="158"/>
      <c r="O1517" s="158"/>
      <c r="P1517" s="158"/>
      <c r="Q1517" s="158"/>
      <c r="R1517" s="159"/>
      <c r="S1517" s="159"/>
      <c r="T1517" s="159"/>
      <c r="U1517" s="159"/>
      <c r="V1517" s="159"/>
      <c r="W1517" s="159"/>
      <c r="X1517" s="159"/>
      <c r="Y1517" s="159"/>
      <c r="Z1517" s="148"/>
      <c r="AA1517" s="148"/>
      <c r="AB1517" s="148"/>
      <c r="AC1517" s="148"/>
      <c r="AD1517" s="148"/>
      <c r="AE1517" s="148"/>
      <c r="AF1517" s="148"/>
      <c r="AG1517" s="148" t="s">
        <v>365</v>
      </c>
      <c r="AH1517" s="148"/>
      <c r="AI1517" s="148"/>
      <c r="AJ1517" s="148"/>
      <c r="AK1517" s="148"/>
      <c r="AL1517" s="148"/>
      <c r="AM1517" s="148"/>
      <c r="AN1517" s="148"/>
      <c r="AO1517" s="148"/>
      <c r="AP1517" s="148"/>
      <c r="AQ1517" s="148"/>
      <c r="AR1517" s="148"/>
      <c r="AS1517" s="148"/>
      <c r="AT1517" s="148"/>
      <c r="AU1517" s="148"/>
      <c r="AV1517" s="148"/>
      <c r="AW1517" s="148"/>
      <c r="AX1517" s="148"/>
      <c r="AY1517" s="148"/>
      <c r="AZ1517" s="148"/>
      <c r="BA1517" s="148"/>
      <c r="BB1517" s="148"/>
      <c r="BC1517" s="148"/>
      <c r="BD1517" s="148"/>
      <c r="BE1517" s="148"/>
      <c r="BF1517" s="148"/>
      <c r="BG1517" s="148"/>
      <c r="BH1517" s="148"/>
    </row>
    <row r="1518" spans="1:60" outlineLevel="2" x14ac:dyDescent="0.2">
      <c r="A1518" s="155"/>
      <c r="B1518" s="156"/>
      <c r="C1518" s="196" t="s">
        <v>1749</v>
      </c>
      <c r="D1518" s="161"/>
      <c r="E1518" s="162">
        <v>53.72</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8"/>
      <c r="AA1518" s="148"/>
      <c r="AB1518" s="148"/>
      <c r="AC1518" s="148"/>
      <c r="AD1518" s="148"/>
      <c r="AE1518" s="148"/>
      <c r="AF1518" s="148"/>
      <c r="AG1518" s="148" t="s">
        <v>318</v>
      </c>
      <c r="AH1518" s="148">
        <v>5</v>
      </c>
      <c r="AI1518" s="148"/>
      <c r="AJ1518" s="148"/>
      <c r="AK1518" s="148"/>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row>
    <row r="1519" spans="1:60" ht="22.5" outlineLevel="1" x14ac:dyDescent="0.2">
      <c r="A1519" s="178">
        <v>329</v>
      </c>
      <c r="B1519" s="179" t="s">
        <v>1750</v>
      </c>
      <c r="C1519" s="195" t="s">
        <v>1751</v>
      </c>
      <c r="D1519" s="180" t="s">
        <v>389</v>
      </c>
      <c r="E1519" s="181">
        <v>7.21</v>
      </c>
      <c r="F1519" s="182"/>
      <c r="G1519" s="183">
        <f>ROUND(E1519*F1519,2)</f>
        <v>0</v>
      </c>
      <c r="H1519" s="182"/>
      <c r="I1519" s="183">
        <f>ROUND(E1519*H1519,2)</f>
        <v>0</v>
      </c>
      <c r="J1519" s="182"/>
      <c r="K1519" s="183">
        <f>ROUND(E1519*J1519,2)</f>
        <v>0</v>
      </c>
      <c r="L1519" s="183">
        <v>12</v>
      </c>
      <c r="M1519" s="183">
        <f>G1519*(1+L1519/100)</f>
        <v>0</v>
      </c>
      <c r="N1519" s="181">
        <v>1.205E-2</v>
      </c>
      <c r="O1519" s="181">
        <f>ROUND(E1519*N1519,2)</f>
        <v>0.09</v>
      </c>
      <c r="P1519" s="181">
        <v>0</v>
      </c>
      <c r="Q1519" s="181">
        <f>ROUND(E1519*P1519,2)</f>
        <v>0</v>
      </c>
      <c r="R1519" s="183"/>
      <c r="S1519" s="183" t="s">
        <v>313</v>
      </c>
      <c r="T1519" s="184" t="s">
        <v>313</v>
      </c>
      <c r="U1519" s="159">
        <v>0.33</v>
      </c>
      <c r="V1519" s="159">
        <f>ROUND(E1519*U1519,2)</f>
        <v>2.38</v>
      </c>
      <c r="W1519" s="159"/>
      <c r="X1519" s="159" t="s">
        <v>314</v>
      </c>
      <c r="Y1519" s="159" t="s">
        <v>315</v>
      </c>
      <c r="Z1519" s="148"/>
      <c r="AA1519" s="148"/>
      <c r="AB1519" s="148"/>
      <c r="AC1519" s="148"/>
      <c r="AD1519" s="148"/>
      <c r="AE1519" s="148"/>
      <c r="AF1519" s="148"/>
      <c r="AG1519" s="148" t="s">
        <v>316</v>
      </c>
      <c r="AH1519" s="148"/>
      <c r="AI1519" s="148"/>
      <c r="AJ1519" s="148"/>
      <c r="AK1519" s="148"/>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row>
    <row r="1520" spans="1:60" outlineLevel="2" x14ac:dyDescent="0.2">
      <c r="A1520" s="155"/>
      <c r="B1520" s="156"/>
      <c r="C1520" s="196" t="s">
        <v>1752</v>
      </c>
      <c r="D1520" s="161"/>
      <c r="E1520" s="162">
        <v>7.21</v>
      </c>
      <c r="F1520" s="159"/>
      <c r="G1520" s="159"/>
      <c r="H1520" s="159"/>
      <c r="I1520" s="159"/>
      <c r="J1520" s="159"/>
      <c r="K1520" s="159"/>
      <c r="L1520" s="159"/>
      <c r="M1520" s="159"/>
      <c r="N1520" s="158"/>
      <c r="O1520" s="158"/>
      <c r="P1520" s="158"/>
      <c r="Q1520" s="158"/>
      <c r="R1520" s="159"/>
      <c r="S1520" s="159"/>
      <c r="T1520" s="159"/>
      <c r="U1520" s="159"/>
      <c r="V1520" s="159"/>
      <c r="W1520" s="159"/>
      <c r="X1520" s="159"/>
      <c r="Y1520" s="159"/>
      <c r="Z1520" s="148"/>
      <c r="AA1520" s="148"/>
      <c r="AB1520" s="148"/>
      <c r="AC1520" s="148"/>
      <c r="AD1520" s="148"/>
      <c r="AE1520" s="148"/>
      <c r="AF1520" s="148"/>
      <c r="AG1520" s="148" t="s">
        <v>318</v>
      </c>
      <c r="AH1520" s="148">
        <v>0</v>
      </c>
      <c r="AI1520" s="148"/>
      <c r="AJ1520" s="148"/>
      <c r="AK1520" s="148"/>
      <c r="AL1520" s="148"/>
      <c r="AM1520" s="148"/>
      <c r="AN1520" s="148"/>
      <c r="AO1520" s="148"/>
      <c r="AP1520" s="148"/>
      <c r="AQ1520" s="148"/>
      <c r="AR1520" s="148"/>
      <c r="AS1520" s="148"/>
      <c r="AT1520" s="148"/>
      <c r="AU1520" s="148"/>
      <c r="AV1520" s="148"/>
      <c r="AW1520" s="148"/>
      <c r="AX1520" s="148"/>
      <c r="AY1520" s="148"/>
      <c r="AZ1520" s="148"/>
      <c r="BA1520" s="148"/>
      <c r="BB1520" s="148"/>
      <c r="BC1520" s="148"/>
      <c r="BD1520" s="148"/>
      <c r="BE1520" s="148"/>
      <c r="BF1520" s="148"/>
      <c r="BG1520" s="148"/>
      <c r="BH1520" s="148"/>
    </row>
    <row r="1521" spans="1:60" ht="22.5" outlineLevel="1" x14ac:dyDescent="0.2">
      <c r="A1521" s="178">
        <v>330</v>
      </c>
      <c r="B1521" s="179" t="s">
        <v>1753</v>
      </c>
      <c r="C1521" s="195" t="s">
        <v>1754</v>
      </c>
      <c r="D1521" s="180" t="s">
        <v>389</v>
      </c>
      <c r="E1521" s="181">
        <v>32</v>
      </c>
      <c r="F1521" s="182"/>
      <c r="G1521" s="183">
        <f>ROUND(E1521*F1521,2)</f>
        <v>0</v>
      </c>
      <c r="H1521" s="182"/>
      <c r="I1521" s="183">
        <f>ROUND(E1521*H1521,2)</f>
        <v>0</v>
      </c>
      <c r="J1521" s="182"/>
      <c r="K1521" s="183">
        <f>ROUND(E1521*J1521,2)</f>
        <v>0</v>
      </c>
      <c r="L1521" s="183">
        <v>12</v>
      </c>
      <c r="M1521" s="183">
        <f>G1521*(1+L1521/100)</f>
        <v>0</v>
      </c>
      <c r="N1521" s="181">
        <v>1.2930000000000001E-2</v>
      </c>
      <c r="O1521" s="181">
        <f>ROUND(E1521*N1521,2)</f>
        <v>0.41</v>
      </c>
      <c r="P1521" s="181">
        <v>0</v>
      </c>
      <c r="Q1521" s="181">
        <f>ROUND(E1521*P1521,2)</f>
        <v>0</v>
      </c>
      <c r="R1521" s="183"/>
      <c r="S1521" s="183" t="s">
        <v>313</v>
      </c>
      <c r="T1521" s="184" t="s">
        <v>313</v>
      </c>
      <c r="U1521" s="159">
        <v>0.5</v>
      </c>
      <c r="V1521" s="159">
        <f>ROUND(E1521*U1521,2)</f>
        <v>16</v>
      </c>
      <c r="W1521" s="159"/>
      <c r="X1521" s="159" t="s">
        <v>314</v>
      </c>
      <c r="Y1521" s="159" t="s">
        <v>315</v>
      </c>
      <c r="Z1521" s="148"/>
      <c r="AA1521" s="148"/>
      <c r="AB1521" s="148"/>
      <c r="AC1521" s="148"/>
      <c r="AD1521" s="148"/>
      <c r="AE1521" s="148"/>
      <c r="AF1521" s="148"/>
      <c r="AG1521" s="148" t="s">
        <v>316</v>
      </c>
      <c r="AH1521" s="148"/>
      <c r="AI1521" s="148"/>
      <c r="AJ1521" s="148"/>
      <c r="AK1521" s="148"/>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row>
    <row r="1522" spans="1:60" outlineLevel="2" x14ac:dyDescent="0.2">
      <c r="A1522" s="155"/>
      <c r="B1522" s="156"/>
      <c r="C1522" s="265" t="s">
        <v>1755</v>
      </c>
      <c r="D1522" s="266"/>
      <c r="E1522" s="266"/>
      <c r="F1522" s="266"/>
      <c r="G1522" s="266"/>
      <c r="H1522" s="159"/>
      <c r="I1522" s="159"/>
      <c r="J1522" s="159"/>
      <c r="K1522" s="159"/>
      <c r="L1522" s="159"/>
      <c r="M1522" s="159"/>
      <c r="N1522" s="158"/>
      <c r="O1522" s="158"/>
      <c r="P1522" s="158"/>
      <c r="Q1522" s="158"/>
      <c r="R1522" s="159"/>
      <c r="S1522" s="159"/>
      <c r="T1522" s="159"/>
      <c r="U1522" s="159"/>
      <c r="V1522" s="159"/>
      <c r="W1522" s="159"/>
      <c r="X1522" s="159"/>
      <c r="Y1522" s="159"/>
      <c r="Z1522" s="148"/>
      <c r="AA1522" s="148"/>
      <c r="AB1522" s="148"/>
      <c r="AC1522" s="148"/>
      <c r="AD1522" s="148"/>
      <c r="AE1522" s="148"/>
      <c r="AF1522" s="148"/>
      <c r="AG1522" s="148" t="s">
        <v>365</v>
      </c>
      <c r="AH1522" s="148"/>
      <c r="AI1522" s="148"/>
      <c r="AJ1522" s="148"/>
      <c r="AK1522" s="148"/>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row>
    <row r="1523" spans="1:60" outlineLevel="2" x14ac:dyDescent="0.2">
      <c r="A1523" s="155"/>
      <c r="B1523" s="156"/>
      <c r="C1523" s="196" t="s">
        <v>1756</v>
      </c>
      <c r="D1523" s="161"/>
      <c r="E1523" s="162">
        <v>32</v>
      </c>
      <c r="F1523" s="159"/>
      <c r="G1523" s="159"/>
      <c r="H1523" s="159"/>
      <c r="I1523" s="159"/>
      <c r="J1523" s="159"/>
      <c r="K1523" s="159"/>
      <c r="L1523" s="159"/>
      <c r="M1523" s="159"/>
      <c r="N1523" s="158"/>
      <c r="O1523" s="158"/>
      <c r="P1523" s="158"/>
      <c r="Q1523" s="158"/>
      <c r="R1523" s="159"/>
      <c r="S1523" s="159"/>
      <c r="T1523" s="159"/>
      <c r="U1523" s="159"/>
      <c r="V1523" s="159"/>
      <c r="W1523" s="159"/>
      <c r="X1523" s="159"/>
      <c r="Y1523" s="159"/>
      <c r="Z1523" s="148"/>
      <c r="AA1523" s="148"/>
      <c r="AB1523" s="148"/>
      <c r="AC1523" s="148"/>
      <c r="AD1523" s="148"/>
      <c r="AE1523" s="148"/>
      <c r="AF1523" s="148"/>
      <c r="AG1523" s="148" t="s">
        <v>318</v>
      </c>
      <c r="AH1523" s="148">
        <v>0</v>
      </c>
      <c r="AI1523" s="148"/>
      <c r="AJ1523" s="148"/>
      <c r="AK1523" s="148"/>
      <c r="AL1523" s="148"/>
      <c r="AM1523" s="148"/>
      <c r="AN1523" s="148"/>
      <c r="AO1523" s="148"/>
      <c r="AP1523" s="148"/>
      <c r="AQ1523" s="148"/>
      <c r="AR1523" s="148"/>
      <c r="AS1523" s="148"/>
      <c r="AT1523" s="148"/>
      <c r="AU1523" s="148"/>
      <c r="AV1523" s="148"/>
      <c r="AW1523" s="148"/>
      <c r="AX1523" s="148"/>
      <c r="AY1523" s="148"/>
      <c r="AZ1523" s="148"/>
      <c r="BA1523" s="148"/>
      <c r="BB1523" s="148"/>
      <c r="BC1523" s="148"/>
      <c r="BD1523" s="148"/>
      <c r="BE1523" s="148"/>
      <c r="BF1523" s="148"/>
      <c r="BG1523" s="148"/>
      <c r="BH1523" s="148"/>
    </row>
    <row r="1524" spans="1:60" outlineLevel="1" x14ac:dyDescent="0.2">
      <c r="A1524" s="178">
        <v>331</v>
      </c>
      <c r="B1524" s="179" t="s">
        <v>1757</v>
      </c>
      <c r="C1524" s="195" t="s">
        <v>1758</v>
      </c>
      <c r="D1524" s="180" t="s">
        <v>443</v>
      </c>
      <c r="E1524" s="181">
        <v>2</v>
      </c>
      <c r="F1524" s="182"/>
      <c r="G1524" s="183">
        <f>ROUND(E1524*F1524,2)</f>
        <v>0</v>
      </c>
      <c r="H1524" s="182"/>
      <c r="I1524" s="183">
        <f>ROUND(E1524*H1524,2)</f>
        <v>0</v>
      </c>
      <c r="J1524" s="182"/>
      <c r="K1524" s="183">
        <f>ROUND(E1524*J1524,2)</f>
        <v>0</v>
      </c>
      <c r="L1524" s="183">
        <v>12</v>
      </c>
      <c r="M1524" s="183">
        <f>G1524*(1+L1524/100)</f>
        <v>0</v>
      </c>
      <c r="N1524" s="181">
        <v>6.1999999999999998E-3</v>
      </c>
      <c r="O1524" s="181">
        <f>ROUND(E1524*N1524,2)</f>
        <v>0.01</v>
      </c>
      <c r="P1524" s="181">
        <v>0</v>
      </c>
      <c r="Q1524" s="181">
        <f>ROUND(E1524*P1524,2)</f>
        <v>0</v>
      </c>
      <c r="R1524" s="183"/>
      <c r="S1524" s="183" t="s">
        <v>633</v>
      </c>
      <c r="T1524" s="184" t="s">
        <v>634</v>
      </c>
      <c r="U1524" s="159">
        <v>1</v>
      </c>
      <c r="V1524" s="159">
        <f>ROUND(E1524*U1524,2)</f>
        <v>2</v>
      </c>
      <c r="W1524" s="159"/>
      <c r="X1524" s="159" t="s">
        <v>314</v>
      </c>
      <c r="Y1524" s="159" t="s">
        <v>315</v>
      </c>
      <c r="Z1524" s="148"/>
      <c r="AA1524" s="148"/>
      <c r="AB1524" s="148"/>
      <c r="AC1524" s="148"/>
      <c r="AD1524" s="148"/>
      <c r="AE1524" s="148"/>
      <c r="AF1524" s="148"/>
      <c r="AG1524" s="148" t="s">
        <v>316</v>
      </c>
      <c r="AH1524" s="148"/>
      <c r="AI1524" s="148"/>
      <c r="AJ1524" s="148"/>
      <c r="AK1524" s="148"/>
      <c r="AL1524" s="148"/>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row>
    <row r="1525" spans="1:60" outlineLevel="2" x14ac:dyDescent="0.2">
      <c r="A1525" s="155"/>
      <c r="B1525" s="156"/>
      <c r="C1525" s="265" t="s">
        <v>1759</v>
      </c>
      <c r="D1525" s="266"/>
      <c r="E1525" s="266"/>
      <c r="F1525" s="266"/>
      <c r="G1525" s="266"/>
      <c r="H1525" s="159"/>
      <c r="I1525" s="159"/>
      <c r="J1525" s="159"/>
      <c r="K1525" s="159"/>
      <c r="L1525" s="159"/>
      <c r="M1525" s="159"/>
      <c r="N1525" s="158"/>
      <c r="O1525" s="158"/>
      <c r="P1525" s="158"/>
      <c r="Q1525" s="158"/>
      <c r="R1525" s="159"/>
      <c r="S1525" s="159"/>
      <c r="T1525" s="159"/>
      <c r="U1525" s="159"/>
      <c r="V1525" s="159"/>
      <c r="W1525" s="159"/>
      <c r="X1525" s="159"/>
      <c r="Y1525" s="159"/>
      <c r="Z1525" s="148"/>
      <c r="AA1525" s="148"/>
      <c r="AB1525" s="148"/>
      <c r="AC1525" s="148"/>
      <c r="AD1525" s="148"/>
      <c r="AE1525" s="148"/>
      <c r="AF1525" s="148"/>
      <c r="AG1525" s="148" t="s">
        <v>365</v>
      </c>
      <c r="AH1525" s="148"/>
      <c r="AI1525" s="148"/>
      <c r="AJ1525" s="148"/>
      <c r="AK1525" s="148"/>
      <c r="AL1525" s="148"/>
      <c r="AM1525" s="148"/>
      <c r="AN1525" s="148"/>
      <c r="AO1525" s="148"/>
      <c r="AP1525" s="148"/>
      <c r="AQ1525" s="148"/>
      <c r="AR1525" s="148"/>
      <c r="AS1525" s="148"/>
      <c r="AT1525" s="148"/>
      <c r="AU1525" s="148"/>
      <c r="AV1525" s="148"/>
      <c r="AW1525" s="148"/>
      <c r="AX1525" s="148"/>
      <c r="AY1525" s="148"/>
      <c r="AZ1525" s="148"/>
      <c r="BA1525" s="148"/>
      <c r="BB1525" s="148"/>
      <c r="BC1525" s="148"/>
      <c r="BD1525" s="148"/>
      <c r="BE1525" s="148"/>
      <c r="BF1525" s="148"/>
      <c r="BG1525" s="148"/>
      <c r="BH1525" s="148"/>
    </row>
    <row r="1526" spans="1:60" outlineLevel="3" x14ac:dyDescent="0.2">
      <c r="A1526" s="155"/>
      <c r="B1526" s="156"/>
      <c r="C1526" s="263" t="s">
        <v>1760</v>
      </c>
      <c r="D1526" s="264"/>
      <c r="E1526" s="264"/>
      <c r="F1526" s="264"/>
      <c r="G1526" s="264"/>
      <c r="H1526" s="159"/>
      <c r="I1526" s="159"/>
      <c r="J1526" s="159"/>
      <c r="K1526" s="159"/>
      <c r="L1526" s="159"/>
      <c r="M1526" s="159"/>
      <c r="N1526" s="158"/>
      <c r="O1526" s="158"/>
      <c r="P1526" s="158"/>
      <c r="Q1526" s="158"/>
      <c r="R1526" s="159"/>
      <c r="S1526" s="159"/>
      <c r="T1526" s="159"/>
      <c r="U1526" s="159"/>
      <c r="V1526" s="159"/>
      <c r="W1526" s="159"/>
      <c r="X1526" s="159"/>
      <c r="Y1526" s="159"/>
      <c r="Z1526" s="148"/>
      <c r="AA1526" s="148"/>
      <c r="AB1526" s="148"/>
      <c r="AC1526" s="148"/>
      <c r="AD1526" s="148"/>
      <c r="AE1526" s="148"/>
      <c r="AF1526" s="148"/>
      <c r="AG1526" s="148" t="s">
        <v>365</v>
      </c>
      <c r="AH1526" s="148"/>
      <c r="AI1526" s="148"/>
      <c r="AJ1526" s="148"/>
      <c r="AK1526" s="148"/>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row>
    <row r="1527" spans="1:60" outlineLevel="3" x14ac:dyDescent="0.2">
      <c r="A1527" s="155"/>
      <c r="B1527" s="156"/>
      <c r="C1527" s="263" t="s">
        <v>1761</v>
      </c>
      <c r="D1527" s="264"/>
      <c r="E1527" s="264"/>
      <c r="F1527" s="264"/>
      <c r="G1527" s="264"/>
      <c r="H1527" s="159"/>
      <c r="I1527" s="159"/>
      <c r="J1527" s="159"/>
      <c r="K1527" s="159"/>
      <c r="L1527" s="159"/>
      <c r="M1527" s="159"/>
      <c r="N1527" s="158"/>
      <c r="O1527" s="158"/>
      <c r="P1527" s="158"/>
      <c r="Q1527" s="158"/>
      <c r="R1527" s="159"/>
      <c r="S1527" s="159"/>
      <c r="T1527" s="159"/>
      <c r="U1527" s="159"/>
      <c r="V1527" s="159"/>
      <c r="W1527" s="159"/>
      <c r="X1527" s="159"/>
      <c r="Y1527" s="159"/>
      <c r="Z1527" s="148"/>
      <c r="AA1527" s="148"/>
      <c r="AB1527" s="148"/>
      <c r="AC1527" s="148"/>
      <c r="AD1527" s="148"/>
      <c r="AE1527" s="148"/>
      <c r="AF1527" s="148"/>
      <c r="AG1527" s="148" t="s">
        <v>365</v>
      </c>
      <c r="AH1527" s="148"/>
      <c r="AI1527" s="148"/>
      <c r="AJ1527" s="148"/>
      <c r="AK1527" s="148"/>
      <c r="AL1527" s="148"/>
      <c r="AM1527" s="148"/>
      <c r="AN1527" s="148"/>
      <c r="AO1527" s="148"/>
      <c r="AP1527" s="148"/>
      <c r="AQ1527" s="148"/>
      <c r="AR1527" s="148"/>
      <c r="AS1527" s="148"/>
      <c r="AT1527" s="148"/>
      <c r="AU1527" s="148"/>
      <c r="AV1527" s="148"/>
      <c r="AW1527" s="148"/>
      <c r="AX1527" s="148"/>
      <c r="AY1527" s="148"/>
      <c r="AZ1527" s="148"/>
      <c r="BA1527" s="148"/>
      <c r="BB1527" s="148"/>
      <c r="BC1527" s="148"/>
      <c r="BD1527" s="148"/>
      <c r="BE1527" s="148"/>
      <c r="BF1527" s="148"/>
      <c r="BG1527" s="148"/>
      <c r="BH1527" s="148"/>
    </row>
    <row r="1528" spans="1:60" outlineLevel="3" x14ac:dyDescent="0.2">
      <c r="A1528" s="155"/>
      <c r="B1528" s="156"/>
      <c r="C1528" s="263" t="s">
        <v>1762</v>
      </c>
      <c r="D1528" s="264"/>
      <c r="E1528" s="264"/>
      <c r="F1528" s="264"/>
      <c r="G1528" s="264"/>
      <c r="H1528" s="159"/>
      <c r="I1528" s="159"/>
      <c r="J1528" s="159"/>
      <c r="K1528" s="159"/>
      <c r="L1528" s="159"/>
      <c r="M1528" s="159"/>
      <c r="N1528" s="158"/>
      <c r="O1528" s="158"/>
      <c r="P1528" s="158"/>
      <c r="Q1528" s="158"/>
      <c r="R1528" s="159"/>
      <c r="S1528" s="159"/>
      <c r="T1528" s="159"/>
      <c r="U1528" s="159"/>
      <c r="V1528" s="159"/>
      <c r="W1528" s="159"/>
      <c r="X1528" s="159"/>
      <c r="Y1528" s="159"/>
      <c r="Z1528" s="148"/>
      <c r="AA1528" s="148"/>
      <c r="AB1528" s="148"/>
      <c r="AC1528" s="148"/>
      <c r="AD1528" s="148"/>
      <c r="AE1528" s="148"/>
      <c r="AF1528" s="148"/>
      <c r="AG1528" s="148" t="s">
        <v>365</v>
      </c>
      <c r="AH1528" s="148"/>
      <c r="AI1528" s="148"/>
      <c r="AJ1528" s="148"/>
      <c r="AK1528" s="148"/>
      <c r="AL1528" s="148"/>
      <c r="AM1528" s="148"/>
      <c r="AN1528" s="148"/>
      <c r="AO1528" s="148"/>
      <c r="AP1528" s="148"/>
      <c r="AQ1528" s="148"/>
      <c r="AR1528" s="148"/>
      <c r="AS1528" s="148"/>
      <c r="AT1528" s="148"/>
      <c r="AU1528" s="148"/>
      <c r="AV1528" s="148"/>
      <c r="AW1528" s="148"/>
      <c r="AX1528" s="148"/>
      <c r="AY1528" s="148"/>
      <c r="AZ1528" s="148"/>
      <c r="BA1528" s="148"/>
      <c r="BB1528" s="148"/>
      <c r="BC1528" s="148"/>
      <c r="BD1528" s="148"/>
      <c r="BE1528" s="148"/>
      <c r="BF1528" s="148"/>
      <c r="BG1528" s="148"/>
      <c r="BH1528" s="148"/>
    </row>
    <row r="1529" spans="1:60" outlineLevel="3" x14ac:dyDescent="0.2">
      <c r="A1529" s="155"/>
      <c r="B1529" s="156"/>
      <c r="C1529" s="263" t="s">
        <v>1763</v>
      </c>
      <c r="D1529" s="264"/>
      <c r="E1529" s="264"/>
      <c r="F1529" s="264"/>
      <c r="G1529" s="264"/>
      <c r="H1529" s="159"/>
      <c r="I1529" s="159"/>
      <c r="J1529" s="159"/>
      <c r="K1529" s="159"/>
      <c r="L1529" s="159"/>
      <c r="M1529" s="159"/>
      <c r="N1529" s="158"/>
      <c r="O1529" s="158"/>
      <c r="P1529" s="158"/>
      <c r="Q1529" s="158"/>
      <c r="R1529" s="159"/>
      <c r="S1529" s="159"/>
      <c r="T1529" s="159"/>
      <c r="U1529" s="159"/>
      <c r="V1529" s="159"/>
      <c r="W1529" s="159"/>
      <c r="X1529" s="159"/>
      <c r="Y1529" s="159"/>
      <c r="Z1529" s="148"/>
      <c r="AA1529" s="148"/>
      <c r="AB1529" s="148"/>
      <c r="AC1529" s="148"/>
      <c r="AD1529" s="148"/>
      <c r="AE1529" s="148"/>
      <c r="AF1529" s="148"/>
      <c r="AG1529" s="148" t="s">
        <v>365</v>
      </c>
      <c r="AH1529" s="148"/>
      <c r="AI1529" s="148"/>
      <c r="AJ1529" s="148"/>
      <c r="AK1529" s="148"/>
      <c r="AL1529" s="148"/>
      <c r="AM1529" s="148"/>
      <c r="AN1529" s="148"/>
      <c r="AO1529" s="148"/>
      <c r="AP1529" s="148"/>
      <c r="AQ1529" s="148"/>
      <c r="AR1529" s="148"/>
      <c r="AS1529" s="148"/>
      <c r="AT1529" s="148"/>
      <c r="AU1529" s="148"/>
      <c r="AV1529" s="148"/>
      <c r="AW1529" s="148"/>
      <c r="AX1529" s="148"/>
      <c r="AY1529" s="148"/>
      <c r="AZ1529" s="148"/>
      <c r="BA1529" s="148"/>
      <c r="BB1529" s="148"/>
      <c r="BC1529" s="148"/>
      <c r="BD1529" s="148"/>
      <c r="BE1529" s="148"/>
      <c r="BF1529" s="148"/>
      <c r="BG1529" s="148"/>
      <c r="BH1529" s="148"/>
    </row>
    <row r="1530" spans="1:60" outlineLevel="3" x14ac:dyDescent="0.2">
      <c r="A1530" s="155"/>
      <c r="B1530" s="156"/>
      <c r="C1530" s="263" t="s">
        <v>1764</v>
      </c>
      <c r="D1530" s="264"/>
      <c r="E1530" s="264"/>
      <c r="F1530" s="264"/>
      <c r="G1530" s="264"/>
      <c r="H1530" s="159"/>
      <c r="I1530" s="159"/>
      <c r="J1530" s="159"/>
      <c r="K1530" s="159"/>
      <c r="L1530" s="159"/>
      <c r="M1530" s="159"/>
      <c r="N1530" s="158"/>
      <c r="O1530" s="158"/>
      <c r="P1530" s="158"/>
      <c r="Q1530" s="158"/>
      <c r="R1530" s="159"/>
      <c r="S1530" s="159"/>
      <c r="T1530" s="159"/>
      <c r="U1530" s="159"/>
      <c r="V1530" s="159"/>
      <c r="W1530" s="159"/>
      <c r="X1530" s="159"/>
      <c r="Y1530" s="159"/>
      <c r="Z1530" s="148"/>
      <c r="AA1530" s="148"/>
      <c r="AB1530" s="148"/>
      <c r="AC1530" s="148"/>
      <c r="AD1530" s="148"/>
      <c r="AE1530" s="148"/>
      <c r="AF1530" s="148"/>
      <c r="AG1530" s="148" t="s">
        <v>365</v>
      </c>
      <c r="AH1530" s="148"/>
      <c r="AI1530" s="148"/>
      <c r="AJ1530" s="148"/>
      <c r="AK1530" s="148"/>
      <c r="AL1530" s="148"/>
      <c r="AM1530" s="148"/>
      <c r="AN1530" s="148"/>
      <c r="AO1530" s="148"/>
      <c r="AP1530" s="148"/>
      <c r="AQ1530" s="148"/>
      <c r="AR1530" s="148"/>
      <c r="AS1530" s="148"/>
      <c r="AT1530" s="148"/>
      <c r="AU1530" s="148"/>
      <c r="AV1530" s="148"/>
      <c r="AW1530" s="148"/>
      <c r="AX1530" s="148"/>
      <c r="AY1530" s="148"/>
      <c r="AZ1530" s="148"/>
      <c r="BA1530" s="148"/>
      <c r="BB1530" s="148"/>
      <c r="BC1530" s="148"/>
      <c r="BD1530" s="148"/>
      <c r="BE1530" s="148"/>
      <c r="BF1530" s="148"/>
      <c r="BG1530" s="148"/>
      <c r="BH1530" s="148"/>
    </row>
    <row r="1531" spans="1:60" outlineLevel="3" x14ac:dyDescent="0.2">
      <c r="A1531" s="155"/>
      <c r="B1531" s="156"/>
      <c r="C1531" s="263" t="s">
        <v>1765</v>
      </c>
      <c r="D1531" s="264"/>
      <c r="E1531" s="264"/>
      <c r="F1531" s="264"/>
      <c r="G1531" s="264"/>
      <c r="H1531" s="159"/>
      <c r="I1531" s="159"/>
      <c r="J1531" s="159"/>
      <c r="K1531" s="159"/>
      <c r="L1531" s="159"/>
      <c r="M1531" s="159"/>
      <c r="N1531" s="158"/>
      <c r="O1531" s="158"/>
      <c r="P1531" s="158"/>
      <c r="Q1531" s="158"/>
      <c r="R1531" s="159"/>
      <c r="S1531" s="159"/>
      <c r="T1531" s="159"/>
      <c r="U1531" s="159"/>
      <c r="V1531" s="159"/>
      <c r="W1531" s="159"/>
      <c r="X1531" s="159"/>
      <c r="Y1531" s="159"/>
      <c r="Z1531" s="148"/>
      <c r="AA1531" s="148"/>
      <c r="AB1531" s="148"/>
      <c r="AC1531" s="148"/>
      <c r="AD1531" s="148"/>
      <c r="AE1531" s="148"/>
      <c r="AF1531" s="148"/>
      <c r="AG1531" s="148" t="s">
        <v>365</v>
      </c>
      <c r="AH1531" s="148"/>
      <c r="AI1531" s="148"/>
      <c r="AJ1531" s="148"/>
      <c r="AK1531" s="148"/>
      <c r="AL1531" s="148"/>
      <c r="AM1531" s="148"/>
      <c r="AN1531" s="148"/>
      <c r="AO1531" s="148"/>
      <c r="AP1531" s="148"/>
      <c r="AQ1531" s="148"/>
      <c r="AR1531" s="148"/>
      <c r="AS1531" s="148"/>
      <c r="AT1531" s="148"/>
      <c r="AU1531" s="148"/>
      <c r="AV1531" s="148"/>
      <c r="AW1531" s="148"/>
      <c r="AX1531" s="148"/>
      <c r="AY1531" s="148"/>
      <c r="AZ1531" s="148"/>
      <c r="BA1531" s="148"/>
      <c r="BB1531" s="148"/>
      <c r="BC1531" s="148"/>
      <c r="BD1531" s="148"/>
      <c r="BE1531" s="148"/>
      <c r="BF1531" s="148"/>
      <c r="BG1531" s="148"/>
      <c r="BH1531" s="148"/>
    </row>
    <row r="1532" spans="1:60" outlineLevel="3" x14ac:dyDescent="0.2">
      <c r="A1532" s="155"/>
      <c r="B1532" s="156"/>
      <c r="C1532" s="263" t="s">
        <v>1134</v>
      </c>
      <c r="D1532" s="264"/>
      <c r="E1532" s="264"/>
      <c r="F1532" s="264"/>
      <c r="G1532" s="264"/>
      <c r="H1532" s="159"/>
      <c r="I1532" s="159"/>
      <c r="J1532" s="159"/>
      <c r="K1532" s="159"/>
      <c r="L1532" s="159"/>
      <c r="M1532" s="159"/>
      <c r="N1532" s="158"/>
      <c r="O1532" s="158"/>
      <c r="P1532" s="158"/>
      <c r="Q1532" s="158"/>
      <c r="R1532" s="159"/>
      <c r="S1532" s="159"/>
      <c r="T1532" s="159"/>
      <c r="U1532" s="159"/>
      <c r="V1532" s="159"/>
      <c r="W1532" s="159"/>
      <c r="X1532" s="159"/>
      <c r="Y1532" s="159"/>
      <c r="Z1532" s="148"/>
      <c r="AA1532" s="148"/>
      <c r="AB1532" s="148"/>
      <c r="AC1532" s="148"/>
      <c r="AD1532" s="148"/>
      <c r="AE1532" s="148"/>
      <c r="AF1532" s="148"/>
      <c r="AG1532" s="148" t="s">
        <v>365</v>
      </c>
      <c r="AH1532" s="148"/>
      <c r="AI1532" s="148"/>
      <c r="AJ1532" s="148"/>
      <c r="AK1532" s="148"/>
      <c r="AL1532" s="148"/>
      <c r="AM1532" s="148"/>
      <c r="AN1532" s="148"/>
      <c r="AO1532" s="148"/>
      <c r="AP1532" s="148"/>
      <c r="AQ1532" s="148"/>
      <c r="AR1532" s="148"/>
      <c r="AS1532" s="148"/>
      <c r="AT1532" s="148"/>
      <c r="AU1532" s="148"/>
      <c r="AV1532" s="148"/>
      <c r="AW1532" s="148"/>
      <c r="AX1532" s="148"/>
      <c r="AY1532" s="148"/>
      <c r="AZ1532" s="148"/>
      <c r="BA1532" s="148"/>
      <c r="BB1532" s="148"/>
      <c r="BC1532" s="148"/>
      <c r="BD1532" s="148"/>
      <c r="BE1532" s="148"/>
      <c r="BF1532" s="148"/>
      <c r="BG1532" s="148"/>
      <c r="BH1532" s="148"/>
    </row>
    <row r="1533" spans="1:60" outlineLevel="1" x14ac:dyDescent="0.2">
      <c r="A1533" s="178">
        <v>332</v>
      </c>
      <c r="B1533" s="179" t="s">
        <v>1766</v>
      </c>
      <c r="C1533" s="195" t="s">
        <v>1767</v>
      </c>
      <c r="D1533" s="180" t="s">
        <v>443</v>
      </c>
      <c r="E1533" s="181">
        <v>7</v>
      </c>
      <c r="F1533" s="182"/>
      <c r="G1533" s="183">
        <f>ROUND(E1533*F1533,2)</f>
        <v>0</v>
      </c>
      <c r="H1533" s="182"/>
      <c r="I1533" s="183">
        <f>ROUND(E1533*H1533,2)</f>
        <v>0</v>
      </c>
      <c r="J1533" s="182"/>
      <c r="K1533" s="183">
        <f>ROUND(E1533*J1533,2)</f>
        <v>0</v>
      </c>
      <c r="L1533" s="183">
        <v>12</v>
      </c>
      <c r="M1533" s="183">
        <f>G1533*(1+L1533/100)</f>
        <v>0</v>
      </c>
      <c r="N1533" s="181">
        <v>4.7999999999999996E-3</v>
      </c>
      <c r="O1533" s="181">
        <f>ROUND(E1533*N1533,2)</f>
        <v>0.03</v>
      </c>
      <c r="P1533" s="181">
        <v>0</v>
      </c>
      <c r="Q1533" s="181">
        <f>ROUND(E1533*P1533,2)</f>
        <v>0</v>
      </c>
      <c r="R1533" s="183"/>
      <c r="S1533" s="183" t="s">
        <v>633</v>
      </c>
      <c r="T1533" s="184" t="s">
        <v>634</v>
      </c>
      <c r="U1533" s="159">
        <v>1</v>
      </c>
      <c r="V1533" s="159">
        <f>ROUND(E1533*U1533,2)</f>
        <v>7</v>
      </c>
      <c r="W1533" s="159"/>
      <c r="X1533" s="159" t="s">
        <v>314</v>
      </c>
      <c r="Y1533" s="159" t="s">
        <v>315</v>
      </c>
      <c r="Z1533" s="148"/>
      <c r="AA1533" s="148"/>
      <c r="AB1533" s="148"/>
      <c r="AC1533" s="148"/>
      <c r="AD1533" s="148"/>
      <c r="AE1533" s="148"/>
      <c r="AF1533" s="148"/>
      <c r="AG1533" s="148" t="s">
        <v>316</v>
      </c>
      <c r="AH1533" s="148"/>
      <c r="AI1533" s="148"/>
      <c r="AJ1533" s="148"/>
      <c r="AK1533" s="148"/>
      <c r="AL1533" s="148"/>
      <c r="AM1533" s="148"/>
      <c r="AN1533" s="148"/>
      <c r="AO1533" s="148"/>
      <c r="AP1533" s="148"/>
      <c r="AQ1533" s="148"/>
      <c r="AR1533" s="148"/>
      <c r="AS1533" s="148"/>
      <c r="AT1533" s="148"/>
      <c r="AU1533" s="148"/>
      <c r="AV1533" s="148"/>
      <c r="AW1533" s="148"/>
      <c r="AX1533" s="148"/>
      <c r="AY1533" s="148"/>
      <c r="AZ1533" s="148"/>
      <c r="BA1533" s="148"/>
      <c r="BB1533" s="148"/>
      <c r="BC1533" s="148"/>
      <c r="BD1533" s="148"/>
      <c r="BE1533" s="148"/>
      <c r="BF1533" s="148"/>
      <c r="BG1533" s="148"/>
      <c r="BH1533" s="148"/>
    </row>
    <row r="1534" spans="1:60" outlineLevel="2" x14ac:dyDescent="0.2">
      <c r="A1534" s="155"/>
      <c r="B1534" s="156"/>
      <c r="C1534" s="265" t="s">
        <v>1768</v>
      </c>
      <c r="D1534" s="266"/>
      <c r="E1534" s="266"/>
      <c r="F1534" s="266"/>
      <c r="G1534" s="266"/>
      <c r="H1534" s="159"/>
      <c r="I1534" s="159"/>
      <c r="J1534" s="159"/>
      <c r="K1534" s="159"/>
      <c r="L1534" s="159"/>
      <c r="M1534" s="159"/>
      <c r="N1534" s="158"/>
      <c r="O1534" s="158"/>
      <c r="P1534" s="158"/>
      <c r="Q1534" s="158"/>
      <c r="R1534" s="159"/>
      <c r="S1534" s="159"/>
      <c r="T1534" s="159"/>
      <c r="U1534" s="159"/>
      <c r="V1534" s="159"/>
      <c r="W1534" s="159"/>
      <c r="X1534" s="159"/>
      <c r="Y1534" s="159"/>
      <c r="Z1534" s="148"/>
      <c r="AA1534" s="148"/>
      <c r="AB1534" s="148"/>
      <c r="AC1534" s="148"/>
      <c r="AD1534" s="148"/>
      <c r="AE1534" s="148"/>
      <c r="AF1534" s="148"/>
      <c r="AG1534" s="148" t="s">
        <v>365</v>
      </c>
      <c r="AH1534" s="148"/>
      <c r="AI1534" s="148"/>
      <c r="AJ1534" s="148"/>
      <c r="AK1534" s="148"/>
      <c r="AL1534" s="148"/>
      <c r="AM1534" s="148"/>
      <c r="AN1534" s="148"/>
      <c r="AO1534" s="148"/>
      <c r="AP1534" s="148"/>
      <c r="AQ1534" s="148"/>
      <c r="AR1534" s="148"/>
      <c r="AS1534" s="148"/>
      <c r="AT1534" s="148"/>
      <c r="AU1534" s="148"/>
      <c r="AV1534" s="148"/>
      <c r="AW1534" s="148"/>
      <c r="AX1534" s="148"/>
      <c r="AY1534" s="148"/>
      <c r="AZ1534" s="148"/>
      <c r="BA1534" s="148"/>
      <c r="BB1534" s="148"/>
      <c r="BC1534" s="148"/>
      <c r="BD1534" s="148"/>
      <c r="BE1534" s="148"/>
      <c r="BF1534" s="148"/>
      <c r="BG1534" s="148"/>
      <c r="BH1534" s="148"/>
    </row>
    <row r="1535" spans="1:60" outlineLevel="3" x14ac:dyDescent="0.2">
      <c r="A1535" s="155"/>
      <c r="B1535" s="156"/>
      <c r="C1535" s="263" t="s">
        <v>1760</v>
      </c>
      <c r="D1535" s="264"/>
      <c r="E1535" s="264"/>
      <c r="F1535" s="264"/>
      <c r="G1535" s="264"/>
      <c r="H1535" s="159"/>
      <c r="I1535" s="159"/>
      <c r="J1535" s="159"/>
      <c r="K1535" s="159"/>
      <c r="L1535" s="159"/>
      <c r="M1535" s="159"/>
      <c r="N1535" s="158"/>
      <c r="O1535" s="158"/>
      <c r="P1535" s="158"/>
      <c r="Q1535" s="158"/>
      <c r="R1535" s="159"/>
      <c r="S1535" s="159"/>
      <c r="T1535" s="159"/>
      <c r="U1535" s="159"/>
      <c r="V1535" s="159"/>
      <c r="W1535" s="159"/>
      <c r="X1535" s="159"/>
      <c r="Y1535" s="159"/>
      <c r="Z1535" s="148"/>
      <c r="AA1535" s="148"/>
      <c r="AB1535" s="148"/>
      <c r="AC1535" s="148"/>
      <c r="AD1535" s="148"/>
      <c r="AE1535" s="148"/>
      <c r="AF1535" s="148"/>
      <c r="AG1535" s="148" t="s">
        <v>365</v>
      </c>
      <c r="AH1535" s="148"/>
      <c r="AI1535" s="148"/>
      <c r="AJ1535" s="148"/>
      <c r="AK1535" s="148"/>
      <c r="AL1535" s="148"/>
      <c r="AM1535" s="148"/>
      <c r="AN1535" s="148"/>
      <c r="AO1535" s="148"/>
      <c r="AP1535" s="148"/>
      <c r="AQ1535" s="148"/>
      <c r="AR1535" s="148"/>
      <c r="AS1535" s="148"/>
      <c r="AT1535" s="148"/>
      <c r="AU1535" s="148"/>
      <c r="AV1535" s="148"/>
      <c r="AW1535" s="148"/>
      <c r="AX1535" s="148"/>
      <c r="AY1535" s="148"/>
      <c r="AZ1535" s="148"/>
      <c r="BA1535" s="148"/>
      <c r="BB1535" s="148"/>
      <c r="BC1535" s="148"/>
      <c r="BD1535" s="148"/>
      <c r="BE1535" s="148"/>
      <c r="BF1535" s="148"/>
      <c r="BG1535" s="148"/>
      <c r="BH1535" s="148"/>
    </row>
    <row r="1536" spans="1:60" outlineLevel="3" x14ac:dyDescent="0.2">
      <c r="A1536" s="155"/>
      <c r="B1536" s="156"/>
      <c r="C1536" s="263" t="s">
        <v>1761</v>
      </c>
      <c r="D1536" s="264"/>
      <c r="E1536" s="264"/>
      <c r="F1536" s="264"/>
      <c r="G1536" s="264"/>
      <c r="H1536" s="159"/>
      <c r="I1536" s="159"/>
      <c r="J1536" s="159"/>
      <c r="K1536" s="159"/>
      <c r="L1536" s="159"/>
      <c r="M1536" s="159"/>
      <c r="N1536" s="158"/>
      <c r="O1536" s="158"/>
      <c r="P1536" s="158"/>
      <c r="Q1536" s="158"/>
      <c r="R1536" s="159"/>
      <c r="S1536" s="159"/>
      <c r="T1536" s="159"/>
      <c r="U1536" s="159"/>
      <c r="V1536" s="159"/>
      <c r="W1536" s="159"/>
      <c r="X1536" s="159"/>
      <c r="Y1536" s="159"/>
      <c r="Z1536" s="148"/>
      <c r="AA1536" s="148"/>
      <c r="AB1536" s="148"/>
      <c r="AC1536" s="148"/>
      <c r="AD1536" s="148"/>
      <c r="AE1536" s="148"/>
      <c r="AF1536" s="148"/>
      <c r="AG1536" s="148" t="s">
        <v>365</v>
      </c>
      <c r="AH1536" s="148"/>
      <c r="AI1536" s="148"/>
      <c r="AJ1536" s="148"/>
      <c r="AK1536" s="148"/>
      <c r="AL1536" s="148"/>
      <c r="AM1536" s="148"/>
      <c r="AN1536" s="148"/>
      <c r="AO1536" s="148"/>
      <c r="AP1536" s="148"/>
      <c r="AQ1536" s="148"/>
      <c r="AR1536" s="148"/>
      <c r="AS1536" s="148"/>
      <c r="AT1536" s="148"/>
      <c r="AU1536" s="148"/>
      <c r="AV1536" s="148"/>
      <c r="AW1536" s="148"/>
      <c r="AX1536" s="148"/>
      <c r="AY1536" s="148"/>
      <c r="AZ1536" s="148"/>
      <c r="BA1536" s="148"/>
      <c r="BB1536" s="148"/>
      <c r="BC1536" s="148"/>
      <c r="BD1536" s="148"/>
      <c r="BE1536" s="148"/>
      <c r="BF1536" s="148"/>
      <c r="BG1536" s="148"/>
      <c r="BH1536" s="148"/>
    </row>
    <row r="1537" spans="1:60" outlineLevel="3" x14ac:dyDescent="0.2">
      <c r="A1537" s="155"/>
      <c r="B1537" s="156"/>
      <c r="C1537" s="263" t="s">
        <v>1769</v>
      </c>
      <c r="D1537" s="264"/>
      <c r="E1537" s="264"/>
      <c r="F1537" s="264"/>
      <c r="G1537" s="264"/>
      <c r="H1537" s="159"/>
      <c r="I1537" s="159"/>
      <c r="J1537" s="159"/>
      <c r="K1537" s="159"/>
      <c r="L1537" s="159"/>
      <c r="M1537" s="159"/>
      <c r="N1537" s="158"/>
      <c r="O1537" s="158"/>
      <c r="P1537" s="158"/>
      <c r="Q1537" s="158"/>
      <c r="R1537" s="159"/>
      <c r="S1537" s="159"/>
      <c r="T1537" s="159"/>
      <c r="U1537" s="159"/>
      <c r="V1537" s="159"/>
      <c r="W1537" s="159"/>
      <c r="X1537" s="159"/>
      <c r="Y1537" s="159"/>
      <c r="Z1537" s="148"/>
      <c r="AA1537" s="148"/>
      <c r="AB1537" s="148"/>
      <c r="AC1537" s="148"/>
      <c r="AD1537" s="148"/>
      <c r="AE1537" s="148"/>
      <c r="AF1537" s="148"/>
      <c r="AG1537" s="148" t="s">
        <v>365</v>
      </c>
      <c r="AH1537" s="148"/>
      <c r="AI1537" s="148"/>
      <c r="AJ1537" s="148"/>
      <c r="AK1537" s="148"/>
      <c r="AL1537" s="148"/>
      <c r="AM1537" s="148"/>
      <c r="AN1537" s="148"/>
      <c r="AO1537" s="148"/>
      <c r="AP1537" s="148"/>
      <c r="AQ1537" s="148"/>
      <c r="AR1537" s="148"/>
      <c r="AS1537" s="148"/>
      <c r="AT1537" s="148"/>
      <c r="AU1537" s="148"/>
      <c r="AV1537" s="148"/>
      <c r="AW1537" s="148"/>
      <c r="AX1537" s="148"/>
      <c r="AY1537" s="148"/>
      <c r="AZ1537" s="148"/>
      <c r="BA1537" s="148"/>
      <c r="BB1537" s="148"/>
      <c r="BC1537" s="148"/>
      <c r="BD1537" s="148"/>
      <c r="BE1537" s="148"/>
      <c r="BF1537" s="148"/>
      <c r="BG1537" s="148"/>
      <c r="BH1537" s="148"/>
    </row>
    <row r="1538" spans="1:60" outlineLevel="3" x14ac:dyDescent="0.2">
      <c r="A1538" s="155"/>
      <c r="B1538" s="156"/>
      <c r="C1538" s="263" t="s">
        <v>1763</v>
      </c>
      <c r="D1538" s="264"/>
      <c r="E1538" s="264"/>
      <c r="F1538" s="264"/>
      <c r="G1538" s="264"/>
      <c r="H1538" s="159"/>
      <c r="I1538" s="159"/>
      <c r="J1538" s="159"/>
      <c r="K1538" s="159"/>
      <c r="L1538" s="159"/>
      <c r="M1538" s="159"/>
      <c r="N1538" s="158"/>
      <c r="O1538" s="158"/>
      <c r="P1538" s="158"/>
      <c r="Q1538" s="158"/>
      <c r="R1538" s="159"/>
      <c r="S1538" s="159"/>
      <c r="T1538" s="159"/>
      <c r="U1538" s="159"/>
      <c r="V1538" s="159"/>
      <c r="W1538" s="159"/>
      <c r="X1538" s="159"/>
      <c r="Y1538" s="159"/>
      <c r="Z1538" s="148"/>
      <c r="AA1538" s="148"/>
      <c r="AB1538" s="148"/>
      <c r="AC1538" s="148"/>
      <c r="AD1538" s="148"/>
      <c r="AE1538" s="148"/>
      <c r="AF1538" s="148"/>
      <c r="AG1538" s="148" t="s">
        <v>365</v>
      </c>
      <c r="AH1538" s="148"/>
      <c r="AI1538" s="148"/>
      <c r="AJ1538" s="148"/>
      <c r="AK1538" s="148"/>
      <c r="AL1538" s="148"/>
      <c r="AM1538" s="148"/>
      <c r="AN1538" s="148"/>
      <c r="AO1538" s="148"/>
      <c r="AP1538" s="148"/>
      <c r="AQ1538" s="148"/>
      <c r="AR1538" s="148"/>
      <c r="AS1538" s="148"/>
      <c r="AT1538" s="148"/>
      <c r="AU1538" s="148"/>
      <c r="AV1538" s="148"/>
      <c r="AW1538" s="148"/>
      <c r="AX1538" s="148"/>
      <c r="AY1538" s="148"/>
      <c r="AZ1538" s="148"/>
      <c r="BA1538" s="148"/>
      <c r="BB1538" s="148"/>
      <c r="BC1538" s="148"/>
      <c r="BD1538" s="148"/>
      <c r="BE1538" s="148"/>
      <c r="BF1538" s="148"/>
      <c r="BG1538" s="148"/>
      <c r="BH1538" s="148"/>
    </row>
    <row r="1539" spans="1:60" outlineLevel="3" x14ac:dyDescent="0.2">
      <c r="A1539" s="155"/>
      <c r="B1539" s="156"/>
      <c r="C1539" s="263" t="s">
        <v>1764</v>
      </c>
      <c r="D1539" s="264"/>
      <c r="E1539" s="264"/>
      <c r="F1539" s="264"/>
      <c r="G1539" s="264"/>
      <c r="H1539" s="159"/>
      <c r="I1539" s="159"/>
      <c r="J1539" s="159"/>
      <c r="K1539" s="159"/>
      <c r="L1539" s="159"/>
      <c r="M1539" s="159"/>
      <c r="N1539" s="158"/>
      <c r="O1539" s="158"/>
      <c r="P1539" s="158"/>
      <c r="Q1539" s="158"/>
      <c r="R1539" s="159"/>
      <c r="S1539" s="159"/>
      <c r="T1539" s="159"/>
      <c r="U1539" s="159"/>
      <c r="V1539" s="159"/>
      <c r="W1539" s="159"/>
      <c r="X1539" s="159"/>
      <c r="Y1539" s="159"/>
      <c r="Z1539" s="148"/>
      <c r="AA1539" s="148"/>
      <c r="AB1539" s="148"/>
      <c r="AC1539" s="148"/>
      <c r="AD1539" s="148"/>
      <c r="AE1539" s="148"/>
      <c r="AF1539" s="148"/>
      <c r="AG1539" s="148" t="s">
        <v>365</v>
      </c>
      <c r="AH1539" s="148"/>
      <c r="AI1539" s="148"/>
      <c r="AJ1539" s="148"/>
      <c r="AK1539" s="148"/>
      <c r="AL1539" s="148"/>
      <c r="AM1539" s="148"/>
      <c r="AN1539" s="148"/>
      <c r="AO1539" s="148"/>
      <c r="AP1539" s="148"/>
      <c r="AQ1539" s="148"/>
      <c r="AR1539" s="148"/>
      <c r="AS1539" s="148"/>
      <c r="AT1539" s="148"/>
      <c r="AU1539" s="148"/>
      <c r="AV1539" s="148"/>
      <c r="AW1539" s="148"/>
      <c r="AX1539" s="148"/>
      <c r="AY1539" s="148"/>
      <c r="AZ1539" s="148"/>
      <c r="BA1539" s="148"/>
      <c r="BB1539" s="148"/>
      <c r="BC1539" s="148"/>
      <c r="BD1539" s="148"/>
      <c r="BE1539" s="148"/>
      <c r="BF1539" s="148"/>
      <c r="BG1539" s="148"/>
      <c r="BH1539" s="148"/>
    </row>
    <row r="1540" spans="1:60" outlineLevel="3" x14ac:dyDescent="0.2">
      <c r="A1540" s="155"/>
      <c r="B1540" s="156"/>
      <c r="C1540" s="263" t="s">
        <v>1765</v>
      </c>
      <c r="D1540" s="264"/>
      <c r="E1540" s="264"/>
      <c r="F1540" s="264"/>
      <c r="G1540" s="264"/>
      <c r="H1540" s="159"/>
      <c r="I1540" s="159"/>
      <c r="J1540" s="159"/>
      <c r="K1540" s="159"/>
      <c r="L1540" s="159"/>
      <c r="M1540" s="159"/>
      <c r="N1540" s="158"/>
      <c r="O1540" s="158"/>
      <c r="P1540" s="158"/>
      <c r="Q1540" s="158"/>
      <c r="R1540" s="159"/>
      <c r="S1540" s="159"/>
      <c r="T1540" s="159"/>
      <c r="U1540" s="159"/>
      <c r="V1540" s="159"/>
      <c r="W1540" s="159"/>
      <c r="X1540" s="159"/>
      <c r="Y1540" s="159"/>
      <c r="Z1540" s="148"/>
      <c r="AA1540" s="148"/>
      <c r="AB1540" s="148"/>
      <c r="AC1540" s="148"/>
      <c r="AD1540" s="148"/>
      <c r="AE1540" s="148"/>
      <c r="AF1540" s="148"/>
      <c r="AG1540" s="148" t="s">
        <v>365</v>
      </c>
      <c r="AH1540" s="148"/>
      <c r="AI1540" s="148"/>
      <c r="AJ1540" s="148"/>
      <c r="AK1540" s="148"/>
      <c r="AL1540" s="148"/>
      <c r="AM1540" s="148"/>
      <c r="AN1540" s="148"/>
      <c r="AO1540" s="148"/>
      <c r="AP1540" s="148"/>
      <c r="AQ1540" s="148"/>
      <c r="AR1540" s="148"/>
      <c r="AS1540" s="148"/>
      <c r="AT1540" s="148"/>
      <c r="AU1540" s="148"/>
      <c r="AV1540" s="148"/>
      <c r="AW1540" s="148"/>
      <c r="AX1540" s="148"/>
      <c r="AY1540" s="148"/>
      <c r="AZ1540" s="148"/>
      <c r="BA1540" s="148"/>
      <c r="BB1540" s="148"/>
      <c r="BC1540" s="148"/>
      <c r="BD1540" s="148"/>
      <c r="BE1540" s="148"/>
      <c r="BF1540" s="148"/>
      <c r="BG1540" s="148"/>
      <c r="BH1540" s="148"/>
    </row>
    <row r="1541" spans="1:60" outlineLevel="3" x14ac:dyDescent="0.2">
      <c r="A1541" s="155"/>
      <c r="B1541" s="156"/>
      <c r="C1541" s="263" t="s">
        <v>1134</v>
      </c>
      <c r="D1541" s="264"/>
      <c r="E1541" s="264"/>
      <c r="F1541" s="264"/>
      <c r="G1541" s="264"/>
      <c r="H1541" s="159"/>
      <c r="I1541" s="159"/>
      <c r="J1541" s="159"/>
      <c r="K1541" s="159"/>
      <c r="L1541" s="159"/>
      <c r="M1541" s="159"/>
      <c r="N1541" s="158"/>
      <c r="O1541" s="158"/>
      <c r="P1541" s="158"/>
      <c r="Q1541" s="158"/>
      <c r="R1541" s="159"/>
      <c r="S1541" s="159"/>
      <c r="T1541" s="159"/>
      <c r="U1541" s="159"/>
      <c r="V1541" s="159"/>
      <c r="W1541" s="159"/>
      <c r="X1541" s="159"/>
      <c r="Y1541" s="159"/>
      <c r="Z1541" s="148"/>
      <c r="AA1541" s="148"/>
      <c r="AB1541" s="148"/>
      <c r="AC1541" s="148"/>
      <c r="AD1541" s="148"/>
      <c r="AE1541" s="148"/>
      <c r="AF1541" s="148"/>
      <c r="AG1541" s="148" t="s">
        <v>365</v>
      </c>
      <c r="AH1541" s="148"/>
      <c r="AI1541" s="148"/>
      <c r="AJ1541" s="148"/>
      <c r="AK1541" s="148"/>
      <c r="AL1541" s="148"/>
      <c r="AM1541" s="148"/>
      <c r="AN1541" s="148"/>
      <c r="AO1541" s="148"/>
      <c r="AP1541" s="148"/>
      <c r="AQ1541" s="148"/>
      <c r="AR1541" s="148"/>
      <c r="AS1541" s="148"/>
      <c r="AT1541" s="148"/>
      <c r="AU1541" s="148"/>
      <c r="AV1541" s="148"/>
      <c r="AW1541" s="148"/>
      <c r="AX1541" s="148"/>
      <c r="AY1541" s="148"/>
      <c r="AZ1541" s="148"/>
      <c r="BA1541" s="148"/>
      <c r="BB1541" s="148"/>
      <c r="BC1541" s="148"/>
      <c r="BD1541" s="148"/>
      <c r="BE1541" s="148"/>
      <c r="BF1541" s="148"/>
      <c r="BG1541" s="148"/>
      <c r="BH1541" s="148"/>
    </row>
    <row r="1542" spans="1:60" outlineLevel="1" x14ac:dyDescent="0.2">
      <c r="A1542" s="178">
        <v>333</v>
      </c>
      <c r="B1542" s="179" t="s">
        <v>1770</v>
      </c>
      <c r="C1542" s="195" t="s">
        <v>1771</v>
      </c>
      <c r="D1542" s="180" t="s">
        <v>1426</v>
      </c>
      <c r="E1542" s="181">
        <v>1</v>
      </c>
      <c r="F1542" s="182"/>
      <c r="G1542" s="183">
        <f>ROUND(E1542*F1542,2)</f>
        <v>0</v>
      </c>
      <c r="H1542" s="182"/>
      <c r="I1542" s="183">
        <f>ROUND(E1542*H1542,2)</f>
        <v>0</v>
      </c>
      <c r="J1542" s="182"/>
      <c r="K1542" s="183">
        <f>ROUND(E1542*J1542,2)</f>
        <v>0</v>
      </c>
      <c r="L1542" s="183">
        <v>12</v>
      </c>
      <c r="M1542" s="183">
        <f>G1542*(1+L1542/100)</f>
        <v>0</v>
      </c>
      <c r="N1542" s="181">
        <v>2.9E-4</v>
      </c>
      <c r="O1542" s="181">
        <f>ROUND(E1542*N1542,2)</f>
        <v>0</v>
      </c>
      <c r="P1542" s="181">
        <v>0</v>
      </c>
      <c r="Q1542" s="181">
        <f>ROUND(E1542*P1542,2)</f>
        <v>0</v>
      </c>
      <c r="R1542" s="183"/>
      <c r="S1542" s="183" t="s">
        <v>633</v>
      </c>
      <c r="T1542" s="184" t="s">
        <v>634</v>
      </c>
      <c r="U1542" s="159">
        <v>0.05</v>
      </c>
      <c r="V1542" s="159">
        <f>ROUND(E1542*U1542,2)</f>
        <v>0.05</v>
      </c>
      <c r="W1542" s="159"/>
      <c r="X1542" s="159" t="s">
        <v>314</v>
      </c>
      <c r="Y1542" s="159" t="s">
        <v>315</v>
      </c>
      <c r="Z1542" s="148"/>
      <c r="AA1542" s="148"/>
      <c r="AB1542" s="148"/>
      <c r="AC1542" s="148"/>
      <c r="AD1542" s="148"/>
      <c r="AE1542" s="148"/>
      <c r="AF1542" s="148"/>
      <c r="AG1542" s="148" t="s">
        <v>316</v>
      </c>
      <c r="AH1542" s="148"/>
      <c r="AI1542" s="148"/>
      <c r="AJ1542" s="148"/>
      <c r="AK1542" s="148"/>
      <c r="AL1542" s="148"/>
      <c r="AM1542" s="148"/>
      <c r="AN1542" s="148"/>
      <c r="AO1542" s="148"/>
      <c r="AP1542" s="148"/>
      <c r="AQ1542" s="148"/>
      <c r="AR1542" s="148"/>
      <c r="AS1542" s="148"/>
      <c r="AT1542" s="148"/>
      <c r="AU1542" s="148"/>
      <c r="AV1542" s="148"/>
      <c r="AW1542" s="148"/>
      <c r="AX1542" s="148"/>
      <c r="AY1542" s="148"/>
      <c r="AZ1542" s="148"/>
      <c r="BA1542" s="148"/>
      <c r="BB1542" s="148"/>
      <c r="BC1542" s="148"/>
      <c r="BD1542" s="148"/>
      <c r="BE1542" s="148"/>
      <c r="BF1542" s="148"/>
      <c r="BG1542" s="148"/>
      <c r="BH1542" s="148"/>
    </row>
    <row r="1543" spans="1:60" outlineLevel="2" x14ac:dyDescent="0.2">
      <c r="A1543" s="155"/>
      <c r="B1543" s="156"/>
      <c r="C1543" s="265" t="s">
        <v>1772</v>
      </c>
      <c r="D1543" s="266"/>
      <c r="E1543" s="266"/>
      <c r="F1543" s="266"/>
      <c r="G1543" s="266"/>
      <c r="H1543" s="159"/>
      <c r="I1543" s="159"/>
      <c r="J1543" s="159"/>
      <c r="K1543" s="159"/>
      <c r="L1543" s="159"/>
      <c r="M1543" s="159"/>
      <c r="N1543" s="158"/>
      <c r="O1543" s="158"/>
      <c r="P1543" s="158"/>
      <c r="Q1543" s="158"/>
      <c r="R1543" s="159"/>
      <c r="S1543" s="159"/>
      <c r="T1543" s="159"/>
      <c r="U1543" s="159"/>
      <c r="V1543" s="159"/>
      <c r="W1543" s="159"/>
      <c r="X1543" s="159"/>
      <c r="Y1543" s="159"/>
      <c r="Z1543" s="148"/>
      <c r="AA1543" s="148"/>
      <c r="AB1543" s="148"/>
      <c r="AC1543" s="148"/>
      <c r="AD1543" s="148"/>
      <c r="AE1543" s="148"/>
      <c r="AF1543" s="148"/>
      <c r="AG1543" s="148" t="s">
        <v>365</v>
      </c>
      <c r="AH1543" s="148"/>
      <c r="AI1543" s="148"/>
      <c r="AJ1543" s="148"/>
      <c r="AK1543" s="148"/>
      <c r="AL1543" s="148"/>
      <c r="AM1543" s="148"/>
      <c r="AN1543" s="148"/>
      <c r="AO1543" s="148"/>
      <c r="AP1543" s="148"/>
      <c r="AQ1543" s="148"/>
      <c r="AR1543" s="148"/>
      <c r="AS1543" s="148"/>
      <c r="AT1543" s="148"/>
      <c r="AU1543" s="148"/>
      <c r="AV1543" s="148"/>
      <c r="AW1543" s="148"/>
      <c r="AX1543" s="148"/>
      <c r="AY1543" s="148"/>
      <c r="AZ1543" s="148"/>
      <c r="BA1543" s="148"/>
      <c r="BB1543" s="148"/>
      <c r="BC1543" s="148"/>
      <c r="BD1543" s="148"/>
      <c r="BE1543" s="148"/>
      <c r="BF1543" s="148"/>
      <c r="BG1543" s="148"/>
      <c r="BH1543" s="148"/>
    </row>
    <row r="1544" spans="1:60" outlineLevel="1" x14ac:dyDescent="0.2">
      <c r="A1544" s="185">
        <v>334</v>
      </c>
      <c r="B1544" s="186" t="s">
        <v>1773</v>
      </c>
      <c r="C1544" s="197" t="s">
        <v>1774</v>
      </c>
      <c r="D1544" s="187" t="s">
        <v>381</v>
      </c>
      <c r="E1544" s="188">
        <v>9.1607599999999998</v>
      </c>
      <c r="F1544" s="189"/>
      <c r="G1544" s="190">
        <f>ROUND(E1544*F1544,2)</f>
        <v>0</v>
      </c>
      <c r="H1544" s="189"/>
      <c r="I1544" s="190">
        <f>ROUND(E1544*H1544,2)</f>
        <v>0</v>
      </c>
      <c r="J1544" s="189"/>
      <c r="K1544" s="190">
        <f>ROUND(E1544*J1544,2)</f>
        <v>0</v>
      </c>
      <c r="L1544" s="190">
        <v>12</v>
      </c>
      <c r="M1544" s="190">
        <f>G1544*(1+L1544/100)</f>
        <v>0</v>
      </c>
      <c r="N1544" s="188">
        <v>0</v>
      </c>
      <c r="O1544" s="188">
        <f>ROUND(E1544*N1544,2)</f>
        <v>0</v>
      </c>
      <c r="P1544" s="188">
        <v>0</v>
      </c>
      <c r="Q1544" s="188">
        <f>ROUND(E1544*P1544,2)</f>
        <v>0</v>
      </c>
      <c r="R1544" s="190"/>
      <c r="S1544" s="190" t="s">
        <v>313</v>
      </c>
      <c r="T1544" s="191" t="s">
        <v>313</v>
      </c>
      <c r="U1544" s="159">
        <v>2.3290000000000002</v>
      </c>
      <c r="V1544" s="159">
        <f>ROUND(E1544*U1544,2)</f>
        <v>21.34</v>
      </c>
      <c r="W1544" s="159"/>
      <c r="X1544" s="159" t="s">
        <v>1143</v>
      </c>
      <c r="Y1544" s="159" t="s">
        <v>315</v>
      </c>
      <c r="Z1544" s="148"/>
      <c r="AA1544" s="148"/>
      <c r="AB1544" s="148"/>
      <c r="AC1544" s="148"/>
      <c r="AD1544" s="148"/>
      <c r="AE1544" s="148"/>
      <c r="AF1544" s="148"/>
      <c r="AG1544" s="148" t="s">
        <v>1144</v>
      </c>
      <c r="AH1544" s="148"/>
      <c r="AI1544" s="148"/>
      <c r="AJ1544" s="148"/>
      <c r="AK1544" s="148"/>
      <c r="AL1544" s="148"/>
      <c r="AM1544" s="148"/>
      <c r="AN1544" s="148"/>
      <c r="AO1544" s="148"/>
      <c r="AP1544" s="148"/>
      <c r="AQ1544" s="148"/>
      <c r="AR1544" s="148"/>
      <c r="AS1544" s="148"/>
      <c r="AT1544" s="148"/>
      <c r="AU1544" s="148"/>
      <c r="AV1544" s="148"/>
      <c r="AW1544" s="148"/>
      <c r="AX1544" s="148"/>
      <c r="AY1544" s="148"/>
      <c r="AZ1544" s="148"/>
      <c r="BA1544" s="148"/>
      <c r="BB1544" s="148"/>
      <c r="BC1544" s="148"/>
      <c r="BD1544" s="148"/>
      <c r="BE1544" s="148"/>
      <c r="BF1544" s="148"/>
      <c r="BG1544" s="148"/>
      <c r="BH1544" s="148"/>
    </row>
    <row r="1545" spans="1:60" x14ac:dyDescent="0.2">
      <c r="A1545" s="171" t="s">
        <v>308</v>
      </c>
      <c r="B1545" s="172" t="s">
        <v>263</v>
      </c>
      <c r="C1545" s="194" t="s">
        <v>264</v>
      </c>
      <c r="D1545" s="173"/>
      <c r="E1545" s="174"/>
      <c r="F1545" s="175"/>
      <c r="G1545" s="175">
        <f>SUMIF(AG1546:AG1592,"&lt;&gt;NOR",G1546:G1592)</f>
        <v>0</v>
      </c>
      <c r="H1545" s="175"/>
      <c r="I1545" s="175">
        <f>SUM(I1546:I1592)</f>
        <v>0</v>
      </c>
      <c r="J1545" s="175"/>
      <c r="K1545" s="175">
        <f>SUM(K1546:K1592)</f>
        <v>0</v>
      </c>
      <c r="L1545" s="175"/>
      <c r="M1545" s="175">
        <f>SUM(M1546:M1592)</f>
        <v>0</v>
      </c>
      <c r="N1545" s="174"/>
      <c r="O1545" s="174">
        <f>SUM(O1546:O1592)</f>
        <v>3.78</v>
      </c>
      <c r="P1545" s="174"/>
      <c r="Q1545" s="174">
        <f>SUM(Q1546:Q1592)</f>
        <v>0</v>
      </c>
      <c r="R1545" s="175"/>
      <c r="S1545" s="175"/>
      <c r="T1545" s="176"/>
      <c r="U1545" s="170"/>
      <c r="V1545" s="170">
        <f>SUM(V1546:V1592)</f>
        <v>284.89999999999998</v>
      </c>
      <c r="W1545" s="170"/>
      <c r="X1545" s="170"/>
      <c r="Y1545" s="170"/>
      <c r="AG1545" t="s">
        <v>309</v>
      </c>
    </row>
    <row r="1546" spans="1:60" outlineLevel="1" x14ac:dyDescent="0.2">
      <c r="A1546" s="178">
        <v>335</v>
      </c>
      <c r="B1546" s="179" t="s">
        <v>1775</v>
      </c>
      <c r="C1546" s="195" t="s">
        <v>1776</v>
      </c>
      <c r="D1546" s="180" t="s">
        <v>389</v>
      </c>
      <c r="E1546" s="181">
        <v>1002.82</v>
      </c>
      <c r="F1546" s="182"/>
      <c r="G1546" s="183">
        <f>ROUND(E1546*F1546,2)</f>
        <v>0</v>
      </c>
      <c r="H1546" s="182"/>
      <c r="I1546" s="183">
        <f>ROUND(E1546*H1546,2)</f>
        <v>0</v>
      </c>
      <c r="J1546" s="182"/>
      <c r="K1546" s="183">
        <f>ROUND(E1546*J1546,2)</f>
        <v>0</v>
      </c>
      <c r="L1546" s="183">
        <v>12</v>
      </c>
      <c r="M1546" s="183">
        <f>G1546*(1+L1546/100)</f>
        <v>0</v>
      </c>
      <c r="N1546" s="181">
        <v>2.7999999999999998E-4</v>
      </c>
      <c r="O1546" s="181">
        <f>ROUND(E1546*N1546,2)</f>
        <v>0.28000000000000003</v>
      </c>
      <c r="P1546" s="181">
        <v>0</v>
      </c>
      <c r="Q1546" s="181">
        <f>ROUND(E1546*P1546,2)</f>
        <v>0</v>
      </c>
      <c r="R1546" s="183"/>
      <c r="S1546" s="183" t="s">
        <v>313</v>
      </c>
      <c r="T1546" s="184" t="s">
        <v>313</v>
      </c>
      <c r="U1546" s="159">
        <v>0.19</v>
      </c>
      <c r="V1546" s="159">
        <f>ROUND(E1546*U1546,2)</f>
        <v>190.54</v>
      </c>
      <c r="W1546" s="159"/>
      <c r="X1546" s="159" t="s">
        <v>314</v>
      </c>
      <c r="Y1546" s="159" t="s">
        <v>315</v>
      </c>
      <c r="Z1546" s="148"/>
      <c r="AA1546" s="148"/>
      <c r="AB1546" s="148"/>
      <c r="AC1546" s="148"/>
      <c r="AD1546" s="148"/>
      <c r="AE1546" s="148"/>
      <c r="AF1546" s="148"/>
      <c r="AG1546" s="148" t="s">
        <v>316</v>
      </c>
      <c r="AH1546" s="148"/>
      <c r="AI1546" s="148"/>
      <c r="AJ1546" s="148"/>
      <c r="AK1546" s="148"/>
      <c r="AL1546" s="148"/>
      <c r="AM1546" s="148"/>
      <c r="AN1546" s="148"/>
      <c r="AO1546" s="148"/>
      <c r="AP1546" s="148"/>
      <c r="AQ1546" s="148"/>
      <c r="AR1546" s="148"/>
      <c r="AS1546" s="148"/>
      <c r="AT1546" s="148"/>
      <c r="AU1546" s="148"/>
      <c r="AV1546" s="148"/>
      <c r="AW1546" s="148"/>
      <c r="AX1546" s="148"/>
      <c r="AY1546" s="148"/>
      <c r="AZ1546" s="148"/>
      <c r="BA1546" s="148"/>
      <c r="BB1546" s="148"/>
      <c r="BC1546" s="148"/>
      <c r="BD1546" s="148"/>
      <c r="BE1546" s="148"/>
      <c r="BF1546" s="148"/>
      <c r="BG1546" s="148"/>
      <c r="BH1546" s="148"/>
    </row>
    <row r="1547" spans="1:60" ht="22.5" outlineLevel="2" x14ac:dyDescent="0.2">
      <c r="A1547" s="155"/>
      <c r="B1547" s="156"/>
      <c r="C1547" s="265" t="s">
        <v>1777</v>
      </c>
      <c r="D1547" s="266"/>
      <c r="E1547" s="266"/>
      <c r="F1547" s="266"/>
      <c r="G1547" s="266"/>
      <c r="H1547" s="159"/>
      <c r="I1547" s="159"/>
      <c r="J1547" s="159"/>
      <c r="K1547" s="159"/>
      <c r="L1547" s="159"/>
      <c r="M1547" s="159"/>
      <c r="N1547" s="158"/>
      <c r="O1547" s="158"/>
      <c r="P1547" s="158"/>
      <c r="Q1547" s="158"/>
      <c r="R1547" s="159"/>
      <c r="S1547" s="159"/>
      <c r="T1547" s="159"/>
      <c r="U1547" s="159"/>
      <c r="V1547" s="159"/>
      <c r="W1547" s="159"/>
      <c r="X1547" s="159"/>
      <c r="Y1547" s="159"/>
      <c r="Z1547" s="148"/>
      <c r="AA1547" s="148"/>
      <c r="AB1547" s="148"/>
      <c r="AC1547" s="148"/>
      <c r="AD1547" s="148"/>
      <c r="AE1547" s="148"/>
      <c r="AF1547" s="148"/>
      <c r="AG1547" s="148" t="s">
        <v>365</v>
      </c>
      <c r="AH1547" s="148"/>
      <c r="AI1547" s="148"/>
      <c r="AJ1547" s="148"/>
      <c r="AK1547" s="148"/>
      <c r="AL1547" s="148"/>
      <c r="AM1547" s="148"/>
      <c r="AN1547" s="148"/>
      <c r="AO1547" s="148"/>
      <c r="AP1547" s="148"/>
      <c r="AQ1547" s="148"/>
      <c r="AR1547" s="148"/>
      <c r="AS1547" s="148"/>
      <c r="AT1547" s="148"/>
      <c r="AU1547" s="148"/>
      <c r="AV1547" s="148"/>
      <c r="AW1547" s="148"/>
      <c r="AX1547" s="148"/>
      <c r="AY1547" s="148"/>
      <c r="AZ1547" s="148"/>
      <c r="BA1547" s="192" t="str">
        <f>C1547</f>
        <v>dřevěné profily přitlačující spoje parotěsnicí a vzduchotěsnicí vrstvy, podklad pro připevnění konstrukce podhledu</v>
      </c>
      <c r="BB1547" s="148"/>
      <c r="BC1547" s="148"/>
      <c r="BD1547" s="148"/>
      <c r="BE1547" s="148"/>
      <c r="BF1547" s="148"/>
      <c r="BG1547" s="148"/>
      <c r="BH1547" s="148"/>
    </row>
    <row r="1548" spans="1:60" outlineLevel="2" x14ac:dyDescent="0.2">
      <c r="A1548" s="155"/>
      <c r="B1548" s="156"/>
      <c r="C1548" s="196" t="s">
        <v>1778</v>
      </c>
      <c r="D1548" s="161"/>
      <c r="E1548" s="162">
        <v>1002.82</v>
      </c>
      <c r="F1548" s="159"/>
      <c r="G1548" s="159"/>
      <c r="H1548" s="159"/>
      <c r="I1548" s="159"/>
      <c r="J1548" s="159"/>
      <c r="K1548" s="159"/>
      <c r="L1548" s="159"/>
      <c r="M1548" s="159"/>
      <c r="N1548" s="158"/>
      <c r="O1548" s="158"/>
      <c r="P1548" s="158"/>
      <c r="Q1548" s="158"/>
      <c r="R1548" s="159"/>
      <c r="S1548" s="159"/>
      <c r="T1548" s="159"/>
      <c r="U1548" s="159"/>
      <c r="V1548" s="159"/>
      <c r="W1548" s="159"/>
      <c r="X1548" s="159"/>
      <c r="Y1548" s="159"/>
      <c r="Z1548" s="148"/>
      <c r="AA1548" s="148"/>
      <c r="AB1548" s="148"/>
      <c r="AC1548" s="148"/>
      <c r="AD1548" s="148"/>
      <c r="AE1548" s="148"/>
      <c r="AF1548" s="148"/>
      <c r="AG1548" s="148" t="s">
        <v>318</v>
      </c>
      <c r="AH1548" s="148">
        <v>0</v>
      </c>
      <c r="AI1548" s="148"/>
      <c r="AJ1548" s="148"/>
      <c r="AK1548" s="148"/>
      <c r="AL1548" s="148"/>
      <c r="AM1548" s="148"/>
      <c r="AN1548" s="148"/>
      <c r="AO1548" s="148"/>
      <c r="AP1548" s="148"/>
      <c r="AQ1548" s="148"/>
      <c r="AR1548" s="148"/>
      <c r="AS1548" s="148"/>
      <c r="AT1548" s="148"/>
      <c r="AU1548" s="148"/>
      <c r="AV1548" s="148"/>
      <c r="AW1548" s="148"/>
      <c r="AX1548" s="148"/>
      <c r="AY1548" s="148"/>
      <c r="AZ1548" s="148"/>
      <c r="BA1548" s="148"/>
      <c r="BB1548" s="148"/>
      <c r="BC1548" s="148"/>
      <c r="BD1548" s="148"/>
      <c r="BE1548" s="148"/>
      <c r="BF1548" s="148"/>
      <c r="BG1548" s="148"/>
      <c r="BH1548" s="148"/>
    </row>
    <row r="1549" spans="1:60" outlineLevel="1" x14ac:dyDescent="0.2">
      <c r="A1549" s="185">
        <v>336</v>
      </c>
      <c r="B1549" s="186" t="s">
        <v>1779</v>
      </c>
      <c r="C1549" s="197" t="s">
        <v>1780</v>
      </c>
      <c r="D1549" s="187" t="s">
        <v>443</v>
      </c>
      <c r="E1549" s="188">
        <v>16</v>
      </c>
      <c r="F1549" s="189"/>
      <c r="G1549" s="190">
        <f t="shared" ref="G1549:G1556" si="21">ROUND(E1549*F1549,2)</f>
        <v>0</v>
      </c>
      <c r="H1549" s="189"/>
      <c r="I1549" s="190">
        <f t="shared" ref="I1549:I1556" si="22">ROUND(E1549*H1549,2)</f>
        <v>0</v>
      </c>
      <c r="J1549" s="189"/>
      <c r="K1549" s="190">
        <f t="shared" ref="K1549:K1556" si="23">ROUND(E1549*J1549,2)</f>
        <v>0</v>
      </c>
      <c r="L1549" s="190">
        <v>12</v>
      </c>
      <c r="M1549" s="190">
        <f t="shared" ref="M1549:M1556" si="24">G1549*(1+L1549/100)</f>
        <v>0</v>
      </c>
      <c r="N1549" s="188">
        <v>2.7999999999999998E-4</v>
      </c>
      <c r="O1549" s="188">
        <f t="shared" ref="O1549:O1556" si="25">ROUND(E1549*N1549,2)</f>
        <v>0</v>
      </c>
      <c r="P1549" s="188">
        <v>0</v>
      </c>
      <c r="Q1549" s="188">
        <f t="shared" ref="Q1549:Q1556" si="26">ROUND(E1549*P1549,2)</f>
        <v>0</v>
      </c>
      <c r="R1549" s="190"/>
      <c r="S1549" s="190" t="s">
        <v>313</v>
      </c>
      <c r="T1549" s="191" t="s">
        <v>313</v>
      </c>
      <c r="U1549" s="159">
        <v>3.8279999999999998</v>
      </c>
      <c r="V1549" s="159">
        <f t="shared" ref="V1549:V1556" si="27">ROUND(E1549*U1549,2)</f>
        <v>61.25</v>
      </c>
      <c r="W1549" s="159"/>
      <c r="X1549" s="159" t="s">
        <v>314</v>
      </c>
      <c r="Y1549" s="159" t="s">
        <v>315</v>
      </c>
      <c r="Z1549" s="148"/>
      <c r="AA1549" s="148"/>
      <c r="AB1549" s="148"/>
      <c r="AC1549" s="148"/>
      <c r="AD1549" s="148"/>
      <c r="AE1549" s="148"/>
      <c r="AF1549" s="148"/>
      <c r="AG1549" s="148" t="s">
        <v>316</v>
      </c>
      <c r="AH1549" s="148"/>
      <c r="AI1549" s="148"/>
      <c r="AJ1549" s="148"/>
      <c r="AK1549" s="148"/>
      <c r="AL1549" s="148"/>
      <c r="AM1549" s="148"/>
      <c r="AN1549" s="148"/>
      <c r="AO1549" s="148"/>
      <c r="AP1549" s="148"/>
      <c r="AQ1549" s="148"/>
      <c r="AR1549" s="148"/>
      <c r="AS1549" s="148"/>
      <c r="AT1549" s="148"/>
      <c r="AU1549" s="148"/>
      <c r="AV1549" s="148"/>
      <c r="AW1549" s="148"/>
      <c r="AX1549" s="148"/>
      <c r="AY1549" s="148"/>
      <c r="AZ1549" s="148"/>
      <c r="BA1549" s="148"/>
      <c r="BB1549" s="148"/>
      <c r="BC1549" s="148"/>
      <c r="BD1549" s="148"/>
      <c r="BE1549" s="148"/>
      <c r="BF1549" s="148"/>
      <c r="BG1549" s="148"/>
      <c r="BH1549" s="148"/>
    </row>
    <row r="1550" spans="1:60" outlineLevel="1" x14ac:dyDescent="0.2">
      <c r="A1550" s="185">
        <v>337</v>
      </c>
      <c r="B1550" s="186" t="s">
        <v>1781</v>
      </c>
      <c r="C1550" s="197" t="s">
        <v>1782</v>
      </c>
      <c r="D1550" s="187" t="s">
        <v>443</v>
      </c>
      <c r="E1550" s="188">
        <v>16</v>
      </c>
      <c r="F1550" s="189"/>
      <c r="G1550" s="190">
        <f t="shared" si="21"/>
        <v>0</v>
      </c>
      <c r="H1550" s="189"/>
      <c r="I1550" s="190">
        <f t="shared" si="22"/>
        <v>0</v>
      </c>
      <c r="J1550" s="189"/>
      <c r="K1550" s="190">
        <f t="shared" si="23"/>
        <v>0</v>
      </c>
      <c r="L1550" s="190">
        <v>12</v>
      </c>
      <c r="M1550" s="190">
        <f t="shared" si="24"/>
        <v>0</v>
      </c>
      <c r="N1550" s="188">
        <v>2.7999999999999998E-4</v>
      </c>
      <c r="O1550" s="188">
        <f t="shared" si="25"/>
        <v>0</v>
      </c>
      <c r="P1550" s="188">
        <v>0</v>
      </c>
      <c r="Q1550" s="188">
        <f t="shared" si="26"/>
        <v>0</v>
      </c>
      <c r="R1550" s="190"/>
      <c r="S1550" s="190" t="s">
        <v>313</v>
      </c>
      <c r="T1550" s="191" t="s">
        <v>313</v>
      </c>
      <c r="U1550" s="159">
        <v>0.72799999999999998</v>
      </c>
      <c r="V1550" s="159">
        <f t="shared" si="27"/>
        <v>11.65</v>
      </c>
      <c r="W1550" s="159"/>
      <c r="X1550" s="159" t="s">
        <v>314</v>
      </c>
      <c r="Y1550" s="159" t="s">
        <v>315</v>
      </c>
      <c r="Z1550" s="148"/>
      <c r="AA1550" s="148"/>
      <c r="AB1550" s="148"/>
      <c r="AC1550" s="148"/>
      <c r="AD1550" s="148"/>
      <c r="AE1550" s="148"/>
      <c r="AF1550" s="148"/>
      <c r="AG1550" s="148" t="s">
        <v>316</v>
      </c>
      <c r="AH1550" s="148"/>
      <c r="AI1550" s="148"/>
      <c r="AJ1550" s="148"/>
      <c r="AK1550" s="148"/>
      <c r="AL1550" s="148"/>
      <c r="AM1550" s="148"/>
      <c r="AN1550" s="148"/>
      <c r="AO1550" s="148"/>
      <c r="AP1550" s="148"/>
      <c r="AQ1550" s="148"/>
      <c r="AR1550" s="148"/>
      <c r="AS1550" s="148"/>
      <c r="AT1550" s="148"/>
      <c r="AU1550" s="148"/>
      <c r="AV1550" s="148"/>
      <c r="AW1550" s="148"/>
      <c r="AX1550" s="148"/>
      <c r="AY1550" s="148"/>
      <c r="AZ1550" s="148"/>
      <c r="BA1550" s="148"/>
      <c r="BB1550" s="148"/>
      <c r="BC1550" s="148"/>
      <c r="BD1550" s="148"/>
      <c r="BE1550" s="148"/>
      <c r="BF1550" s="148"/>
      <c r="BG1550" s="148"/>
      <c r="BH1550" s="148"/>
    </row>
    <row r="1551" spans="1:60" outlineLevel="1" x14ac:dyDescent="0.2">
      <c r="A1551" s="185">
        <v>338</v>
      </c>
      <c r="B1551" s="186" t="s">
        <v>1783</v>
      </c>
      <c r="C1551" s="197" t="s">
        <v>1784</v>
      </c>
      <c r="D1551" s="187" t="s">
        <v>443</v>
      </c>
      <c r="E1551" s="188">
        <v>14</v>
      </c>
      <c r="F1551" s="189"/>
      <c r="G1551" s="190">
        <f t="shared" si="21"/>
        <v>0</v>
      </c>
      <c r="H1551" s="189"/>
      <c r="I1551" s="190">
        <f t="shared" si="22"/>
        <v>0</v>
      </c>
      <c r="J1551" s="189"/>
      <c r="K1551" s="190">
        <f t="shared" si="23"/>
        <v>0</v>
      </c>
      <c r="L1551" s="190">
        <v>12</v>
      </c>
      <c r="M1551" s="190">
        <f t="shared" si="24"/>
        <v>0</v>
      </c>
      <c r="N1551" s="188">
        <v>2.7999999999999998E-4</v>
      </c>
      <c r="O1551" s="188">
        <f t="shared" si="25"/>
        <v>0</v>
      </c>
      <c r="P1551" s="188">
        <v>0</v>
      </c>
      <c r="Q1551" s="188">
        <f t="shared" si="26"/>
        <v>0</v>
      </c>
      <c r="R1551" s="190"/>
      <c r="S1551" s="190" t="s">
        <v>313</v>
      </c>
      <c r="T1551" s="191" t="s">
        <v>313</v>
      </c>
      <c r="U1551" s="159">
        <v>0.876</v>
      </c>
      <c r="V1551" s="159">
        <f t="shared" si="27"/>
        <v>12.26</v>
      </c>
      <c r="W1551" s="159"/>
      <c r="X1551" s="159" t="s">
        <v>314</v>
      </c>
      <c r="Y1551" s="159" t="s">
        <v>315</v>
      </c>
      <c r="Z1551" s="148"/>
      <c r="AA1551" s="148"/>
      <c r="AB1551" s="148"/>
      <c r="AC1551" s="148"/>
      <c r="AD1551" s="148"/>
      <c r="AE1551" s="148"/>
      <c r="AF1551" s="148"/>
      <c r="AG1551" s="148" t="s">
        <v>316</v>
      </c>
      <c r="AH1551" s="148"/>
      <c r="AI1551" s="148"/>
      <c r="AJ1551" s="148"/>
      <c r="AK1551" s="148"/>
      <c r="AL1551" s="148"/>
      <c r="AM1551" s="148"/>
      <c r="AN1551" s="148"/>
      <c r="AO1551" s="148"/>
      <c r="AP1551" s="148"/>
      <c r="AQ1551" s="148"/>
      <c r="AR1551" s="148"/>
      <c r="AS1551" s="148"/>
      <c r="AT1551" s="148"/>
      <c r="AU1551" s="148"/>
      <c r="AV1551" s="148"/>
      <c r="AW1551" s="148"/>
      <c r="AX1551" s="148"/>
      <c r="AY1551" s="148"/>
      <c r="AZ1551" s="148"/>
      <c r="BA1551" s="148"/>
      <c r="BB1551" s="148"/>
      <c r="BC1551" s="148"/>
      <c r="BD1551" s="148"/>
      <c r="BE1551" s="148"/>
      <c r="BF1551" s="148"/>
      <c r="BG1551" s="148"/>
      <c r="BH1551" s="148"/>
    </row>
    <row r="1552" spans="1:60" outlineLevel="1" x14ac:dyDescent="0.2">
      <c r="A1552" s="185">
        <v>339</v>
      </c>
      <c r="B1552" s="186" t="s">
        <v>1785</v>
      </c>
      <c r="C1552" s="197" t="s">
        <v>1786</v>
      </c>
      <c r="D1552" s="187" t="s">
        <v>1426</v>
      </c>
      <c r="E1552" s="188">
        <v>1</v>
      </c>
      <c r="F1552" s="189"/>
      <c r="G1552" s="190">
        <f t="shared" si="21"/>
        <v>0</v>
      </c>
      <c r="H1552" s="189"/>
      <c r="I1552" s="190">
        <f t="shared" si="22"/>
        <v>0</v>
      </c>
      <c r="J1552" s="189"/>
      <c r="K1552" s="190">
        <f t="shared" si="23"/>
        <v>0</v>
      </c>
      <c r="L1552" s="190">
        <v>12</v>
      </c>
      <c r="M1552" s="190">
        <f t="shared" si="24"/>
        <v>0</v>
      </c>
      <c r="N1552" s="188">
        <v>0.4</v>
      </c>
      <c r="O1552" s="188">
        <f t="shared" si="25"/>
        <v>0.4</v>
      </c>
      <c r="P1552" s="188">
        <v>0</v>
      </c>
      <c r="Q1552" s="188">
        <f t="shared" si="26"/>
        <v>0</v>
      </c>
      <c r="R1552" s="190"/>
      <c r="S1552" s="190" t="s">
        <v>633</v>
      </c>
      <c r="T1552" s="191" t="s">
        <v>634</v>
      </c>
      <c r="U1552" s="159">
        <v>0</v>
      </c>
      <c r="V1552" s="159">
        <f t="shared" si="27"/>
        <v>0</v>
      </c>
      <c r="W1552" s="159"/>
      <c r="X1552" s="159" t="s">
        <v>314</v>
      </c>
      <c r="Y1552" s="159" t="s">
        <v>315</v>
      </c>
      <c r="Z1552" s="148"/>
      <c r="AA1552" s="148"/>
      <c r="AB1552" s="148"/>
      <c r="AC1552" s="148"/>
      <c r="AD1552" s="148"/>
      <c r="AE1552" s="148"/>
      <c r="AF1552" s="148"/>
      <c r="AG1552" s="148" t="s">
        <v>316</v>
      </c>
      <c r="AH1552" s="148"/>
      <c r="AI1552" s="148"/>
      <c r="AJ1552" s="148"/>
      <c r="AK1552" s="148"/>
      <c r="AL1552" s="148"/>
      <c r="AM1552" s="148"/>
      <c r="AN1552" s="148"/>
      <c r="AO1552" s="148"/>
      <c r="AP1552" s="148"/>
      <c r="AQ1552" s="148"/>
      <c r="AR1552" s="148"/>
      <c r="AS1552" s="148"/>
      <c r="AT1552" s="148"/>
      <c r="AU1552" s="148"/>
      <c r="AV1552" s="148"/>
      <c r="AW1552" s="148"/>
      <c r="AX1552" s="148"/>
      <c r="AY1552" s="148"/>
      <c r="AZ1552" s="148"/>
      <c r="BA1552" s="148"/>
      <c r="BB1552" s="148"/>
      <c r="BC1552" s="148"/>
      <c r="BD1552" s="148"/>
      <c r="BE1552" s="148"/>
      <c r="BF1552" s="148"/>
      <c r="BG1552" s="148"/>
      <c r="BH1552" s="148"/>
    </row>
    <row r="1553" spans="1:60" ht="22.5" outlineLevel="1" x14ac:dyDescent="0.2">
      <c r="A1553" s="185">
        <v>340</v>
      </c>
      <c r="B1553" s="186" t="s">
        <v>1787</v>
      </c>
      <c r="C1553" s="197" t="s">
        <v>1788</v>
      </c>
      <c r="D1553" s="187" t="s">
        <v>1426</v>
      </c>
      <c r="E1553" s="188">
        <v>1</v>
      </c>
      <c r="F1553" s="189"/>
      <c r="G1553" s="190">
        <f t="shared" si="21"/>
        <v>0</v>
      </c>
      <c r="H1553" s="189"/>
      <c r="I1553" s="190">
        <f t="shared" si="22"/>
        <v>0</v>
      </c>
      <c r="J1553" s="189"/>
      <c r="K1553" s="190">
        <f t="shared" si="23"/>
        <v>0</v>
      </c>
      <c r="L1553" s="190">
        <v>12</v>
      </c>
      <c r="M1553" s="190">
        <f t="shared" si="24"/>
        <v>0</v>
      </c>
      <c r="N1553" s="188">
        <v>0.184</v>
      </c>
      <c r="O1553" s="188">
        <f t="shared" si="25"/>
        <v>0.18</v>
      </c>
      <c r="P1553" s="188">
        <v>0</v>
      </c>
      <c r="Q1553" s="188">
        <f t="shared" si="26"/>
        <v>0</v>
      </c>
      <c r="R1553" s="190"/>
      <c r="S1553" s="190" t="s">
        <v>633</v>
      </c>
      <c r="T1553" s="191" t="s">
        <v>634</v>
      </c>
      <c r="U1553" s="159">
        <v>0</v>
      </c>
      <c r="V1553" s="159">
        <f t="shared" si="27"/>
        <v>0</v>
      </c>
      <c r="W1553" s="159"/>
      <c r="X1553" s="159" t="s">
        <v>314</v>
      </c>
      <c r="Y1553" s="159" t="s">
        <v>315</v>
      </c>
      <c r="Z1553" s="148"/>
      <c r="AA1553" s="148"/>
      <c r="AB1553" s="148"/>
      <c r="AC1553" s="148"/>
      <c r="AD1553" s="148"/>
      <c r="AE1553" s="148"/>
      <c r="AF1553" s="148"/>
      <c r="AG1553" s="148" t="s">
        <v>316</v>
      </c>
      <c r="AH1553" s="148"/>
      <c r="AI1553" s="148"/>
      <c r="AJ1553" s="148"/>
      <c r="AK1553" s="148"/>
      <c r="AL1553" s="148"/>
      <c r="AM1553" s="148"/>
      <c r="AN1553" s="148"/>
      <c r="AO1553" s="148"/>
      <c r="AP1553" s="148"/>
      <c r="AQ1553" s="148"/>
      <c r="AR1553" s="148"/>
      <c r="AS1553" s="148"/>
      <c r="AT1553" s="148"/>
      <c r="AU1553" s="148"/>
      <c r="AV1553" s="148"/>
      <c r="AW1553" s="148"/>
      <c r="AX1553" s="148"/>
      <c r="AY1553" s="148"/>
      <c r="AZ1553" s="148"/>
      <c r="BA1553" s="148"/>
      <c r="BB1553" s="148"/>
      <c r="BC1553" s="148"/>
      <c r="BD1553" s="148"/>
      <c r="BE1553" s="148"/>
      <c r="BF1553" s="148"/>
      <c r="BG1553" s="148"/>
      <c r="BH1553" s="148"/>
    </row>
    <row r="1554" spans="1:60" ht="22.5" outlineLevel="1" x14ac:dyDescent="0.2">
      <c r="A1554" s="185">
        <v>341</v>
      </c>
      <c r="B1554" s="186" t="s">
        <v>1789</v>
      </c>
      <c r="C1554" s="197" t="s">
        <v>1790</v>
      </c>
      <c r="D1554" s="187" t="s">
        <v>1426</v>
      </c>
      <c r="E1554" s="188">
        <v>1</v>
      </c>
      <c r="F1554" s="189"/>
      <c r="G1554" s="190">
        <f t="shared" si="21"/>
        <v>0</v>
      </c>
      <c r="H1554" s="189"/>
      <c r="I1554" s="190">
        <f t="shared" si="22"/>
        <v>0</v>
      </c>
      <c r="J1554" s="189"/>
      <c r="K1554" s="190">
        <f t="shared" si="23"/>
        <v>0</v>
      </c>
      <c r="L1554" s="190">
        <v>12</v>
      </c>
      <c r="M1554" s="190">
        <f t="shared" si="24"/>
        <v>0</v>
      </c>
      <c r="N1554" s="188">
        <v>0.4</v>
      </c>
      <c r="O1554" s="188">
        <f t="shared" si="25"/>
        <v>0.4</v>
      </c>
      <c r="P1554" s="188">
        <v>0</v>
      </c>
      <c r="Q1554" s="188">
        <f t="shared" si="26"/>
        <v>0</v>
      </c>
      <c r="R1554" s="190"/>
      <c r="S1554" s="190" t="s">
        <v>633</v>
      </c>
      <c r="T1554" s="191" t="s">
        <v>634</v>
      </c>
      <c r="U1554" s="159">
        <v>0</v>
      </c>
      <c r="V1554" s="159">
        <f t="shared" si="27"/>
        <v>0</v>
      </c>
      <c r="W1554" s="159"/>
      <c r="X1554" s="159" t="s">
        <v>314</v>
      </c>
      <c r="Y1554" s="159" t="s">
        <v>315</v>
      </c>
      <c r="Z1554" s="148"/>
      <c r="AA1554" s="148"/>
      <c r="AB1554" s="148"/>
      <c r="AC1554" s="148"/>
      <c r="AD1554" s="148"/>
      <c r="AE1554" s="148"/>
      <c r="AF1554" s="148"/>
      <c r="AG1554" s="148" t="s">
        <v>316</v>
      </c>
      <c r="AH1554" s="148"/>
      <c r="AI1554" s="148"/>
      <c r="AJ1554" s="148"/>
      <c r="AK1554" s="148"/>
      <c r="AL1554" s="148"/>
      <c r="AM1554" s="148"/>
      <c r="AN1554" s="148"/>
      <c r="AO1554" s="148"/>
      <c r="AP1554" s="148"/>
      <c r="AQ1554" s="148"/>
      <c r="AR1554" s="148"/>
      <c r="AS1554" s="148"/>
      <c r="AT1554" s="148"/>
      <c r="AU1554" s="148"/>
      <c r="AV1554" s="148"/>
      <c r="AW1554" s="148"/>
      <c r="AX1554" s="148"/>
      <c r="AY1554" s="148"/>
      <c r="AZ1554" s="148"/>
      <c r="BA1554" s="148"/>
      <c r="BB1554" s="148"/>
      <c r="BC1554" s="148"/>
      <c r="BD1554" s="148"/>
      <c r="BE1554" s="148"/>
      <c r="BF1554" s="148"/>
      <c r="BG1554" s="148"/>
      <c r="BH1554" s="148"/>
    </row>
    <row r="1555" spans="1:60" ht="22.5" outlineLevel="1" x14ac:dyDescent="0.2">
      <c r="A1555" s="185">
        <v>342</v>
      </c>
      <c r="B1555" s="186" t="s">
        <v>1791</v>
      </c>
      <c r="C1555" s="197" t="s">
        <v>1792</v>
      </c>
      <c r="D1555" s="187" t="s">
        <v>1426</v>
      </c>
      <c r="E1555" s="188">
        <v>2</v>
      </c>
      <c r="F1555" s="189"/>
      <c r="G1555" s="190">
        <f t="shared" si="21"/>
        <v>0</v>
      </c>
      <c r="H1555" s="189"/>
      <c r="I1555" s="190">
        <f t="shared" si="22"/>
        <v>0</v>
      </c>
      <c r="J1555" s="189"/>
      <c r="K1555" s="190">
        <f t="shared" si="23"/>
        <v>0</v>
      </c>
      <c r="L1555" s="190">
        <v>12</v>
      </c>
      <c r="M1555" s="190">
        <f t="shared" si="24"/>
        <v>0</v>
      </c>
      <c r="N1555" s="188">
        <v>0.25</v>
      </c>
      <c r="O1555" s="188">
        <f t="shared" si="25"/>
        <v>0.5</v>
      </c>
      <c r="P1555" s="188">
        <v>0</v>
      </c>
      <c r="Q1555" s="188">
        <f t="shared" si="26"/>
        <v>0</v>
      </c>
      <c r="R1555" s="190"/>
      <c r="S1555" s="190" t="s">
        <v>633</v>
      </c>
      <c r="T1555" s="191" t="s">
        <v>634</v>
      </c>
      <c r="U1555" s="159">
        <v>0</v>
      </c>
      <c r="V1555" s="159">
        <f t="shared" si="27"/>
        <v>0</v>
      </c>
      <c r="W1555" s="159"/>
      <c r="X1555" s="159" t="s">
        <v>314</v>
      </c>
      <c r="Y1555" s="159" t="s">
        <v>315</v>
      </c>
      <c r="Z1555" s="148"/>
      <c r="AA1555" s="148"/>
      <c r="AB1555" s="148"/>
      <c r="AC1555" s="148"/>
      <c r="AD1555" s="148"/>
      <c r="AE1555" s="148"/>
      <c r="AF1555" s="148"/>
      <c r="AG1555" s="148" t="s">
        <v>316</v>
      </c>
      <c r="AH1555" s="148"/>
      <c r="AI1555" s="148"/>
      <c r="AJ1555" s="148"/>
      <c r="AK1555" s="148"/>
      <c r="AL1555" s="148"/>
      <c r="AM1555" s="148"/>
      <c r="AN1555" s="148"/>
      <c r="AO1555" s="148"/>
      <c r="AP1555" s="148"/>
      <c r="AQ1555" s="148"/>
      <c r="AR1555" s="148"/>
      <c r="AS1555" s="148"/>
      <c r="AT1555" s="148"/>
      <c r="AU1555" s="148"/>
      <c r="AV1555" s="148"/>
      <c r="AW1555" s="148"/>
      <c r="AX1555" s="148"/>
      <c r="AY1555" s="148"/>
      <c r="AZ1555" s="148"/>
      <c r="BA1555" s="148"/>
      <c r="BB1555" s="148"/>
      <c r="BC1555" s="148"/>
      <c r="BD1555" s="148"/>
      <c r="BE1555" s="148"/>
      <c r="BF1555" s="148"/>
      <c r="BG1555" s="148"/>
      <c r="BH1555" s="148"/>
    </row>
    <row r="1556" spans="1:60" ht="22.5" outlineLevel="1" x14ac:dyDescent="0.2">
      <c r="A1556" s="178">
        <v>343</v>
      </c>
      <c r="B1556" s="179" t="s">
        <v>1793</v>
      </c>
      <c r="C1556" s="195" t="s">
        <v>1794</v>
      </c>
      <c r="D1556" s="180" t="s">
        <v>312</v>
      </c>
      <c r="E1556" s="181">
        <v>2.4067699999999999</v>
      </c>
      <c r="F1556" s="182"/>
      <c r="G1556" s="183">
        <f t="shared" si="21"/>
        <v>0</v>
      </c>
      <c r="H1556" s="182"/>
      <c r="I1556" s="183">
        <f t="shared" si="22"/>
        <v>0</v>
      </c>
      <c r="J1556" s="182"/>
      <c r="K1556" s="183">
        <f t="shared" si="23"/>
        <v>0</v>
      </c>
      <c r="L1556" s="183">
        <v>12</v>
      </c>
      <c r="M1556" s="183">
        <f t="shared" si="24"/>
        <v>0</v>
      </c>
      <c r="N1556" s="181">
        <v>0.5</v>
      </c>
      <c r="O1556" s="181">
        <f t="shared" si="25"/>
        <v>1.2</v>
      </c>
      <c r="P1556" s="181">
        <v>0</v>
      </c>
      <c r="Q1556" s="181">
        <f t="shared" si="26"/>
        <v>0</v>
      </c>
      <c r="R1556" s="183" t="s">
        <v>382</v>
      </c>
      <c r="S1556" s="183" t="s">
        <v>313</v>
      </c>
      <c r="T1556" s="184" t="s">
        <v>313</v>
      </c>
      <c r="U1556" s="159">
        <v>0</v>
      </c>
      <c r="V1556" s="159">
        <f t="shared" si="27"/>
        <v>0</v>
      </c>
      <c r="W1556" s="159"/>
      <c r="X1556" s="159" t="s">
        <v>384</v>
      </c>
      <c r="Y1556" s="159" t="s">
        <v>315</v>
      </c>
      <c r="Z1556" s="148"/>
      <c r="AA1556" s="148"/>
      <c r="AB1556" s="148"/>
      <c r="AC1556" s="148"/>
      <c r="AD1556" s="148"/>
      <c r="AE1556" s="148"/>
      <c r="AF1556" s="148"/>
      <c r="AG1556" s="148" t="s">
        <v>385</v>
      </c>
      <c r="AH1556" s="148"/>
      <c r="AI1556" s="148"/>
      <c r="AJ1556" s="148"/>
      <c r="AK1556" s="148"/>
      <c r="AL1556" s="148"/>
      <c r="AM1556" s="148"/>
      <c r="AN1556" s="148"/>
      <c r="AO1556" s="148"/>
      <c r="AP1556" s="148"/>
      <c r="AQ1556" s="148"/>
      <c r="AR1556" s="148"/>
      <c r="AS1556" s="148"/>
      <c r="AT1556" s="148"/>
      <c r="AU1556" s="148"/>
      <c r="AV1556" s="148"/>
      <c r="AW1556" s="148"/>
      <c r="AX1556" s="148"/>
      <c r="AY1556" s="148"/>
      <c r="AZ1556" s="148"/>
      <c r="BA1556" s="148"/>
      <c r="BB1556" s="148"/>
      <c r="BC1556" s="148"/>
      <c r="BD1556" s="148"/>
      <c r="BE1556" s="148"/>
      <c r="BF1556" s="148"/>
      <c r="BG1556" s="148"/>
      <c r="BH1556" s="148"/>
    </row>
    <row r="1557" spans="1:60" ht="22.5" outlineLevel="2" x14ac:dyDescent="0.2">
      <c r="A1557" s="155"/>
      <c r="B1557" s="156"/>
      <c r="C1557" s="196" t="s">
        <v>1795</v>
      </c>
      <c r="D1557" s="161"/>
      <c r="E1557" s="162">
        <v>2.4067699999999999</v>
      </c>
      <c r="F1557" s="159"/>
      <c r="G1557" s="159"/>
      <c r="H1557" s="159"/>
      <c r="I1557" s="159"/>
      <c r="J1557" s="159"/>
      <c r="K1557" s="159"/>
      <c r="L1557" s="159"/>
      <c r="M1557" s="159"/>
      <c r="N1557" s="158"/>
      <c r="O1557" s="158"/>
      <c r="P1557" s="158"/>
      <c r="Q1557" s="158"/>
      <c r="R1557" s="159"/>
      <c r="S1557" s="159"/>
      <c r="T1557" s="159"/>
      <c r="U1557" s="159"/>
      <c r="V1557" s="159"/>
      <c r="W1557" s="159"/>
      <c r="X1557" s="159"/>
      <c r="Y1557" s="159"/>
      <c r="Z1557" s="148"/>
      <c r="AA1557" s="148"/>
      <c r="AB1557" s="148"/>
      <c r="AC1557" s="148"/>
      <c r="AD1557" s="148"/>
      <c r="AE1557" s="148"/>
      <c r="AF1557" s="148"/>
      <c r="AG1557" s="148" t="s">
        <v>318</v>
      </c>
      <c r="AH1557" s="148">
        <v>5</v>
      </c>
      <c r="AI1557" s="148"/>
      <c r="AJ1557" s="148"/>
      <c r="AK1557" s="148"/>
      <c r="AL1557" s="148"/>
      <c r="AM1557" s="148"/>
      <c r="AN1557" s="148"/>
      <c r="AO1557" s="148"/>
      <c r="AP1557" s="148"/>
      <c r="AQ1557" s="148"/>
      <c r="AR1557" s="148"/>
      <c r="AS1557" s="148"/>
      <c r="AT1557" s="148"/>
      <c r="AU1557" s="148"/>
      <c r="AV1557" s="148"/>
      <c r="AW1557" s="148"/>
      <c r="AX1557" s="148"/>
      <c r="AY1557" s="148"/>
      <c r="AZ1557" s="148"/>
      <c r="BA1557" s="148"/>
      <c r="BB1557" s="148"/>
      <c r="BC1557" s="148"/>
      <c r="BD1557" s="148"/>
      <c r="BE1557" s="148"/>
      <c r="BF1557" s="148"/>
      <c r="BG1557" s="148"/>
      <c r="BH1557" s="148"/>
    </row>
    <row r="1558" spans="1:60" ht="22.5" outlineLevel="1" x14ac:dyDescent="0.2">
      <c r="A1558" s="178">
        <v>344</v>
      </c>
      <c r="B1558" s="179" t="s">
        <v>1796</v>
      </c>
      <c r="C1558" s="195" t="s">
        <v>1797</v>
      </c>
      <c r="D1558" s="180" t="s">
        <v>443</v>
      </c>
      <c r="E1558" s="181">
        <v>2</v>
      </c>
      <c r="F1558" s="182"/>
      <c r="G1558" s="183">
        <f>ROUND(E1558*F1558,2)</f>
        <v>0</v>
      </c>
      <c r="H1558" s="182"/>
      <c r="I1558" s="183">
        <f>ROUND(E1558*H1558,2)</f>
        <v>0</v>
      </c>
      <c r="J1558" s="182"/>
      <c r="K1558" s="183">
        <f>ROUND(E1558*J1558,2)</f>
        <v>0</v>
      </c>
      <c r="L1558" s="183">
        <v>12</v>
      </c>
      <c r="M1558" s="183">
        <f>G1558*(1+L1558/100)</f>
        <v>0</v>
      </c>
      <c r="N1558" s="181">
        <v>4.3799999999999999E-2</v>
      </c>
      <c r="O1558" s="181">
        <f>ROUND(E1558*N1558,2)</f>
        <v>0.09</v>
      </c>
      <c r="P1558" s="181">
        <v>0</v>
      </c>
      <c r="Q1558" s="181">
        <f>ROUND(E1558*P1558,2)</f>
        <v>0</v>
      </c>
      <c r="R1558" s="183" t="s">
        <v>382</v>
      </c>
      <c r="S1558" s="183" t="s">
        <v>313</v>
      </c>
      <c r="T1558" s="184" t="s">
        <v>313</v>
      </c>
      <c r="U1558" s="159">
        <v>0</v>
      </c>
      <c r="V1558" s="159">
        <f>ROUND(E1558*U1558,2)</f>
        <v>0</v>
      </c>
      <c r="W1558" s="159"/>
      <c r="X1558" s="159" t="s">
        <v>384</v>
      </c>
      <c r="Y1558" s="159" t="s">
        <v>315</v>
      </c>
      <c r="Z1558" s="148"/>
      <c r="AA1558" s="148"/>
      <c r="AB1558" s="148"/>
      <c r="AC1558" s="148"/>
      <c r="AD1558" s="148"/>
      <c r="AE1558" s="148"/>
      <c r="AF1558" s="148"/>
      <c r="AG1558" s="148" t="s">
        <v>385</v>
      </c>
      <c r="AH1558" s="148"/>
      <c r="AI1558" s="148"/>
      <c r="AJ1558" s="148"/>
      <c r="AK1558" s="148"/>
      <c r="AL1558" s="148"/>
      <c r="AM1558" s="148"/>
      <c r="AN1558" s="148"/>
      <c r="AO1558" s="148"/>
      <c r="AP1558" s="148"/>
      <c r="AQ1558" s="148"/>
      <c r="AR1558" s="148"/>
      <c r="AS1558" s="148"/>
      <c r="AT1558" s="148"/>
      <c r="AU1558" s="148"/>
      <c r="AV1558" s="148"/>
      <c r="AW1558" s="148"/>
      <c r="AX1558" s="148"/>
      <c r="AY1558" s="148"/>
      <c r="AZ1558" s="148"/>
      <c r="BA1558" s="148"/>
      <c r="BB1558" s="148"/>
      <c r="BC1558" s="148"/>
      <c r="BD1558" s="148"/>
      <c r="BE1558" s="148"/>
      <c r="BF1558" s="148"/>
      <c r="BG1558" s="148"/>
      <c r="BH1558" s="148"/>
    </row>
    <row r="1559" spans="1:60" outlineLevel="2" x14ac:dyDescent="0.2">
      <c r="A1559" s="155"/>
      <c r="B1559" s="156"/>
      <c r="C1559" s="265" t="s">
        <v>942</v>
      </c>
      <c r="D1559" s="266"/>
      <c r="E1559" s="266"/>
      <c r="F1559" s="266"/>
      <c r="G1559" s="266"/>
      <c r="H1559" s="159"/>
      <c r="I1559" s="159"/>
      <c r="J1559" s="159"/>
      <c r="K1559" s="159"/>
      <c r="L1559" s="159"/>
      <c r="M1559" s="159"/>
      <c r="N1559" s="158"/>
      <c r="O1559" s="158"/>
      <c r="P1559" s="158"/>
      <c r="Q1559" s="158"/>
      <c r="R1559" s="159"/>
      <c r="S1559" s="159"/>
      <c r="T1559" s="159"/>
      <c r="U1559" s="159"/>
      <c r="V1559" s="159"/>
      <c r="W1559" s="159"/>
      <c r="X1559" s="159"/>
      <c r="Y1559" s="159"/>
      <c r="Z1559" s="148"/>
      <c r="AA1559" s="148"/>
      <c r="AB1559" s="148"/>
      <c r="AC1559" s="148"/>
      <c r="AD1559" s="148"/>
      <c r="AE1559" s="148"/>
      <c r="AF1559" s="148"/>
      <c r="AG1559" s="148" t="s">
        <v>365</v>
      </c>
      <c r="AH1559" s="148"/>
      <c r="AI1559" s="148"/>
      <c r="AJ1559" s="148"/>
      <c r="AK1559" s="148"/>
      <c r="AL1559" s="148"/>
      <c r="AM1559" s="148"/>
      <c r="AN1559" s="148"/>
      <c r="AO1559" s="148"/>
      <c r="AP1559" s="148"/>
      <c r="AQ1559" s="148"/>
      <c r="AR1559" s="148"/>
      <c r="AS1559" s="148"/>
      <c r="AT1559" s="148"/>
      <c r="AU1559" s="148"/>
      <c r="AV1559" s="148"/>
      <c r="AW1559" s="148"/>
      <c r="AX1559" s="148"/>
      <c r="AY1559" s="148"/>
      <c r="AZ1559" s="148"/>
      <c r="BA1559" s="148"/>
      <c r="BB1559" s="148"/>
      <c r="BC1559" s="148"/>
      <c r="BD1559" s="148"/>
      <c r="BE1559" s="148"/>
      <c r="BF1559" s="148"/>
      <c r="BG1559" s="148"/>
      <c r="BH1559" s="148"/>
    </row>
    <row r="1560" spans="1:60" outlineLevel="3" x14ac:dyDescent="0.2">
      <c r="A1560" s="155"/>
      <c r="B1560" s="156"/>
      <c r="C1560" s="263" t="s">
        <v>1798</v>
      </c>
      <c r="D1560" s="264"/>
      <c r="E1560" s="264"/>
      <c r="F1560" s="264"/>
      <c r="G1560" s="264"/>
      <c r="H1560" s="159"/>
      <c r="I1560" s="159"/>
      <c r="J1560" s="159"/>
      <c r="K1560" s="159"/>
      <c r="L1560" s="159"/>
      <c r="M1560" s="159"/>
      <c r="N1560" s="158"/>
      <c r="O1560" s="158"/>
      <c r="P1560" s="158"/>
      <c r="Q1560" s="158"/>
      <c r="R1560" s="159"/>
      <c r="S1560" s="159"/>
      <c r="T1560" s="159"/>
      <c r="U1560" s="159"/>
      <c r="V1560" s="159"/>
      <c r="W1560" s="159"/>
      <c r="X1560" s="159"/>
      <c r="Y1560" s="159"/>
      <c r="Z1560" s="148"/>
      <c r="AA1560" s="148"/>
      <c r="AB1560" s="148"/>
      <c r="AC1560" s="148"/>
      <c r="AD1560" s="148"/>
      <c r="AE1560" s="148"/>
      <c r="AF1560" s="148"/>
      <c r="AG1560" s="148" t="s">
        <v>365</v>
      </c>
      <c r="AH1560" s="148"/>
      <c r="AI1560" s="148"/>
      <c r="AJ1560" s="148"/>
      <c r="AK1560" s="148"/>
      <c r="AL1560" s="148"/>
      <c r="AM1560" s="148"/>
      <c r="AN1560" s="148"/>
      <c r="AO1560" s="148"/>
      <c r="AP1560" s="148"/>
      <c r="AQ1560" s="148"/>
      <c r="AR1560" s="148"/>
      <c r="AS1560" s="148"/>
      <c r="AT1560" s="148"/>
      <c r="AU1560" s="148"/>
      <c r="AV1560" s="148"/>
      <c r="AW1560" s="148"/>
      <c r="AX1560" s="148"/>
      <c r="AY1560" s="148"/>
      <c r="AZ1560" s="148"/>
      <c r="BA1560" s="148"/>
      <c r="BB1560" s="148"/>
      <c r="BC1560" s="148"/>
      <c r="BD1560" s="148"/>
      <c r="BE1560" s="148"/>
      <c r="BF1560" s="148"/>
      <c r="BG1560" s="148"/>
      <c r="BH1560" s="148"/>
    </row>
    <row r="1561" spans="1:60" outlineLevel="3" x14ac:dyDescent="0.2">
      <c r="A1561" s="155"/>
      <c r="B1561" s="156"/>
      <c r="C1561" s="263" t="s">
        <v>1799</v>
      </c>
      <c r="D1561" s="264"/>
      <c r="E1561" s="264"/>
      <c r="F1561" s="264"/>
      <c r="G1561" s="264"/>
      <c r="H1561" s="159"/>
      <c r="I1561" s="159"/>
      <c r="J1561" s="159"/>
      <c r="K1561" s="159"/>
      <c r="L1561" s="159"/>
      <c r="M1561" s="159"/>
      <c r="N1561" s="158"/>
      <c r="O1561" s="158"/>
      <c r="P1561" s="158"/>
      <c r="Q1561" s="158"/>
      <c r="R1561" s="159"/>
      <c r="S1561" s="159"/>
      <c r="T1561" s="159"/>
      <c r="U1561" s="159"/>
      <c r="V1561" s="159"/>
      <c r="W1561" s="159"/>
      <c r="X1561" s="159"/>
      <c r="Y1561" s="159"/>
      <c r="Z1561" s="148"/>
      <c r="AA1561" s="148"/>
      <c r="AB1561" s="148"/>
      <c r="AC1561" s="148"/>
      <c r="AD1561" s="148"/>
      <c r="AE1561" s="148"/>
      <c r="AF1561" s="148"/>
      <c r="AG1561" s="148" t="s">
        <v>365</v>
      </c>
      <c r="AH1561" s="148"/>
      <c r="AI1561" s="148"/>
      <c r="AJ1561" s="148"/>
      <c r="AK1561" s="148"/>
      <c r="AL1561" s="148"/>
      <c r="AM1561" s="148"/>
      <c r="AN1561" s="148"/>
      <c r="AO1561" s="148"/>
      <c r="AP1561" s="148"/>
      <c r="AQ1561" s="148"/>
      <c r="AR1561" s="148"/>
      <c r="AS1561" s="148"/>
      <c r="AT1561" s="148"/>
      <c r="AU1561" s="148"/>
      <c r="AV1561" s="148"/>
      <c r="AW1561" s="148"/>
      <c r="AX1561" s="148"/>
      <c r="AY1561" s="148"/>
      <c r="AZ1561" s="148"/>
      <c r="BA1561" s="148"/>
      <c r="BB1561" s="148"/>
      <c r="BC1561" s="148"/>
      <c r="BD1561" s="148"/>
      <c r="BE1561" s="148"/>
      <c r="BF1561" s="148"/>
      <c r="BG1561" s="148"/>
      <c r="BH1561" s="148"/>
    </row>
    <row r="1562" spans="1:60" outlineLevel="3" x14ac:dyDescent="0.2">
      <c r="A1562" s="155"/>
      <c r="B1562" s="156"/>
      <c r="C1562" s="263" t="s">
        <v>1800</v>
      </c>
      <c r="D1562" s="264"/>
      <c r="E1562" s="264"/>
      <c r="F1562" s="264"/>
      <c r="G1562" s="264"/>
      <c r="H1562" s="159"/>
      <c r="I1562" s="159"/>
      <c r="J1562" s="159"/>
      <c r="K1562" s="159"/>
      <c r="L1562" s="159"/>
      <c r="M1562" s="159"/>
      <c r="N1562" s="158"/>
      <c r="O1562" s="158"/>
      <c r="P1562" s="158"/>
      <c r="Q1562" s="158"/>
      <c r="R1562" s="159"/>
      <c r="S1562" s="159"/>
      <c r="T1562" s="159"/>
      <c r="U1562" s="159"/>
      <c r="V1562" s="159"/>
      <c r="W1562" s="159"/>
      <c r="X1562" s="159"/>
      <c r="Y1562" s="159"/>
      <c r="Z1562" s="148"/>
      <c r="AA1562" s="148"/>
      <c r="AB1562" s="148"/>
      <c r="AC1562" s="148"/>
      <c r="AD1562" s="148"/>
      <c r="AE1562" s="148"/>
      <c r="AF1562" s="148"/>
      <c r="AG1562" s="148" t="s">
        <v>365</v>
      </c>
      <c r="AH1562" s="148"/>
      <c r="AI1562" s="148"/>
      <c r="AJ1562" s="148"/>
      <c r="AK1562" s="148"/>
      <c r="AL1562" s="148"/>
      <c r="AM1562" s="148"/>
      <c r="AN1562" s="148"/>
      <c r="AO1562" s="148"/>
      <c r="AP1562" s="148"/>
      <c r="AQ1562" s="148"/>
      <c r="AR1562" s="148"/>
      <c r="AS1562" s="148"/>
      <c r="AT1562" s="148"/>
      <c r="AU1562" s="148"/>
      <c r="AV1562" s="148"/>
      <c r="AW1562" s="148"/>
      <c r="AX1562" s="148"/>
      <c r="AY1562" s="148"/>
      <c r="AZ1562" s="148"/>
      <c r="BA1562" s="148"/>
      <c r="BB1562" s="148"/>
      <c r="BC1562" s="148"/>
      <c r="BD1562" s="148"/>
      <c r="BE1562" s="148"/>
      <c r="BF1562" s="148"/>
      <c r="BG1562" s="148"/>
      <c r="BH1562" s="148"/>
    </row>
    <row r="1563" spans="1:60" outlineLevel="3" x14ac:dyDescent="0.2">
      <c r="A1563" s="155"/>
      <c r="B1563" s="156"/>
      <c r="C1563" s="263" t="s">
        <v>947</v>
      </c>
      <c r="D1563" s="264"/>
      <c r="E1563" s="264"/>
      <c r="F1563" s="264"/>
      <c r="G1563" s="264"/>
      <c r="H1563" s="159"/>
      <c r="I1563" s="159"/>
      <c r="J1563" s="159"/>
      <c r="K1563" s="159"/>
      <c r="L1563" s="159"/>
      <c r="M1563" s="159"/>
      <c r="N1563" s="158"/>
      <c r="O1563" s="158"/>
      <c r="P1563" s="158"/>
      <c r="Q1563" s="158"/>
      <c r="R1563" s="159"/>
      <c r="S1563" s="159"/>
      <c r="T1563" s="159"/>
      <c r="U1563" s="159"/>
      <c r="V1563" s="159"/>
      <c r="W1563" s="159"/>
      <c r="X1563" s="159"/>
      <c r="Y1563" s="159"/>
      <c r="Z1563" s="148"/>
      <c r="AA1563" s="148"/>
      <c r="AB1563" s="148"/>
      <c r="AC1563" s="148"/>
      <c r="AD1563" s="148"/>
      <c r="AE1563" s="148"/>
      <c r="AF1563" s="148"/>
      <c r="AG1563" s="148" t="s">
        <v>365</v>
      </c>
      <c r="AH1563" s="148"/>
      <c r="AI1563" s="148"/>
      <c r="AJ1563" s="148"/>
      <c r="AK1563" s="148"/>
      <c r="AL1563" s="148"/>
      <c r="AM1563" s="148"/>
      <c r="AN1563" s="148"/>
      <c r="AO1563" s="148"/>
      <c r="AP1563" s="148"/>
      <c r="AQ1563" s="148"/>
      <c r="AR1563" s="148"/>
      <c r="AS1563" s="148"/>
      <c r="AT1563" s="148"/>
      <c r="AU1563" s="148"/>
      <c r="AV1563" s="148"/>
      <c r="AW1563" s="148"/>
      <c r="AX1563" s="148"/>
      <c r="AY1563" s="148"/>
      <c r="AZ1563" s="148"/>
      <c r="BA1563" s="148"/>
      <c r="BB1563" s="148"/>
      <c r="BC1563" s="148"/>
      <c r="BD1563" s="148"/>
      <c r="BE1563" s="148"/>
      <c r="BF1563" s="148"/>
      <c r="BG1563" s="148"/>
      <c r="BH1563" s="148"/>
    </row>
    <row r="1564" spans="1:60" outlineLevel="3" x14ac:dyDescent="0.2">
      <c r="A1564" s="155"/>
      <c r="B1564" s="156"/>
      <c r="C1564" s="263" t="s">
        <v>948</v>
      </c>
      <c r="D1564" s="264"/>
      <c r="E1564" s="264"/>
      <c r="F1564" s="264"/>
      <c r="G1564" s="264"/>
      <c r="H1564" s="159"/>
      <c r="I1564" s="159"/>
      <c r="J1564" s="159"/>
      <c r="K1564" s="159"/>
      <c r="L1564" s="159"/>
      <c r="M1564" s="159"/>
      <c r="N1564" s="158"/>
      <c r="O1564" s="158"/>
      <c r="P1564" s="158"/>
      <c r="Q1564" s="158"/>
      <c r="R1564" s="159"/>
      <c r="S1564" s="159"/>
      <c r="T1564" s="159"/>
      <c r="U1564" s="159"/>
      <c r="V1564" s="159"/>
      <c r="W1564" s="159"/>
      <c r="X1564" s="159"/>
      <c r="Y1564" s="159"/>
      <c r="Z1564" s="148"/>
      <c r="AA1564" s="148"/>
      <c r="AB1564" s="148"/>
      <c r="AC1564" s="148"/>
      <c r="AD1564" s="148"/>
      <c r="AE1564" s="148"/>
      <c r="AF1564" s="148"/>
      <c r="AG1564" s="148" t="s">
        <v>365</v>
      </c>
      <c r="AH1564" s="148"/>
      <c r="AI1564" s="148"/>
      <c r="AJ1564" s="148"/>
      <c r="AK1564" s="148"/>
      <c r="AL1564" s="148"/>
      <c r="AM1564" s="148"/>
      <c r="AN1564" s="148"/>
      <c r="AO1564" s="148"/>
      <c r="AP1564" s="148"/>
      <c r="AQ1564" s="148"/>
      <c r="AR1564" s="148"/>
      <c r="AS1564" s="148"/>
      <c r="AT1564" s="148"/>
      <c r="AU1564" s="148"/>
      <c r="AV1564" s="148"/>
      <c r="AW1564" s="148"/>
      <c r="AX1564" s="148"/>
      <c r="AY1564" s="148"/>
      <c r="AZ1564" s="148"/>
      <c r="BA1564" s="148"/>
      <c r="BB1564" s="148"/>
      <c r="BC1564" s="148"/>
      <c r="BD1564" s="148"/>
      <c r="BE1564" s="148"/>
      <c r="BF1564" s="148"/>
      <c r="BG1564" s="148"/>
      <c r="BH1564" s="148"/>
    </row>
    <row r="1565" spans="1:60" outlineLevel="3" x14ac:dyDescent="0.2">
      <c r="A1565" s="155"/>
      <c r="B1565" s="156"/>
      <c r="C1565" s="263" t="s">
        <v>949</v>
      </c>
      <c r="D1565" s="264"/>
      <c r="E1565" s="264"/>
      <c r="F1565" s="264"/>
      <c r="G1565" s="264"/>
      <c r="H1565" s="159"/>
      <c r="I1565" s="159"/>
      <c r="J1565" s="159"/>
      <c r="K1565" s="159"/>
      <c r="L1565" s="159"/>
      <c r="M1565" s="159"/>
      <c r="N1565" s="158"/>
      <c r="O1565" s="158"/>
      <c r="P1565" s="158"/>
      <c r="Q1565" s="158"/>
      <c r="R1565" s="159"/>
      <c r="S1565" s="159"/>
      <c r="T1565" s="159"/>
      <c r="U1565" s="159"/>
      <c r="V1565" s="159"/>
      <c r="W1565" s="159"/>
      <c r="X1565" s="159"/>
      <c r="Y1565" s="159"/>
      <c r="Z1565" s="148"/>
      <c r="AA1565" s="148"/>
      <c r="AB1565" s="148"/>
      <c r="AC1565" s="148"/>
      <c r="AD1565" s="148"/>
      <c r="AE1565" s="148"/>
      <c r="AF1565" s="148"/>
      <c r="AG1565" s="148" t="s">
        <v>365</v>
      </c>
      <c r="AH1565" s="148"/>
      <c r="AI1565" s="148"/>
      <c r="AJ1565" s="148"/>
      <c r="AK1565" s="148"/>
      <c r="AL1565" s="148"/>
      <c r="AM1565" s="148"/>
      <c r="AN1565" s="148"/>
      <c r="AO1565" s="148"/>
      <c r="AP1565" s="148"/>
      <c r="AQ1565" s="148"/>
      <c r="AR1565" s="148"/>
      <c r="AS1565" s="148"/>
      <c r="AT1565" s="148"/>
      <c r="AU1565" s="148"/>
      <c r="AV1565" s="148"/>
      <c r="AW1565" s="148"/>
      <c r="AX1565" s="148"/>
      <c r="AY1565" s="148"/>
      <c r="AZ1565" s="148"/>
      <c r="BA1565" s="148"/>
      <c r="BB1565" s="148"/>
      <c r="BC1565" s="148"/>
      <c r="BD1565" s="148"/>
      <c r="BE1565" s="148"/>
      <c r="BF1565" s="148"/>
      <c r="BG1565" s="148"/>
      <c r="BH1565" s="148"/>
    </row>
    <row r="1566" spans="1:60" outlineLevel="3" x14ac:dyDescent="0.2">
      <c r="A1566" s="155"/>
      <c r="B1566" s="156"/>
      <c r="C1566" s="263" t="s">
        <v>1801</v>
      </c>
      <c r="D1566" s="264"/>
      <c r="E1566" s="264"/>
      <c r="F1566" s="264"/>
      <c r="G1566" s="264"/>
      <c r="H1566" s="159"/>
      <c r="I1566" s="159"/>
      <c r="J1566" s="159"/>
      <c r="K1566" s="159"/>
      <c r="L1566" s="159"/>
      <c r="M1566" s="159"/>
      <c r="N1566" s="158"/>
      <c r="O1566" s="158"/>
      <c r="P1566" s="158"/>
      <c r="Q1566" s="158"/>
      <c r="R1566" s="159"/>
      <c r="S1566" s="159"/>
      <c r="T1566" s="159"/>
      <c r="U1566" s="159"/>
      <c r="V1566" s="159"/>
      <c r="W1566" s="159"/>
      <c r="X1566" s="159"/>
      <c r="Y1566" s="159"/>
      <c r="Z1566" s="148"/>
      <c r="AA1566" s="148"/>
      <c r="AB1566" s="148"/>
      <c r="AC1566" s="148"/>
      <c r="AD1566" s="148"/>
      <c r="AE1566" s="148"/>
      <c r="AF1566" s="148"/>
      <c r="AG1566" s="148" t="s">
        <v>365</v>
      </c>
      <c r="AH1566" s="148"/>
      <c r="AI1566" s="148"/>
      <c r="AJ1566" s="148"/>
      <c r="AK1566" s="148"/>
      <c r="AL1566" s="148"/>
      <c r="AM1566" s="148"/>
      <c r="AN1566" s="148"/>
      <c r="AO1566" s="148"/>
      <c r="AP1566" s="148"/>
      <c r="AQ1566" s="148"/>
      <c r="AR1566" s="148"/>
      <c r="AS1566" s="148"/>
      <c r="AT1566" s="148"/>
      <c r="AU1566" s="148"/>
      <c r="AV1566" s="148"/>
      <c r="AW1566" s="148"/>
      <c r="AX1566" s="148"/>
      <c r="AY1566" s="148"/>
      <c r="AZ1566" s="148"/>
      <c r="BA1566" s="148"/>
      <c r="BB1566" s="148"/>
      <c r="BC1566" s="148"/>
      <c r="BD1566" s="148"/>
      <c r="BE1566" s="148"/>
      <c r="BF1566" s="148"/>
      <c r="BG1566" s="148"/>
      <c r="BH1566" s="148"/>
    </row>
    <row r="1567" spans="1:60" outlineLevel="3" x14ac:dyDescent="0.2">
      <c r="A1567" s="155"/>
      <c r="B1567" s="156"/>
      <c r="C1567" s="263" t="s">
        <v>1018</v>
      </c>
      <c r="D1567" s="264"/>
      <c r="E1567" s="264"/>
      <c r="F1567" s="264"/>
      <c r="G1567" s="264"/>
      <c r="H1567" s="159"/>
      <c r="I1567" s="159"/>
      <c r="J1567" s="159"/>
      <c r="K1567" s="159"/>
      <c r="L1567" s="159"/>
      <c r="M1567" s="159"/>
      <c r="N1567" s="158"/>
      <c r="O1567" s="158"/>
      <c r="P1567" s="158"/>
      <c r="Q1567" s="158"/>
      <c r="R1567" s="159"/>
      <c r="S1567" s="159"/>
      <c r="T1567" s="159"/>
      <c r="U1567" s="159"/>
      <c r="V1567" s="159"/>
      <c r="W1567" s="159"/>
      <c r="X1567" s="159"/>
      <c r="Y1567" s="159"/>
      <c r="Z1567" s="148"/>
      <c r="AA1567" s="148"/>
      <c r="AB1567" s="148"/>
      <c r="AC1567" s="148"/>
      <c r="AD1567" s="148"/>
      <c r="AE1567" s="148"/>
      <c r="AF1567" s="148"/>
      <c r="AG1567" s="148" t="s">
        <v>365</v>
      </c>
      <c r="AH1567" s="148"/>
      <c r="AI1567" s="148"/>
      <c r="AJ1567" s="148"/>
      <c r="AK1567" s="148"/>
      <c r="AL1567" s="148"/>
      <c r="AM1567" s="148"/>
      <c r="AN1567" s="148"/>
      <c r="AO1567" s="148"/>
      <c r="AP1567" s="148"/>
      <c r="AQ1567" s="148"/>
      <c r="AR1567" s="148"/>
      <c r="AS1567" s="148"/>
      <c r="AT1567" s="148"/>
      <c r="AU1567" s="148"/>
      <c r="AV1567" s="148"/>
      <c r="AW1567" s="148"/>
      <c r="AX1567" s="148"/>
      <c r="AY1567" s="148"/>
      <c r="AZ1567" s="148"/>
      <c r="BA1567" s="148"/>
      <c r="BB1567" s="148"/>
      <c r="BC1567" s="148"/>
      <c r="BD1567" s="148"/>
      <c r="BE1567" s="148"/>
      <c r="BF1567" s="148"/>
      <c r="BG1567" s="148"/>
      <c r="BH1567" s="148"/>
    </row>
    <row r="1568" spans="1:60" outlineLevel="3" x14ac:dyDescent="0.2">
      <c r="A1568" s="155"/>
      <c r="B1568" s="156"/>
      <c r="C1568" s="263" t="s">
        <v>1019</v>
      </c>
      <c r="D1568" s="264"/>
      <c r="E1568" s="264"/>
      <c r="F1568" s="264"/>
      <c r="G1568" s="264"/>
      <c r="H1568" s="159"/>
      <c r="I1568" s="159"/>
      <c r="J1568" s="159"/>
      <c r="K1568" s="159"/>
      <c r="L1568" s="159"/>
      <c r="M1568" s="159"/>
      <c r="N1568" s="158"/>
      <c r="O1568" s="158"/>
      <c r="P1568" s="158"/>
      <c r="Q1568" s="158"/>
      <c r="R1568" s="159"/>
      <c r="S1568" s="159"/>
      <c r="T1568" s="159"/>
      <c r="U1568" s="159"/>
      <c r="V1568" s="159"/>
      <c r="W1568" s="159"/>
      <c r="X1568" s="159"/>
      <c r="Y1568" s="159"/>
      <c r="Z1568" s="148"/>
      <c r="AA1568" s="148"/>
      <c r="AB1568" s="148"/>
      <c r="AC1568" s="148"/>
      <c r="AD1568" s="148"/>
      <c r="AE1568" s="148"/>
      <c r="AF1568" s="148"/>
      <c r="AG1568" s="148" t="s">
        <v>365</v>
      </c>
      <c r="AH1568" s="148"/>
      <c r="AI1568" s="148"/>
      <c r="AJ1568" s="148"/>
      <c r="AK1568" s="148"/>
      <c r="AL1568" s="148"/>
      <c r="AM1568" s="148"/>
      <c r="AN1568" s="148"/>
      <c r="AO1568" s="148"/>
      <c r="AP1568" s="148"/>
      <c r="AQ1568" s="148"/>
      <c r="AR1568" s="148"/>
      <c r="AS1568" s="148"/>
      <c r="AT1568" s="148"/>
      <c r="AU1568" s="148"/>
      <c r="AV1568" s="148"/>
      <c r="AW1568" s="148"/>
      <c r="AX1568" s="148"/>
      <c r="AY1568" s="148"/>
      <c r="AZ1568" s="148"/>
      <c r="BA1568" s="148"/>
      <c r="BB1568" s="148"/>
      <c r="BC1568" s="148"/>
      <c r="BD1568" s="148"/>
      <c r="BE1568" s="148"/>
      <c r="BF1568" s="148"/>
      <c r="BG1568" s="148"/>
      <c r="BH1568" s="148"/>
    </row>
    <row r="1569" spans="1:60" outlineLevel="1" x14ac:dyDescent="0.2">
      <c r="A1569" s="185">
        <v>345</v>
      </c>
      <c r="B1569" s="186" t="s">
        <v>1802</v>
      </c>
      <c r="C1569" s="197" t="s">
        <v>1803</v>
      </c>
      <c r="D1569" s="187" t="s">
        <v>443</v>
      </c>
      <c r="E1569" s="188">
        <v>16</v>
      </c>
      <c r="F1569" s="189"/>
      <c r="G1569" s="190">
        <f>ROUND(E1569*F1569,2)</f>
        <v>0</v>
      </c>
      <c r="H1569" s="189"/>
      <c r="I1569" s="190">
        <f>ROUND(E1569*H1569,2)</f>
        <v>0</v>
      </c>
      <c r="J1569" s="189"/>
      <c r="K1569" s="190">
        <f>ROUND(E1569*J1569,2)</f>
        <v>0</v>
      </c>
      <c r="L1569" s="190">
        <v>12</v>
      </c>
      <c r="M1569" s="190">
        <f>G1569*(1+L1569/100)</f>
        <v>0</v>
      </c>
      <c r="N1569" s="188">
        <v>7.1999999999999998E-3</v>
      </c>
      <c r="O1569" s="188">
        <f>ROUND(E1569*N1569,2)</f>
        <v>0.12</v>
      </c>
      <c r="P1569" s="188">
        <v>0</v>
      </c>
      <c r="Q1569" s="188">
        <f>ROUND(E1569*P1569,2)</f>
        <v>0</v>
      </c>
      <c r="R1569" s="190" t="s">
        <v>382</v>
      </c>
      <c r="S1569" s="190" t="s">
        <v>313</v>
      </c>
      <c r="T1569" s="191" t="s">
        <v>313</v>
      </c>
      <c r="U1569" s="159">
        <v>0</v>
      </c>
      <c r="V1569" s="159">
        <f>ROUND(E1569*U1569,2)</f>
        <v>0</v>
      </c>
      <c r="W1569" s="159"/>
      <c r="X1569" s="159" t="s">
        <v>384</v>
      </c>
      <c r="Y1569" s="159" t="s">
        <v>315</v>
      </c>
      <c r="Z1569" s="148"/>
      <c r="AA1569" s="148"/>
      <c r="AB1569" s="148"/>
      <c r="AC1569" s="148"/>
      <c r="AD1569" s="148"/>
      <c r="AE1569" s="148"/>
      <c r="AF1569" s="148"/>
      <c r="AG1569" s="148" t="s">
        <v>385</v>
      </c>
      <c r="AH1569" s="148"/>
      <c r="AI1569" s="148"/>
      <c r="AJ1569" s="148"/>
      <c r="AK1569" s="148"/>
      <c r="AL1569" s="148"/>
      <c r="AM1569" s="148"/>
      <c r="AN1569" s="148"/>
      <c r="AO1569" s="148"/>
      <c r="AP1569" s="148"/>
      <c r="AQ1569" s="148"/>
      <c r="AR1569" s="148"/>
      <c r="AS1569" s="148"/>
      <c r="AT1569" s="148"/>
      <c r="AU1569" s="148"/>
      <c r="AV1569" s="148"/>
      <c r="AW1569" s="148"/>
      <c r="AX1569" s="148"/>
      <c r="AY1569" s="148"/>
      <c r="AZ1569" s="148"/>
      <c r="BA1569" s="148"/>
      <c r="BB1569" s="148"/>
      <c r="BC1569" s="148"/>
      <c r="BD1569" s="148"/>
      <c r="BE1569" s="148"/>
      <c r="BF1569" s="148"/>
      <c r="BG1569" s="148"/>
      <c r="BH1569" s="148"/>
    </row>
    <row r="1570" spans="1:60" outlineLevel="1" x14ac:dyDescent="0.2">
      <c r="A1570" s="178">
        <v>346</v>
      </c>
      <c r="B1570" s="179" t="s">
        <v>1804</v>
      </c>
      <c r="C1570" s="195" t="s">
        <v>1805</v>
      </c>
      <c r="D1570" s="180" t="s">
        <v>443</v>
      </c>
      <c r="E1570" s="181">
        <v>14</v>
      </c>
      <c r="F1570" s="182"/>
      <c r="G1570" s="183">
        <f>ROUND(E1570*F1570,2)</f>
        <v>0</v>
      </c>
      <c r="H1570" s="182"/>
      <c r="I1570" s="183">
        <f>ROUND(E1570*H1570,2)</f>
        <v>0</v>
      </c>
      <c r="J1570" s="182"/>
      <c r="K1570" s="183">
        <f>ROUND(E1570*J1570,2)</f>
        <v>0</v>
      </c>
      <c r="L1570" s="183">
        <v>12</v>
      </c>
      <c r="M1570" s="183">
        <f>G1570*(1+L1570/100)</f>
        <v>0</v>
      </c>
      <c r="N1570" s="181">
        <v>3.8899999999999997E-2</v>
      </c>
      <c r="O1570" s="181">
        <f>ROUND(E1570*N1570,2)</f>
        <v>0.54</v>
      </c>
      <c r="P1570" s="181">
        <v>0</v>
      </c>
      <c r="Q1570" s="181">
        <f>ROUND(E1570*P1570,2)</f>
        <v>0</v>
      </c>
      <c r="R1570" s="183" t="s">
        <v>382</v>
      </c>
      <c r="S1570" s="183" t="s">
        <v>313</v>
      </c>
      <c r="T1570" s="184" t="s">
        <v>313</v>
      </c>
      <c r="U1570" s="159">
        <v>0</v>
      </c>
      <c r="V1570" s="159">
        <f>ROUND(E1570*U1570,2)</f>
        <v>0</v>
      </c>
      <c r="W1570" s="159"/>
      <c r="X1570" s="159" t="s">
        <v>384</v>
      </c>
      <c r="Y1570" s="159" t="s">
        <v>315</v>
      </c>
      <c r="Z1570" s="148"/>
      <c r="AA1570" s="148"/>
      <c r="AB1570" s="148"/>
      <c r="AC1570" s="148"/>
      <c r="AD1570" s="148"/>
      <c r="AE1570" s="148"/>
      <c r="AF1570" s="148"/>
      <c r="AG1570" s="148" t="s">
        <v>385</v>
      </c>
      <c r="AH1570" s="148"/>
      <c r="AI1570" s="148"/>
      <c r="AJ1570" s="148"/>
      <c r="AK1570" s="148"/>
      <c r="AL1570" s="148"/>
      <c r="AM1570" s="148"/>
      <c r="AN1570" s="148"/>
      <c r="AO1570" s="148"/>
      <c r="AP1570" s="148"/>
      <c r="AQ1570" s="148"/>
      <c r="AR1570" s="148"/>
      <c r="AS1570" s="148"/>
      <c r="AT1570" s="148"/>
      <c r="AU1570" s="148"/>
      <c r="AV1570" s="148"/>
      <c r="AW1570" s="148"/>
      <c r="AX1570" s="148"/>
      <c r="AY1570" s="148"/>
      <c r="AZ1570" s="148"/>
      <c r="BA1570" s="148"/>
      <c r="BB1570" s="148"/>
      <c r="BC1570" s="148"/>
      <c r="BD1570" s="148"/>
      <c r="BE1570" s="148"/>
      <c r="BF1570" s="148"/>
      <c r="BG1570" s="148"/>
      <c r="BH1570" s="148"/>
    </row>
    <row r="1571" spans="1:60" outlineLevel="2" x14ac:dyDescent="0.2">
      <c r="A1571" s="155"/>
      <c r="B1571" s="156"/>
      <c r="C1571" s="265" t="s">
        <v>942</v>
      </c>
      <c r="D1571" s="266"/>
      <c r="E1571" s="266"/>
      <c r="F1571" s="266"/>
      <c r="G1571" s="266"/>
      <c r="H1571" s="159"/>
      <c r="I1571" s="159"/>
      <c r="J1571" s="159"/>
      <c r="K1571" s="159"/>
      <c r="L1571" s="159"/>
      <c r="M1571" s="159"/>
      <c r="N1571" s="158"/>
      <c r="O1571" s="158"/>
      <c r="P1571" s="158"/>
      <c r="Q1571" s="158"/>
      <c r="R1571" s="159"/>
      <c r="S1571" s="159"/>
      <c r="T1571" s="159"/>
      <c r="U1571" s="159"/>
      <c r="V1571" s="159"/>
      <c r="W1571" s="159"/>
      <c r="X1571" s="159"/>
      <c r="Y1571" s="159"/>
      <c r="Z1571" s="148"/>
      <c r="AA1571" s="148"/>
      <c r="AB1571" s="148"/>
      <c r="AC1571" s="148"/>
      <c r="AD1571" s="148"/>
      <c r="AE1571" s="148"/>
      <c r="AF1571" s="148"/>
      <c r="AG1571" s="148" t="s">
        <v>365</v>
      </c>
      <c r="AH1571" s="148"/>
      <c r="AI1571" s="148"/>
      <c r="AJ1571" s="148"/>
      <c r="AK1571" s="148"/>
      <c r="AL1571" s="148"/>
      <c r="AM1571" s="148"/>
      <c r="AN1571" s="148"/>
      <c r="AO1571" s="148"/>
      <c r="AP1571" s="148"/>
      <c r="AQ1571" s="148"/>
      <c r="AR1571" s="148"/>
      <c r="AS1571" s="148"/>
      <c r="AT1571" s="148"/>
      <c r="AU1571" s="148"/>
      <c r="AV1571" s="148"/>
      <c r="AW1571" s="148"/>
      <c r="AX1571" s="148"/>
      <c r="AY1571" s="148"/>
      <c r="AZ1571" s="148"/>
      <c r="BA1571" s="148"/>
      <c r="BB1571" s="148"/>
      <c r="BC1571" s="148"/>
      <c r="BD1571" s="148"/>
      <c r="BE1571" s="148"/>
      <c r="BF1571" s="148"/>
      <c r="BG1571" s="148"/>
      <c r="BH1571" s="148"/>
    </row>
    <row r="1572" spans="1:60" outlineLevel="3" x14ac:dyDescent="0.2">
      <c r="A1572" s="155"/>
      <c r="B1572" s="156"/>
      <c r="C1572" s="263" t="s">
        <v>1806</v>
      </c>
      <c r="D1572" s="264"/>
      <c r="E1572" s="264"/>
      <c r="F1572" s="264"/>
      <c r="G1572" s="264"/>
      <c r="H1572" s="159"/>
      <c r="I1572" s="159"/>
      <c r="J1572" s="159"/>
      <c r="K1572" s="159"/>
      <c r="L1572" s="159"/>
      <c r="M1572" s="159"/>
      <c r="N1572" s="158"/>
      <c r="O1572" s="158"/>
      <c r="P1572" s="158"/>
      <c r="Q1572" s="158"/>
      <c r="R1572" s="159"/>
      <c r="S1572" s="159"/>
      <c r="T1572" s="159"/>
      <c r="U1572" s="159"/>
      <c r="V1572" s="159"/>
      <c r="W1572" s="159"/>
      <c r="X1572" s="159"/>
      <c r="Y1572" s="159"/>
      <c r="Z1572" s="148"/>
      <c r="AA1572" s="148"/>
      <c r="AB1572" s="148"/>
      <c r="AC1572" s="148"/>
      <c r="AD1572" s="148"/>
      <c r="AE1572" s="148"/>
      <c r="AF1572" s="148"/>
      <c r="AG1572" s="148" t="s">
        <v>365</v>
      </c>
      <c r="AH1572" s="148"/>
      <c r="AI1572" s="148"/>
      <c r="AJ1572" s="148"/>
      <c r="AK1572" s="148"/>
      <c r="AL1572" s="148"/>
      <c r="AM1572" s="148"/>
      <c r="AN1572" s="148"/>
      <c r="AO1572" s="148"/>
      <c r="AP1572" s="148"/>
      <c r="AQ1572" s="148"/>
      <c r="AR1572" s="148"/>
      <c r="AS1572" s="148"/>
      <c r="AT1572" s="148"/>
      <c r="AU1572" s="148"/>
      <c r="AV1572" s="148"/>
      <c r="AW1572" s="148"/>
      <c r="AX1572" s="148"/>
      <c r="AY1572" s="148"/>
      <c r="AZ1572" s="148"/>
      <c r="BA1572" s="148"/>
      <c r="BB1572" s="148"/>
      <c r="BC1572" s="148"/>
      <c r="BD1572" s="148"/>
      <c r="BE1572" s="148"/>
      <c r="BF1572" s="148"/>
      <c r="BG1572" s="148"/>
      <c r="BH1572" s="148"/>
    </row>
    <row r="1573" spans="1:60" outlineLevel="3" x14ac:dyDescent="0.2">
      <c r="A1573" s="155"/>
      <c r="B1573" s="156"/>
      <c r="C1573" s="263" t="s">
        <v>1799</v>
      </c>
      <c r="D1573" s="264"/>
      <c r="E1573" s="264"/>
      <c r="F1573" s="264"/>
      <c r="G1573" s="264"/>
      <c r="H1573" s="159"/>
      <c r="I1573" s="159"/>
      <c r="J1573" s="159"/>
      <c r="K1573" s="159"/>
      <c r="L1573" s="159"/>
      <c r="M1573" s="159"/>
      <c r="N1573" s="158"/>
      <c r="O1573" s="158"/>
      <c r="P1573" s="158"/>
      <c r="Q1573" s="158"/>
      <c r="R1573" s="159"/>
      <c r="S1573" s="159"/>
      <c r="T1573" s="159"/>
      <c r="U1573" s="159"/>
      <c r="V1573" s="159"/>
      <c r="W1573" s="159"/>
      <c r="X1573" s="159"/>
      <c r="Y1573" s="159"/>
      <c r="Z1573" s="148"/>
      <c r="AA1573" s="148"/>
      <c r="AB1573" s="148"/>
      <c r="AC1573" s="148"/>
      <c r="AD1573" s="148"/>
      <c r="AE1573" s="148"/>
      <c r="AF1573" s="148"/>
      <c r="AG1573" s="148" t="s">
        <v>365</v>
      </c>
      <c r="AH1573" s="148"/>
      <c r="AI1573" s="148"/>
      <c r="AJ1573" s="148"/>
      <c r="AK1573" s="148"/>
      <c r="AL1573" s="148"/>
      <c r="AM1573" s="148"/>
      <c r="AN1573" s="148"/>
      <c r="AO1573" s="148"/>
      <c r="AP1573" s="148"/>
      <c r="AQ1573" s="148"/>
      <c r="AR1573" s="148"/>
      <c r="AS1573" s="148"/>
      <c r="AT1573" s="148"/>
      <c r="AU1573" s="148"/>
      <c r="AV1573" s="148"/>
      <c r="AW1573" s="148"/>
      <c r="AX1573" s="148"/>
      <c r="AY1573" s="148"/>
      <c r="AZ1573" s="148"/>
      <c r="BA1573" s="148"/>
      <c r="BB1573" s="148"/>
      <c r="BC1573" s="148"/>
      <c r="BD1573" s="148"/>
      <c r="BE1573" s="148"/>
      <c r="BF1573" s="148"/>
      <c r="BG1573" s="148"/>
      <c r="BH1573" s="148"/>
    </row>
    <row r="1574" spans="1:60" outlineLevel="3" x14ac:dyDescent="0.2">
      <c r="A1574" s="155"/>
      <c r="B1574" s="156"/>
      <c r="C1574" s="263" t="s">
        <v>1800</v>
      </c>
      <c r="D1574" s="264"/>
      <c r="E1574" s="264"/>
      <c r="F1574" s="264"/>
      <c r="G1574" s="264"/>
      <c r="H1574" s="159"/>
      <c r="I1574" s="159"/>
      <c r="J1574" s="159"/>
      <c r="K1574" s="159"/>
      <c r="L1574" s="159"/>
      <c r="M1574" s="159"/>
      <c r="N1574" s="158"/>
      <c r="O1574" s="158"/>
      <c r="P1574" s="158"/>
      <c r="Q1574" s="158"/>
      <c r="R1574" s="159"/>
      <c r="S1574" s="159"/>
      <c r="T1574" s="159"/>
      <c r="U1574" s="159"/>
      <c r="V1574" s="159"/>
      <c r="W1574" s="159"/>
      <c r="X1574" s="159"/>
      <c r="Y1574" s="159"/>
      <c r="Z1574" s="148"/>
      <c r="AA1574" s="148"/>
      <c r="AB1574" s="148"/>
      <c r="AC1574" s="148"/>
      <c r="AD1574" s="148"/>
      <c r="AE1574" s="148"/>
      <c r="AF1574" s="148"/>
      <c r="AG1574" s="148" t="s">
        <v>365</v>
      </c>
      <c r="AH1574" s="148"/>
      <c r="AI1574" s="148"/>
      <c r="AJ1574" s="148"/>
      <c r="AK1574" s="148"/>
      <c r="AL1574" s="148"/>
      <c r="AM1574" s="148"/>
      <c r="AN1574" s="148"/>
      <c r="AO1574" s="148"/>
      <c r="AP1574" s="148"/>
      <c r="AQ1574" s="148"/>
      <c r="AR1574" s="148"/>
      <c r="AS1574" s="148"/>
      <c r="AT1574" s="148"/>
      <c r="AU1574" s="148"/>
      <c r="AV1574" s="148"/>
      <c r="AW1574" s="148"/>
      <c r="AX1574" s="148"/>
      <c r="AY1574" s="148"/>
      <c r="AZ1574" s="148"/>
      <c r="BA1574" s="148"/>
      <c r="BB1574" s="148"/>
      <c r="BC1574" s="148"/>
      <c r="BD1574" s="148"/>
      <c r="BE1574" s="148"/>
      <c r="BF1574" s="148"/>
      <c r="BG1574" s="148"/>
      <c r="BH1574" s="148"/>
    </row>
    <row r="1575" spans="1:60" outlineLevel="3" x14ac:dyDescent="0.2">
      <c r="A1575" s="155"/>
      <c r="B1575" s="156"/>
      <c r="C1575" s="263" t="s">
        <v>947</v>
      </c>
      <c r="D1575" s="264"/>
      <c r="E1575" s="264"/>
      <c r="F1575" s="264"/>
      <c r="G1575" s="264"/>
      <c r="H1575" s="159"/>
      <c r="I1575" s="159"/>
      <c r="J1575" s="159"/>
      <c r="K1575" s="159"/>
      <c r="L1575" s="159"/>
      <c r="M1575" s="159"/>
      <c r="N1575" s="158"/>
      <c r="O1575" s="158"/>
      <c r="P1575" s="158"/>
      <c r="Q1575" s="158"/>
      <c r="R1575" s="159"/>
      <c r="S1575" s="159"/>
      <c r="T1575" s="159"/>
      <c r="U1575" s="159"/>
      <c r="V1575" s="159"/>
      <c r="W1575" s="159"/>
      <c r="X1575" s="159"/>
      <c r="Y1575" s="159"/>
      <c r="Z1575" s="148"/>
      <c r="AA1575" s="148"/>
      <c r="AB1575" s="148"/>
      <c r="AC1575" s="148"/>
      <c r="AD1575" s="148"/>
      <c r="AE1575" s="148"/>
      <c r="AF1575" s="148"/>
      <c r="AG1575" s="148" t="s">
        <v>365</v>
      </c>
      <c r="AH1575" s="148"/>
      <c r="AI1575" s="148"/>
      <c r="AJ1575" s="148"/>
      <c r="AK1575" s="148"/>
      <c r="AL1575" s="148"/>
      <c r="AM1575" s="148"/>
      <c r="AN1575" s="148"/>
      <c r="AO1575" s="148"/>
      <c r="AP1575" s="148"/>
      <c r="AQ1575" s="148"/>
      <c r="AR1575" s="148"/>
      <c r="AS1575" s="148"/>
      <c r="AT1575" s="148"/>
      <c r="AU1575" s="148"/>
      <c r="AV1575" s="148"/>
      <c r="AW1575" s="148"/>
      <c r="AX1575" s="148"/>
      <c r="AY1575" s="148"/>
      <c r="AZ1575" s="148"/>
      <c r="BA1575" s="148"/>
      <c r="BB1575" s="148"/>
      <c r="BC1575" s="148"/>
      <c r="BD1575" s="148"/>
      <c r="BE1575" s="148"/>
      <c r="BF1575" s="148"/>
      <c r="BG1575" s="148"/>
      <c r="BH1575" s="148"/>
    </row>
    <row r="1576" spans="1:60" outlineLevel="3" x14ac:dyDescent="0.2">
      <c r="A1576" s="155"/>
      <c r="B1576" s="156"/>
      <c r="C1576" s="263" t="s">
        <v>948</v>
      </c>
      <c r="D1576" s="264"/>
      <c r="E1576" s="264"/>
      <c r="F1576" s="264"/>
      <c r="G1576" s="264"/>
      <c r="H1576" s="159"/>
      <c r="I1576" s="159"/>
      <c r="J1576" s="159"/>
      <c r="K1576" s="159"/>
      <c r="L1576" s="159"/>
      <c r="M1576" s="159"/>
      <c r="N1576" s="158"/>
      <c r="O1576" s="158"/>
      <c r="P1576" s="158"/>
      <c r="Q1576" s="158"/>
      <c r="R1576" s="159"/>
      <c r="S1576" s="159"/>
      <c r="T1576" s="159"/>
      <c r="U1576" s="159"/>
      <c r="V1576" s="159"/>
      <c r="W1576" s="159"/>
      <c r="X1576" s="159"/>
      <c r="Y1576" s="159"/>
      <c r="Z1576" s="148"/>
      <c r="AA1576" s="148"/>
      <c r="AB1576" s="148"/>
      <c r="AC1576" s="148"/>
      <c r="AD1576" s="148"/>
      <c r="AE1576" s="148"/>
      <c r="AF1576" s="148"/>
      <c r="AG1576" s="148" t="s">
        <v>365</v>
      </c>
      <c r="AH1576" s="148"/>
      <c r="AI1576" s="148"/>
      <c r="AJ1576" s="148"/>
      <c r="AK1576" s="148"/>
      <c r="AL1576" s="148"/>
      <c r="AM1576" s="148"/>
      <c r="AN1576" s="148"/>
      <c r="AO1576" s="148"/>
      <c r="AP1576" s="148"/>
      <c r="AQ1576" s="148"/>
      <c r="AR1576" s="148"/>
      <c r="AS1576" s="148"/>
      <c r="AT1576" s="148"/>
      <c r="AU1576" s="148"/>
      <c r="AV1576" s="148"/>
      <c r="AW1576" s="148"/>
      <c r="AX1576" s="148"/>
      <c r="AY1576" s="148"/>
      <c r="AZ1576" s="148"/>
      <c r="BA1576" s="148"/>
      <c r="BB1576" s="148"/>
      <c r="BC1576" s="148"/>
      <c r="BD1576" s="148"/>
      <c r="BE1576" s="148"/>
      <c r="BF1576" s="148"/>
      <c r="BG1576" s="148"/>
      <c r="BH1576" s="148"/>
    </row>
    <row r="1577" spans="1:60" outlineLevel="3" x14ac:dyDescent="0.2">
      <c r="A1577" s="155"/>
      <c r="B1577" s="156"/>
      <c r="C1577" s="263" t="s">
        <v>949</v>
      </c>
      <c r="D1577" s="264"/>
      <c r="E1577" s="264"/>
      <c r="F1577" s="264"/>
      <c r="G1577" s="264"/>
      <c r="H1577" s="159"/>
      <c r="I1577" s="159"/>
      <c r="J1577" s="159"/>
      <c r="K1577" s="159"/>
      <c r="L1577" s="159"/>
      <c r="M1577" s="159"/>
      <c r="N1577" s="158"/>
      <c r="O1577" s="158"/>
      <c r="P1577" s="158"/>
      <c r="Q1577" s="158"/>
      <c r="R1577" s="159"/>
      <c r="S1577" s="159"/>
      <c r="T1577" s="159"/>
      <c r="U1577" s="159"/>
      <c r="V1577" s="159"/>
      <c r="W1577" s="159"/>
      <c r="X1577" s="159"/>
      <c r="Y1577" s="159"/>
      <c r="Z1577" s="148"/>
      <c r="AA1577" s="148"/>
      <c r="AB1577" s="148"/>
      <c r="AC1577" s="148"/>
      <c r="AD1577" s="148"/>
      <c r="AE1577" s="148"/>
      <c r="AF1577" s="148"/>
      <c r="AG1577" s="148" t="s">
        <v>365</v>
      </c>
      <c r="AH1577" s="148"/>
      <c r="AI1577" s="148"/>
      <c r="AJ1577" s="148"/>
      <c r="AK1577" s="148"/>
      <c r="AL1577" s="148"/>
      <c r="AM1577" s="148"/>
      <c r="AN1577" s="148"/>
      <c r="AO1577" s="148"/>
      <c r="AP1577" s="148"/>
      <c r="AQ1577" s="148"/>
      <c r="AR1577" s="148"/>
      <c r="AS1577" s="148"/>
      <c r="AT1577" s="148"/>
      <c r="AU1577" s="148"/>
      <c r="AV1577" s="148"/>
      <c r="AW1577" s="148"/>
      <c r="AX1577" s="148"/>
      <c r="AY1577" s="148"/>
      <c r="AZ1577" s="148"/>
      <c r="BA1577" s="148"/>
      <c r="BB1577" s="148"/>
      <c r="BC1577" s="148"/>
      <c r="BD1577" s="148"/>
      <c r="BE1577" s="148"/>
      <c r="BF1577" s="148"/>
      <c r="BG1577" s="148"/>
      <c r="BH1577" s="148"/>
    </row>
    <row r="1578" spans="1:60" outlineLevel="3" x14ac:dyDescent="0.2">
      <c r="A1578" s="155"/>
      <c r="B1578" s="156"/>
      <c r="C1578" s="263" t="s">
        <v>1801</v>
      </c>
      <c r="D1578" s="264"/>
      <c r="E1578" s="264"/>
      <c r="F1578" s="264"/>
      <c r="G1578" s="264"/>
      <c r="H1578" s="159"/>
      <c r="I1578" s="159"/>
      <c r="J1578" s="159"/>
      <c r="K1578" s="159"/>
      <c r="L1578" s="159"/>
      <c r="M1578" s="159"/>
      <c r="N1578" s="158"/>
      <c r="O1578" s="158"/>
      <c r="P1578" s="158"/>
      <c r="Q1578" s="158"/>
      <c r="R1578" s="159"/>
      <c r="S1578" s="159"/>
      <c r="T1578" s="159"/>
      <c r="U1578" s="159"/>
      <c r="V1578" s="159"/>
      <c r="W1578" s="159"/>
      <c r="X1578" s="159"/>
      <c r="Y1578" s="159"/>
      <c r="Z1578" s="148"/>
      <c r="AA1578" s="148"/>
      <c r="AB1578" s="148"/>
      <c r="AC1578" s="148"/>
      <c r="AD1578" s="148"/>
      <c r="AE1578" s="148"/>
      <c r="AF1578" s="148"/>
      <c r="AG1578" s="148" t="s">
        <v>365</v>
      </c>
      <c r="AH1578" s="148"/>
      <c r="AI1578" s="148"/>
      <c r="AJ1578" s="148"/>
      <c r="AK1578" s="148"/>
      <c r="AL1578" s="148"/>
      <c r="AM1578" s="148"/>
      <c r="AN1578" s="148"/>
      <c r="AO1578" s="148"/>
      <c r="AP1578" s="148"/>
      <c r="AQ1578" s="148"/>
      <c r="AR1578" s="148"/>
      <c r="AS1578" s="148"/>
      <c r="AT1578" s="148"/>
      <c r="AU1578" s="148"/>
      <c r="AV1578" s="148"/>
      <c r="AW1578" s="148"/>
      <c r="AX1578" s="148"/>
      <c r="AY1578" s="148"/>
      <c r="AZ1578" s="148"/>
      <c r="BA1578" s="148"/>
      <c r="BB1578" s="148"/>
      <c r="BC1578" s="148"/>
      <c r="BD1578" s="148"/>
      <c r="BE1578" s="148"/>
      <c r="BF1578" s="148"/>
      <c r="BG1578" s="148"/>
      <c r="BH1578" s="148"/>
    </row>
    <row r="1579" spans="1:60" outlineLevel="3" x14ac:dyDescent="0.2">
      <c r="A1579" s="155"/>
      <c r="B1579" s="156"/>
      <c r="C1579" s="263" t="s">
        <v>1018</v>
      </c>
      <c r="D1579" s="264"/>
      <c r="E1579" s="264"/>
      <c r="F1579" s="264"/>
      <c r="G1579" s="264"/>
      <c r="H1579" s="159"/>
      <c r="I1579" s="159"/>
      <c r="J1579" s="159"/>
      <c r="K1579" s="159"/>
      <c r="L1579" s="159"/>
      <c r="M1579" s="159"/>
      <c r="N1579" s="158"/>
      <c r="O1579" s="158"/>
      <c r="P1579" s="158"/>
      <c r="Q1579" s="158"/>
      <c r="R1579" s="159"/>
      <c r="S1579" s="159"/>
      <c r="T1579" s="159"/>
      <c r="U1579" s="159"/>
      <c r="V1579" s="159"/>
      <c r="W1579" s="159"/>
      <c r="X1579" s="159"/>
      <c r="Y1579" s="159"/>
      <c r="Z1579" s="148"/>
      <c r="AA1579" s="148"/>
      <c r="AB1579" s="148"/>
      <c r="AC1579" s="148"/>
      <c r="AD1579" s="148"/>
      <c r="AE1579" s="148"/>
      <c r="AF1579" s="148"/>
      <c r="AG1579" s="148" t="s">
        <v>365</v>
      </c>
      <c r="AH1579" s="148"/>
      <c r="AI1579" s="148"/>
      <c r="AJ1579" s="148"/>
      <c r="AK1579" s="148"/>
      <c r="AL1579" s="148"/>
      <c r="AM1579" s="148"/>
      <c r="AN1579" s="148"/>
      <c r="AO1579" s="148"/>
      <c r="AP1579" s="148"/>
      <c r="AQ1579" s="148"/>
      <c r="AR1579" s="148"/>
      <c r="AS1579" s="148"/>
      <c r="AT1579" s="148"/>
      <c r="AU1579" s="148"/>
      <c r="AV1579" s="148"/>
      <c r="AW1579" s="148"/>
      <c r="AX1579" s="148"/>
      <c r="AY1579" s="148"/>
      <c r="AZ1579" s="148"/>
      <c r="BA1579" s="148"/>
      <c r="BB1579" s="148"/>
      <c r="BC1579" s="148"/>
      <c r="BD1579" s="148"/>
      <c r="BE1579" s="148"/>
      <c r="BF1579" s="148"/>
      <c r="BG1579" s="148"/>
      <c r="BH1579" s="148"/>
    </row>
    <row r="1580" spans="1:60" outlineLevel="3" x14ac:dyDescent="0.2">
      <c r="A1580" s="155"/>
      <c r="B1580" s="156"/>
      <c r="C1580" s="263" t="s">
        <v>1019</v>
      </c>
      <c r="D1580" s="264"/>
      <c r="E1580" s="264"/>
      <c r="F1580" s="264"/>
      <c r="G1580" s="264"/>
      <c r="H1580" s="159"/>
      <c r="I1580" s="159"/>
      <c r="J1580" s="159"/>
      <c r="K1580" s="159"/>
      <c r="L1580" s="159"/>
      <c r="M1580" s="159"/>
      <c r="N1580" s="158"/>
      <c r="O1580" s="158"/>
      <c r="P1580" s="158"/>
      <c r="Q1580" s="158"/>
      <c r="R1580" s="159"/>
      <c r="S1580" s="159"/>
      <c r="T1580" s="159"/>
      <c r="U1580" s="159"/>
      <c r="V1580" s="159"/>
      <c r="W1580" s="159"/>
      <c r="X1580" s="159"/>
      <c r="Y1580" s="159"/>
      <c r="Z1580" s="148"/>
      <c r="AA1580" s="148"/>
      <c r="AB1580" s="148"/>
      <c r="AC1580" s="148"/>
      <c r="AD1580" s="148"/>
      <c r="AE1580" s="148"/>
      <c r="AF1580" s="148"/>
      <c r="AG1580" s="148" t="s">
        <v>365</v>
      </c>
      <c r="AH1580" s="148"/>
      <c r="AI1580" s="148"/>
      <c r="AJ1580" s="148"/>
      <c r="AK1580" s="148"/>
      <c r="AL1580" s="148"/>
      <c r="AM1580" s="148"/>
      <c r="AN1580" s="148"/>
      <c r="AO1580" s="148"/>
      <c r="AP1580" s="148"/>
      <c r="AQ1580" s="148"/>
      <c r="AR1580" s="148"/>
      <c r="AS1580" s="148"/>
      <c r="AT1580" s="148"/>
      <c r="AU1580" s="148"/>
      <c r="AV1580" s="148"/>
      <c r="AW1580" s="148"/>
      <c r="AX1580" s="148"/>
      <c r="AY1580" s="148"/>
      <c r="AZ1580" s="148"/>
      <c r="BA1580" s="148"/>
      <c r="BB1580" s="148"/>
      <c r="BC1580" s="148"/>
      <c r="BD1580" s="148"/>
      <c r="BE1580" s="148"/>
      <c r="BF1580" s="148"/>
      <c r="BG1580" s="148"/>
      <c r="BH1580" s="148"/>
    </row>
    <row r="1581" spans="1:60" outlineLevel="1" x14ac:dyDescent="0.2">
      <c r="A1581" s="178">
        <v>347</v>
      </c>
      <c r="B1581" s="179" t="s">
        <v>1807</v>
      </c>
      <c r="C1581" s="195" t="s">
        <v>1808</v>
      </c>
      <c r="D1581" s="180" t="s">
        <v>443</v>
      </c>
      <c r="E1581" s="181">
        <v>14</v>
      </c>
      <c r="F1581" s="182"/>
      <c r="G1581" s="183">
        <f>ROUND(E1581*F1581,2)</f>
        <v>0</v>
      </c>
      <c r="H1581" s="182"/>
      <c r="I1581" s="183">
        <f>ROUND(E1581*H1581,2)</f>
        <v>0</v>
      </c>
      <c r="J1581" s="182"/>
      <c r="K1581" s="183">
        <f>ROUND(E1581*J1581,2)</f>
        <v>0</v>
      </c>
      <c r="L1581" s="183">
        <v>12</v>
      </c>
      <c r="M1581" s="183">
        <f>G1581*(1+L1581/100)</f>
        <v>0</v>
      </c>
      <c r="N1581" s="181">
        <v>1.2800000000000001E-3</v>
      </c>
      <c r="O1581" s="181">
        <f>ROUND(E1581*N1581,2)</f>
        <v>0.02</v>
      </c>
      <c r="P1581" s="181">
        <v>0</v>
      </c>
      <c r="Q1581" s="181">
        <f>ROUND(E1581*P1581,2)</f>
        <v>0</v>
      </c>
      <c r="R1581" s="183" t="s">
        <v>382</v>
      </c>
      <c r="S1581" s="183" t="s">
        <v>313</v>
      </c>
      <c r="T1581" s="184" t="s">
        <v>313</v>
      </c>
      <c r="U1581" s="159">
        <v>0</v>
      </c>
      <c r="V1581" s="159">
        <f>ROUND(E1581*U1581,2)</f>
        <v>0</v>
      </c>
      <c r="W1581" s="159"/>
      <c r="X1581" s="159" t="s">
        <v>384</v>
      </c>
      <c r="Y1581" s="159" t="s">
        <v>315</v>
      </c>
      <c r="Z1581" s="148"/>
      <c r="AA1581" s="148"/>
      <c r="AB1581" s="148"/>
      <c r="AC1581" s="148"/>
      <c r="AD1581" s="148"/>
      <c r="AE1581" s="148"/>
      <c r="AF1581" s="148"/>
      <c r="AG1581" s="148" t="s">
        <v>385</v>
      </c>
      <c r="AH1581" s="148"/>
      <c r="AI1581" s="148"/>
      <c r="AJ1581" s="148"/>
      <c r="AK1581" s="148"/>
      <c r="AL1581" s="148"/>
      <c r="AM1581" s="148"/>
      <c r="AN1581" s="148"/>
      <c r="AO1581" s="148"/>
      <c r="AP1581" s="148"/>
      <c r="AQ1581" s="148"/>
      <c r="AR1581" s="148"/>
      <c r="AS1581" s="148"/>
      <c r="AT1581" s="148"/>
      <c r="AU1581" s="148"/>
      <c r="AV1581" s="148"/>
      <c r="AW1581" s="148"/>
      <c r="AX1581" s="148"/>
      <c r="AY1581" s="148"/>
      <c r="AZ1581" s="148"/>
      <c r="BA1581" s="148"/>
      <c r="BB1581" s="148"/>
      <c r="BC1581" s="148"/>
      <c r="BD1581" s="148"/>
      <c r="BE1581" s="148"/>
      <c r="BF1581" s="148"/>
      <c r="BG1581" s="148"/>
      <c r="BH1581" s="148"/>
    </row>
    <row r="1582" spans="1:60" outlineLevel="2" x14ac:dyDescent="0.2">
      <c r="A1582" s="155"/>
      <c r="B1582" s="156"/>
      <c r="C1582" s="265" t="s">
        <v>1809</v>
      </c>
      <c r="D1582" s="266"/>
      <c r="E1582" s="266"/>
      <c r="F1582" s="266"/>
      <c r="G1582" s="266"/>
      <c r="H1582" s="159"/>
      <c r="I1582" s="159"/>
      <c r="J1582" s="159"/>
      <c r="K1582" s="159"/>
      <c r="L1582" s="159"/>
      <c r="M1582" s="159"/>
      <c r="N1582" s="158"/>
      <c r="O1582" s="158"/>
      <c r="P1582" s="158"/>
      <c r="Q1582" s="158"/>
      <c r="R1582" s="159"/>
      <c r="S1582" s="159"/>
      <c r="T1582" s="159"/>
      <c r="U1582" s="159"/>
      <c r="V1582" s="159"/>
      <c r="W1582" s="159"/>
      <c r="X1582" s="159"/>
      <c r="Y1582" s="159"/>
      <c r="Z1582" s="148"/>
      <c r="AA1582" s="148"/>
      <c r="AB1582" s="148"/>
      <c r="AC1582" s="148"/>
      <c r="AD1582" s="148"/>
      <c r="AE1582" s="148"/>
      <c r="AF1582" s="148"/>
      <c r="AG1582" s="148" t="s">
        <v>365</v>
      </c>
      <c r="AH1582" s="148"/>
      <c r="AI1582" s="148"/>
      <c r="AJ1582" s="148"/>
      <c r="AK1582" s="148"/>
      <c r="AL1582" s="148"/>
      <c r="AM1582" s="148"/>
      <c r="AN1582" s="148"/>
      <c r="AO1582" s="148"/>
      <c r="AP1582" s="148"/>
      <c r="AQ1582" s="148"/>
      <c r="AR1582" s="148"/>
      <c r="AS1582" s="148"/>
      <c r="AT1582" s="148"/>
      <c r="AU1582" s="148"/>
      <c r="AV1582" s="148"/>
      <c r="AW1582" s="148"/>
      <c r="AX1582" s="148"/>
      <c r="AY1582" s="148"/>
      <c r="AZ1582" s="148"/>
      <c r="BA1582" s="148"/>
      <c r="BB1582" s="148"/>
      <c r="BC1582" s="148"/>
      <c r="BD1582" s="148"/>
      <c r="BE1582" s="148"/>
      <c r="BF1582" s="148"/>
      <c r="BG1582" s="148"/>
      <c r="BH1582" s="148"/>
    </row>
    <row r="1583" spans="1:60" outlineLevel="3" x14ac:dyDescent="0.2">
      <c r="A1583" s="155"/>
      <c r="B1583" s="156"/>
      <c r="C1583" s="263" t="s">
        <v>1810</v>
      </c>
      <c r="D1583" s="264"/>
      <c r="E1583" s="264"/>
      <c r="F1583" s="264"/>
      <c r="G1583" s="264"/>
      <c r="H1583" s="159"/>
      <c r="I1583" s="159"/>
      <c r="J1583" s="159"/>
      <c r="K1583" s="159"/>
      <c r="L1583" s="159"/>
      <c r="M1583" s="159"/>
      <c r="N1583" s="158"/>
      <c r="O1583" s="158"/>
      <c r="P1583" s="158"/>
      <c r="Q1583" s="158"/>
      <c r="R1583" s="159"/>
      <c r="S1583" s="159"/>
      <c r="T1583" s="159"/>
      <c r="U1583" s="159"/>
      <c r="V1583" s="159"/>
      <c r="W1583" s="159"/>
      <c r="X1583" s="159"/>
      <c r="Y1583" s="159"/>
      <c r="Z1583" s="148"/>
      <c r="AA1583" s="148"/>
      <c r="AB1583" s="148"/>
      <c r="AC1583" s="148"/>
      <c r="AD1583" s="148"/>
      <c r="AE1583" s="148"/>
      <c r="AF1583" s="148"/>
      <c r="AG1583" s="148" t="s">
        <v>365</v>
      </c>
      <c r="AH1583" s="148"/>
      <c r="AI1583" s="148"/>
      <c r="AJ1583" s="148"/>
      <c r="AK1583" s="148"/>
      <c r="AL1583" s="148"/>
      <c r="AM1583" s="148"/>
      <c r="AN1583" s="148"/>
      <c r="AO1583" s="148"/>
      <c r="AP1583" s="148"/>
      <c r="AQ1583" s="148"/>
      <c r="AR1583" s="148"/>
      <c r="AS1583" s="148"/>
      <c r="AT1583" s="148"/>
      <c r="AU1583" s="148"/>
      <c r="AV1583" s="148"/>
      <c r="AW1583" s="148"/>
      <c r="AX1583" s="148"/>
      <c r="AY1583" s="148"/>
      <c r="AZ1583" s="148"/>
      <c r="BA1583" s="148"/>
      <c r="BB1583" s="148"/>
      <c r="BC1583" s="148"/>
      <c r="BD1583" s="148"/>
      <c r="BE1583" s="148"/>
      <c r="BF1583" s="148"/>
      <c r="BG1583" s="148"/>
      <c r="BH1583" s="148"/>
    </row>
    <row r="1584" spans="1:60" outlineLevel="3" x14ac:dyDescent="0.2">
      <c r="A1584" s="155"/>
      <c r="B1584" s="156"/>
      <c r="C1584" s="263" t="s">
        <v>1811</v>
      </c>
      <c r="D1584" s="264"/>
      <c r="E1584" s="264"/>
      <c r="F1584" s="264"/>
      <c r="G1584" s="264"/>
      <c r="H1584" s="159"/>
      <c r="I1584" s="159"/>
      <c r="J1584" s="159"/>
      <c r="K1584" s="159"/>
      <c r="L1584" s="159"/>
      <c r="M1584" s="159"/>
      <c r="N1584" s="158"/>
      <c r="O1584" s="158"/>
      <c r="P1584" s="158"/>
      <c r="Q1584" s="158"/>
      <c r="R1584" s="159"/>
      <c r="S1584" s="159"/>
      <c r="T1584" s="159"/>
      <c r="U1584" s="159"/>
      <c r="V1584" s="159"/>
      <c r="W1584" s="159"/>
      <c r="X1584" s="159"/>
      <c r="Y1584" s="159"/>
      <c r="Z1584" s="148"/>
      <c r="AA1584" s="148"/>
      <c r="AB1584" s="148"/>
      <c r="AC1584" s="148"/>
      <c r="AD1584" s="148"/>
      <c r="AE1584" s="148"/>
      <c r="AF1584" s="148"/>
      <c r="AG1584" s="148" t="s">
        <v>365</v>
      </c>
      <c r="AH1584" s="148"/>
      <c r="AI1584" s="148"/>
      <c r="AJ1584" s="148"/>
      <c r="AK1584" s="148"/>
      <c r="AL1584" s="148"/>
      <c r="AM1584" s="148"/>
      <c r="AN1584" s="148"/>
      <c r="AO1584" s="148"/>
      <c r="AP1584" s="148"/>
      <c r="AQ1584" s="148"/>
      <c r="AR1584" s="148"/>
      <c r="AS1584" s="148"/>
      <c r="AT1584" s="148"/>
      <c r="AU1584" s="148"/>
      <c r="AV1584" s="148"/>
      <c r="AW1584" s="148"/>
      <c r="AX1584" s="148"/>
      <c r="AY1584" s="148"/>
      <c r="AZ1584" s="148"/>
      <c r="BA1584" s="148"/>
      <c r="BB1584" s="148"/>
      <c r="BC1584" s="148"/>
      <c r="BD1584" s="148"/>
      <c r="BE1584" s="148"/>
      <c r="BF1584" s="148"/>
      <c r="BG1584" s="148"/>
      <c r="BH1584" s="148"/>
    </row>
    <row r="1585" spans="1:60" outlineLevel="3" x14ac:dyDescent="0.2">
      <c r="A1585" s="155"/>
      <c r="B1585" s="156"/>
      <c r="C1585" s="263" t="s">
        <v>1812</v>
      </c>
      <c r="D1585" s="264"/>
      <c r="E1585" s="264"/>
      <c r="F1585" s="264"/>
      <c r="G1585" s="264"/>
      <c r="H1585" s="159"/>
      <c r="I1585" s="159"/>
      <c r="J1585" s="159"/>
      <c r="K1585" s="159"/>
      <c r="L1585" s="159"/>
      <c r="M1585" s="159"/>
      <c r="N1585" s="158"/>
      <c r="O1585" s="158"/>
      <c r="P1585" s="158"/>
      <c r="Q1585" s="158"/>
      <c r="R1585" s="159"/>
      <c r="S1585" s="159"/>
      <c r="T1585" s="159"/>
      <c r="U1585" s="159"/>
      <c r="V1585" s="159"/>
      <c r="W1585" s="159"/>
      <c r="X1585" s="159"/>
      <c r="Y1585" s="159"/>
      <c r="Z1585" s="148"/>
      <c r="AA1585" s="148"/>
      <c r="AB1585" s="148"/>
      <c r="AC1585" s="148"/>
      <c r="AD1585" s="148"/>
      <c r="AE1585" s="148"/>
      <c r="AF1585" s="148"/>
      <c r="AG1585" s="148" t="s">
        <v>365</v>
      </c>
      <c r="AH1585" s="148"/>
      <c r="AI1585" s="148"/>
      <c r="AJ1585" s="148"/>
      <c r="AK1585" s="148"/>
      <c r="AL1585" s="148"/>
      <c r="AM1585" s="148"/>
      <c r="AN1585" s="148"/>
      <c r="AO1585" s="148"/>
      <c r="AP1585" s="148"/>
      <c r="AQ1585" s="148"/>
      <c r="AR1585" s="148"/>
      <c r="AS1585" s="148"/>
      <c r="AT1585" s="148"/>
      <c r="AU1585" s="148"/>
      <c r="AV1585" s="148"/>
      <c r="AW1585" s="148"/>
      <c r="AX1585" s="148"/>
      <c r="AY1585" s="148"/>
      <c r="AZ1585" s="148"/>
      <c r="BA1585" s="148"/>
      <c r="BB1585" s="148"/>
      <c r="BC1585" s="148"/>
      <c r="BD1585" s="148"/>
      <c r="BE1585" s="148"/>
      <c r="BF1585" s="148"/>
      <c r="BG1585" s="148"/>
      <c r="BH1585" s="148"/>
    </row>
    <row r="1586" spans="1:60" outlineLevel="3" x14ac:dyDescent="0.2">
      <c r="A1586" s="155"/>
      <c r="B1586" s="156"/>
      <c r="C1586" s="263" t="s">
        <v>1764</v>
      </c>
      <c r="D1586" s="264"/>
      <c r="E1586" s="264"/>
      <c r="F1586" s="264"/>
      <c r="G1586" s="264"/>
      <c r="H1586" s="159"/>
      <c r="I1586" s="159"/>
      <c r="J1586" s="159"/>
      <c r="K1586" s="159"/>
      <c r="L1586" s="159"/>
      <c r="M1586" s="159"/>
      <c r="N1586" s="158"/>
      <c r="O1586" s="158"/>
      <c r="P1586" s="158"/>
      <c r="Q1586" s="158"/>
      <c r="R1586" s="159"/>
      <c r="S1586" s="159"/>
      <c r="T1586" s="159"/>
      <c r="U1586" s="159"/>
      <c r="V1586" s="159"/>
      <c r="W1586" s="159"/>
      <c r="X1586" s="159"/>
      <c r="Y1586" s="159"/>
      <c r="Z1586" s="148"/>
      <c r="AA1586" s="148"/>
      <c r="AB1586" s="148"/>
      <c r="AC1586" s="148"/>
      <c r="AD1586" s="148"/>
      <c r="AE1586" s="148"/>
      <c r="AF1586" s="148"/>
      <c r="AG1586" s="148" t="s">
        <v>365</v>
      </c>
      <c r="AH1586" s="148"/>
      <c r="AI1586" s="148"/>
      <c r="AJ1586" s="148"/>
      <c r="AK1586" s="148"/>
      <c r="AL1586" s="148"/>
      <c r="AM1586" s="148"/>
      <c r="AN1586" s="148"/>
      <c r="AO1586" s="148"/>
      <c r="AP1586" s="148"/>
      <c r="AQ1586" s="148"/>
      <c r="AR1586" s="148"/>
      <c r="AS1586" s="148"/>
      <c r="AT1586" s="148"/>
      <c r="AU1586" s="148"/>
      <c r="AV1586" s="148"/>
      <c r="AW1586" s="148"/>
      <c r="AX1586" s="148"/>
      <c r="AY1586" s="148"/>
      <c r="AZ1586" s="148"/>
      <c r="BA1586" s="148"/>
      <c r="BB1586" s="148"/>
      <c r="BC1586" s="148"/>
      <c r="BD1586" s="148"/>
      <c r="BE1586" s="148"/>
      <c r="BF1586" s="148"/>
      <c r="BG1586" s="148"/>
      <c r="BH1586" s="148"/>
    </row>
    <row r="1587" spans="1:60" outlineLevel="3" x14ac:dyDescent="0.2">
      <c r="A1587" s="155"/>
      <c r="B1587" s="156"/>
      <c r="C1587" s="263" t="s">
        <v>1813</v>
      </c>
      <c r="D1587" s="264"/>
      <c r="E1587" s="264"/>
      <c r="F1587" s="264"/>
      <c r="G1587" s="264"/>
      <c r="H1587" s="159"/>
      <c r="I1587" s="159"/>
      <c r="J1587" s="159"/>
      <c r="K1587" s="159"/>
      <c r="L1587" s="159"/>
      <c r="M1587" s="159"/>
      <c r="N1587" s="158"/>
      <c r="O1587" s="158"/>
      <c r="P1587" s="158"/>
      <c r="Q1587" s="158"/>
      <c r="R1587" s="159"/>
      <c r="S1587" s="159"/>
      <c r="T1587" s="159"/>
      <c r="U1587" s="159"/>
      <c r="V1587" s="159"/>
      <c r="W1587" s="159"/>
      <c r="X1587" s="159"/>
      <c r="Y1587" s="159"/>
      <c r="Z1587" s="148"/>
      <c r="AA1587" s="148"/>
      <c r="AB1587" s="148"/>
      <c r="AC1587" s="148"/>
      <c r="AD1587" s="148"/>
      <c r="AE1587" s="148"/>
      <c r="AF1587" s="148"/>
      <c r="AG1587" s="148" t="s">
        <v>365</v>
      </c>
      <c r="AH1587" s="148"/>
      <c r="AI1587" s="148"/>
      <c r="AJ1587" s="148"/>
      <c r="AK1587" s="148"/>
      <c r="AL1587" s="148"/>
      <c r="AM1587" s="148"/>
      <c r="AN1587" s="148"/>
      <c r="AO1587" s="148"/>
      <c r="AP1587" s="148"/>
      <c r="AQ1587" s="148"/>
      <c r="AR1587" s="148"/>
      <c r="AS1587" s="148"/>
      <c r="AT1587" s="148"/>
      <c r="AU1587" s="148"/>
      <c r="AV1587" s="148"/>
      <c r="AW1587" s="148"/>
      <c r="AX1587" s="148"/>
      <c r="AY1587" s="148"/>
      <c r="AZ1587" s="148"/>
      <c r="BA1587" s="148"/>
      <c r="BB1587" s="148"/>
      <c r="BC1587" s="148"/>
      <c r="BD1587" s="148"/>
      <c r="BE1587" s="148"/>
      <c r="BF1587" s="148"/>
      <c r="BG1587" s="148"/>
      <c r="BH1587" s="148"/>
    </row>
    <row r="1588" spans="1:60" outlineLevel="3" x14ac:dyDescent="0.2">
      <c r="A1588" s="155"/>
      <c r="B1588" s="156"/>
      <c r="C1588" s="263" t="s">
        <v>1134</v>
      </c>
      <c r="D1588" s="264"/>
      <c r="E1588" s="264"/>
      <c r="F1588" s="264"/>
      <c r="G1588" s="264"/>
      <c r="H1588" s="159"/>
      <c r="I1588" s="159"/>
      <c r="J1588" s="159"/>
      <c r="K1588" s="159"/>
      <c r="L1588" s="159"/>
      <c r="M1588" s="159"/>
      <c r="N1588" s="158"/>
      <c r="O1588" s="158"/>
      <c r="P1588" s="158"/>
      <c r="Q1588" s="158"/>
      <c r="R1588" s="159"/>
      <c r="S1588" s="159"/>
      <c r="T1588" s="159"/>
      <c r="U1588" s="159"/>
      <c r="V1588" s="159"/>
      <c r="W1588" s="159"/>
      <c r="X1588" s="159"/>
      <c r="Y1588" s="159"/>
      <c r="Z1588" s="148"/>
      <c r="AA1588" s="148"/>
      <c r="AB1588" s="148"/>
      <c r="AC1588" s="148"/>
      <c r="AD1588" s="148"/>
      <c r="AE1588" s="148"/>
      <c r="AF1588" s="148"/>
      <c r="AG1588" s="148" t="s">
        <v>365</v>
      </c>
      <c r="AH1588" s="148"/>
      <c r="AI1588" s="148"/>
      <c r="AJ1588" s="148"/>
      <c r="AK1588" s="148"/>
      <c r="AL1588" s="148"/>
      <c r="AM1588" s="148"/>
      <c r="AN1588" s="148"/>
      <c r="AO1588" s="148"/>
      <c r="AP1588" s="148"/>
      <c r="AQ1588" s="148"/>
      <c r="AR1588" s="148"/>
      <c r="AS1588" s="148"/>
      <c r="AT1588" s="148"/>
      <c r="AU1588" s="148"/>
      <c r="AV1588" s="148"/>
      <c r="AW1588" s="148"/>
      <c r="AX1588" s="148"/>
      <c r="AY1588" s="148"/>
      <c r="AZ1588" s="148"/>
      <c r="BA1588" s="148"/>
      <c r="BB1588" s="148"/>
      <c r="BC1588" s="148"/>
      <c r="BD1588" s="148"/>
      <c r="BE1588" s="148"/>
      <c r="BF1588" s="148"/>
      <c r="BG1588" s="148"/>
      <c r="BH1588" s="148"/>
    </row>
    <row r="1589" spans="1:60" outlineLevel="3" x14ac:dyDescent="0.2">
      <c r="A1589" s="155"/>
      <c r="B1589" s="156"/>
      <c r="C1589" s="263" t="s">
        <v>1814</v>
      </c>
      <c r="D1589" s="264"/>
      <c r="E1589" s="264"/>
      <c r="F1589" s="264"/>
      <c r="G1589" s="264"/>
      <c r="H1589" s="159"/>
      <c r="I1589" s="159"/>
      <c r="J1589" s="159"/>
      <c r="K1589" s="159"/>
      <c r="L1589" s="159"/>
      <c r="M1589" s="159"/>
      <c r="N1589" s="158"/>
      <c r="O1589" s="158"/>
      <c r="P1589" s="158"/>
      <c r="Q1589" s="158"/>
      <c r="R1589" s="159"/>
      <c r="S1589" s="159"/>
      <c r="T1589" s="159"/>
      <c r="U1589" s="159"/>
      <c r="V1589" s="159"/>
      <c r="W1589" s="159"/>
      <c r="X1589" s="159"/>
      <c r="Y1589" s="159"/>
      <c r="Z1589" s="148"/>
      <c r="AA1589" s="148"/>
      <c r="AB1589" s="148"/>
      <c r="AC1589" s="148"/>
      <c r="AD1589" s="148"/>
      <c r="AE1589" s="148"/>
      <c r="AF1589" s="148"/>
      <c r="AG1589" s="148" t="s">
        <v>365</v>
      </c>
      <c r="AH1589" s="148"/>
      <c r="AI1589" s="148"/>
      <c r="AJ1589" s="148"/>
      <c r="AK1589" s="148"/>
      <c r="AL1589" s="148"/>
      <c r="AM1589" s="148"/>
      <c r="AN1589" s="148"/>
      <c r="AO1589" s="148"/>
      <c r="AP1589" s="148"/>
      <c r="AQ1589" s="148"/>
      <c r="AR1589" s="148"/>
      <c r="AS1589" s="148"/>
      <c r="AT1589" s="148"/>
      <c r="AU1589" s="148"/>
      <c r="AV1589" s="148"/>
      <c r="AW1589" s="148"/>
      <c r="AX1589" s="148"/>
      <c r="AY1589" s="148"/>
      <c r="AZ1589" s="148"/>
      <c r="BA1589" s="148"/>
      <c r="BB1589" s="148"/>
      <c r="BC1589" s="148"/>
      <c r="BD1589" s="148"/>
      <c r="BE1589" s="148"/>
      <c r="BF1589" s="148"/>
      <c r="BG1589" s="148"/>
      <c r="BH1589" s="148"/>
    </row>
    <row r="1590" spans="1:60" outlineLevel="3" x14ac:dyDescent="0.2">
      <c r="A1590" s="155"/>
      <c r="B1590" s="156"/>
      <c r="C1590" s="263" t="s">
        <v>1815</v>
      </c>
      <c r="D1590" s="264"/>
      <c r="E1590" s="264"/>
      <c r="F1590" s="264"/>
      <c r="G1590" s="264"/>
      <c r="H1590" s="159"/>
      <c r="I1590" s="159"/>
      <c r="J1590" s="159"/>
      <c r="K1590" s="159"/>
      <c r="L1590" s="159"/>
      <c r="M1590" s="159"/>
      <c r="N1590" s="158"/>
      <c r="O1590" s="158"/>
      <c r="P1590" s="158"/>
      <c r="Q1590" s="158"/>
      <c r="R1590" s="159"/>
      <c r="S1590" s="159"/>
      <c r="T1590" s="159"/>
      <c r="U1590" s="159"/>
      <c r="V1590" s="159"/>
      <c r="W1590" s="159"/>
      <c r="X1590" s="159"/>
      <c r="Y1590" s="159"/>
      <c r="Z1590" s="148"/>
      <c r="AA1590" s="148"/>
      <c r="AB1590" s="148"/>
      <c r="AC1590" s="148"/>
      <c r="AD1590" s="148"/>
      <c r="AE1590" s="148"/>
      <c r="AF1590" s="148"/>
      <c r="AG1590" s="148" t="s">
        <v>365</v>
      </c>
      <c r="AH1590" s="148"/>
      <c r="AI1590" s="148"/>
      <c r="AJ1590" s="148"/>
      <c r="AK1590" s="148"/>
      <c r="AL1590" s="148"/>
      <c r="AM1590" s="148"/>
      <c r="AN1590" s="148"/>
      <c r="AO1590" s="148"/>
      <c r="AP1590" s="148"/>
      <c r="AQ1590" s="148"/>
      <c r="AR1590" s="148"/>
      <c r="AS1590" s="148"/>
      <c r="AT1590" s="148"/>
      <c r="AU1590" s="148"/>
      <c r="AV1590" s="148"/>
      <c r="AW1590" s="148"/>
      <c r="AX1590" s="148"/>
      <c r="AY1590" s="148"/>
      <c r="AZ1590" s="148"/>
      <c r="BA1590" s="148"/>
      <c r="BB1590" s="148"/>
      <c r="BC1590" s="148"/>
      <c r="BD1590" s="148"/>
      <c r="BE1590" s="148"/>
      <c r="BF1590" s="148"/>
      <c r="BG1590" s="148"/>
      <c r="BH1590" s="148"/>
    </row>
    <row r="1591" spans="1:60" outlineLevel="1" x14ac:dyDescent="0.2">
      <c r="A1591" s="185">
        <v>348</v>
      </c>
      <c r="B1591" s="186" t="s">
        <v>1816</v>
      </c>
      <c r="C1591" s="197" t="s">
        <v>1817</v>
      </c>
      <c r="D1591" s="187" t="s">
        <v>443</v>
      </c>
      <c r="E1591" s="188">
        <v>16</v>
      </c>
      <c r="F1591" s="189"/>
      <c r="G1591" s="190">
        <f>ROUND(E1591*F1591,2)</f>
        <v>0</v>
      </c>
      <c r="H1591" s="189"/>
      <c r="I1591" s="190">
        <f>ROUND(E1591*H1591,2)</f>
        <v>0</v>
      </c>
      <c r="J1591" s="189"/>
      <c r="K1591" s="190">
        <f>ROUND(E1591*J1591,2)</f>
        <v>0</v>
      </c>
      <c r="L1591" s="190">
        <v>12</v>
      </c>
      <c r="M1591" s="190">
        <f>G1591*(1+L1591/100)</f>
        <v>0</v>
      </c>
      <c r="N1591" s="188">
        <v>3.2599999999999999E-3</v>
      </c>
      <c r="O1591" s="188">
        <f>ROUND(E1591*N1591,2)</f>
        <v>0.05</v>
      </c>
      <c r="P1591" s="188">
        <v>0</v>
      </c>
      <c r="Q1591" s="188">
        <f>ROUND(E1591*P1591,2)</f>
        <v>0</v>
      </c>
      <c r="R1591" s="190" t="s">
        <v>382</v>
      </c>
      <c r="S1591" s="190" t="s">
        <v>313</v>
      </c>
      <c r="T1591" s="191" t="s">
        <v>313</v>
      </c>
      <c r="U1591" s="159">
        <v>0</v>
      </c>
      <c r="V1591" s="159">
        <f>ROUND(E1591*U1591,2)</f>
        <v>0</v>
      </c>
      <c r="W1591" s="159"/>
      <c r="X1591" s="159" t="s">
        <v>384</v>
      </c>
      <c r="Y1591" s="159" t="s">
        <v>315</v>
      </c>
      <c r="Z1591" s="148"/>
      <c r="AA1591" s="148"/>
      <c r="AB1591" s="148"/>
      <c r="AC1591" s="148"/>
      <c r="AD1591" s="148"/>
      <c r="AE1591" s="148"/>
      <c r="AF1591" s="148"/>
      <c r="AG1591" s="148" t="s">
        <v>385</v>
      </c>
      <c r="AH1591" s="148"/>
      <c r="AI1591" s="148"/>
      <c r="AJ1591" s="148"/>
      <c r="AK1591" s="148"/>
      <c r="AL1591" s="148"/>
      <c r="AM1591" s="148"/>
      <c r="AN1591" s="148"/>
      <c r="AO1591" s="148"/>
      <c r="AP1591" s="148"/>
      <c r="AQ1591" s="148"/>
      <c r="AR1591" s="148"/>
      <c r="AS1591" s="148"/>
      <c r="AT1591" s="148"/>
      <c r="AU1591" s="148"/>
      <c r="AV1591" s="148"/>
      <c r="AW1591" s="148"/>
      <c r="AX1591" s="148"/>
      <c r="AY1591" s="148"/>
      <c r="AZ1591" s="148"/>
      <c r="BA1591" s="148"/>
      <c r="BB1591" s="148"/>
      <c r="BC1591" s="148"/>
      <c r="BD1591" s="148"/>
      <c r="BE1591" s="148"/>
      <c r="BF1591" s="148"/>
      <c r="BG1591" s="148"/>
      <c r="BH1591" s="148"/>
    </row>
    <row r="1592" spans="1:60" outlineLevel="1" x14ac:dyDescent="0.2">
      <c r="A1592" s="185">
        <v>349</v>
      </c>
      <c r="B1592" s="186" t="s">
        <v>1818</v>
      </c>
      <c r="C1592" s="197" t="s">
        <v>1819</v>
      </c>
      <c r="D1592" s="187" t="s">
        <v>381</v>
      </c>
      <c r="E1592" s="188">
        <v>3.79853</v>
      </c>
      <c r="F1592" s="189"/>
      <c r="G1592" s="190">
        <f>ROUND(E1592*F1592,2)</f>
        <v>0</v>
      </c>
      <c r="H1592" s="189"/>
      <c r="I1592" s="190">
        <f>ROUND(E1592*H1592,2)</f>
        <v>0</v>
      </c>
      <c r="J1592" s="189"/>
      <c r="K1592" s="190">
        <f>ROUND(E1592*J1592,2)</f>
        <v>0</v>
      </c>
      <c r="L1592" s="190">
        <v>12</v>
      </c>
      <c r="M1592" s="190">
        <f>G1592*(1+L1592/100)</f>
        <v>0</v>
      </c>
      <c r="N1592" s="188">
        <v>0</v>
      </c>
      <c r="O1592" s="188">
        <f>ROUND(E1592*N1592,2)</f>
        <v>0</v>
      </c>
      <c r="P1592" s="188">
        <v>0</v>
      </c>
      <c r="Q1592" s="188">
        <f>ROUND(E1592*P1592,2)</f>
        <v>0</v>
      </c>
      <c r="R1592" s="190"/>
      <c r="S1592" s="190" t="s">
        <v>313</v>
      </c>
      <c r="T1592" s="191" t="s">
        <v>313</v>
      </c>
      <c r="U1592" s="159">
        <v>2.4209999999999998</v>
      </c>
      <c r="V1592" s="159">
        <f>ROUND(E1592*U1592,2)</f>
        <v>9.1999999999999993</v>
      </c>
      <c r="W1592" s="159"/>
      <c r="X1592" s="159" t="s">
        <v>1143</v>
      </c>
      <c r="Y1592" s="159" t="s">
        <v>315</v>
      </c>
      <c r="Z1592" s="148"/>
      <c r="AA1592" s="148"/>
      <c r="AB1592" s="148"/>
      <c r="AC1592" s="148"/>
      <c r="AD1592" s="148"/>
      <c r="AE1592" s="148"/>
      <c r="AF1592" s="148"/>
      <c r="AG1592" s="148" t="s">
        <v>1144</v>
      </c>
      <c r="AH1592" s="148"/>
      <c r="AI1592" s="148"/>
      <c r="AJ1592" s="148"/>
      <c r="AK1592" s="148"/>
      <c r="AL1592" s="148"/>
      <c r="AM1592" s="148"/>
      <c r="AN1592" s="148"/>
      <c r="AO1592" s="148"/>
      <c r="AP1592" s="148"/>
      <c r="AQ1592" s="148"/>
      <c r="AR1592" s="148"/>
      <c r="AS1592" s="148"/>
      <c r="AT1592" s="148"/>
      <c r="AU1592" s="148"/>
      <c r="AV1592" s="148"/>
      <c r="AW1592" s="148"/>
      <c r="AX1592" s="148"/>
      <c r="AY1592" s="148"/>
      <c r="AZ1592" s="148"/>
      <c r="BA1592" s="148"/>
      <c r="BB1592" s="148"/>
      <c r="BC1592" s="148"/>
      <c r="BD1592" s="148"/>
      <c r="BE1592" s="148"/>
      <c r="BF1592" s="148"/>
      <c r="BG1592" s="148"/>
      <c r="BH1592" s="148"/>
    </row>
    <row r="1593" spans="1:60" x14ac:dyDescent="0.2">
      <c r="A1593" s="171" t="s">
        <v>308</v>
      </c>
      <c r="B1593" s="172" t="s">
        <v>265</v>
      </c>
      <c r="C1593" s="194" t="s">
        <v>266</v>
      </c>
      <c r="D1593" s="173"/>
      <c r="E1593" s="174"/>
      <c r="F1593" s="175"/>
      <c r="G1593" s="175">
        <f>SUMIF(AG1594:AG1678,"&lt;&gt;NOR",G1594:G1678)</f>
        <v>0</v>
      </c>
      <c r="H1593" s="175"/>
      <c r="I1593" s="175">
        <f>SUM(I1594:I1678)</f>
        <v>0</v>
      </c>
      <c r="J1593" s="175"/>
      <c r="K1593" s="175">
        <f>SUM(K1594:K1678)</f>
        <v>0</v>
      </c>
      <c r="L1593" s="175"/>
      <c r="M1593" s="175">
        <f>SUM(M1594:M1678)</f>
        <v>0</v>
      </c>
      <c r="N1593" s="174"/>
      <c r="O1593" s="174">
        <f>SUM(O1594:O1678)</f>
        <v>3.0499999999999994</v>
      </c>
      <c r="P1593" s="174"/>
      <c r="Q1593" s="174">
        <f>SUM(Q1594:Q1678)</f>
        <v>0</v>
      </c>
      <c r="R1593" s="175"/>
      <c r="S1593" s="175"/>
      <c r="T1593" s="176"/>
      <c r="U1593" s="170"/>
      <c r="V1593" s="170">
        <f>SUM(V1594:V1678)</f>
        <v>75.7</v>
      </c>
      <c r="W1593" s="170"/>
      <c r="X1593" s="170"/>
      <c r="Y1593" s="170"/>
      <c r="AG1593" t="s">
        <v>309</v>
      </c>
    </row>
    <row r="1594" spans="1:60" outlineLevel="1" x14ac:dyDescent="0.2">
      <c r="A1594" s="178">
        <v>350</v>
      </c>
      <c r="B1594" s="179" t="s">
        <v>1820</v>
      </c>
      <c r="C1594" s="195" t="s">
        <v>1821</v>
      </c>
      <c r="D1594" s="180" t="s">
        <v>1204</v>
      </c>
      <c r="E1594" s="181">
        <v>2226.6</v>
      </c>
      <c r="F1594" s="182"/>
      <c r="G1594" s="183">
        <f>ROUND(E1594*F1594,2)</f>
        <v>0</v>
      </c>
      <c r="H1594" s="182"/>
      <c r="I1594" s="183">
        <f>ROUND(E1594*H1594,2)</f>
        <v>0</v>
      </c>
      <c r="J1594" s="182"/>
      <c r="K1594" s="183">
        <f>ROUND(E1594*J1594,2)</f>
        <v>0</v>
      </c>
      <c r="L1594" s="183">
        <v>12</v>
      </c>
      <c r="M1594" s="183">
        <f>G1594*(1+L1594/100)</f>
        <v>0</v>
      </c>
      <c r="N1594" s="181">
        <v>5.0000000000000002E-5</v>
      </c>
      <c r="O1594" s="181">
        <f>ROUND(E1594*N1594,2)</f>
        <v>0.11</v>
      </c>
      <c r="P1594" s="181">
        <v>0</v>
      </c>
      <c r="Q1594" s="181">
        <f>ROUND(E1594*P1594,2)</f>
        <v>0</v>
      </c>
      <c r="R1594" s="183"/>
      <c r="S1594" s="183" t="s">
        <v>313</v>
      </c>
      <c r="T1594" s="184" t="s">
        <v>313</v>
      </c>
      <c r="U1594" s="159">
        <v>3.4000000000000002E-2</v>
      </c>
      <c r="V1594" s="159">
        <f>ROUND(E1594*U1594,2)</f>
        <v>75.7</v>
      </c>
      <c r="W1594" s="159"/>
      <c r="X1594" s="159" t="s">
        <v>314</v>
      </c>
      <c r="Y1594" s="159" t="s">
        <v>315</v>
      </c>
      <c r="Z1594" s="148"/>
      <c r="AA1594" s="148"/>
      <c r="AB1594" s="148"/>
      <c r="AC1594" s="148"/>
      <c r="AD1594" s="148"/>
      <c r="AE1594" s="148"/>
      <c r="AF1594" s="148"/>
      <c r="AG1594" s="148" t="s">
        <v>316</v>
      </c>
      <c r="AH1594" s="148"/>
      <c r="AI1594" s="148"/>
      <c r="AJ1594" s="148"/>
      <c r="AK1594" s="148"/>
      <c r="AL1594" s="148"/>
      <c r="AM1594" s="148"/>
      <c r="AN1594" s="148"/>
      <c r="AO1594" s="148"/>
      <c r="AP1594" s="148"/>
      <c r="AQ1594" s="148"/>
      <c r="AR1594" s="148"/>
      <c r="AS1594" s="148"/>
      <c r="AT1594" s="148"/>
      <c r="AU1594" s="148"/>
      <c r="AV1594" s="148"/>
      <c r="AW1594" s="148"/>
      <c r="AX1594" s="148"/>
      <c r="AY1594" s="148"/>
      <c r="AZ1594" s="148"/>
      <c r="BA1594" s="148"/>
      <c r="BB1594" s="148"/>
      <c r="BC1594" s="148"/>
      <c r="BD1594" s="148"/>
      <c r="BE1594" s="148"/>
      <c r="BF1594" s="148"/>
      <c r="BG1594" s="148"/>
      <c r="BH1594" s="148"/>
    </row>
    <row r="1595" spans="1:60" outlineLevel="2" x14ac:dyDescent="0.2">
      <c r="A1595" s="155"/>
      <c r="B1595" s="156"/>
      <c r="C1595" s="196" t="s">
        <v>1822</v>
      </c>
      <c r="D1595" s="161"/>
      <c r="E1595" s="162">
        <v>2226.6</v>
      </c>
      <c r="F1595" s="159"/>
      <c r="G1595" s="159"/>
      <c r="H1595" s="159"/>
      <c r="I1595" s="159"/>
      <c r="J1595" s="159"/>
      <c r="K1595" s="159"/>
      <c r="L1595" s="159"/>
      <c r="M1595" s="159"/>
      <c r="N1595" s="158"/>
      <c r="O1595" s="158"/>
      <c r="P1595" s="158"/>
      <c r="Q1595" s="158"/>
      <c r="R1595" s="159"/>
      <c r="S1595" s="159"/>
      <c r="T1595" s="159"/>
      <c r="U1595" s="159"/>
      <c r="V1595" s="159"/>
      <c r="W1595" s="159"/>
      <c r="X1595" s="159"/>
      <c r="Y1595" s="159"/>
      <c r="Z1595" s="148"/>
      <c r="AA1595" s="148"/>
      <c r="AB1595" s="148"/>
      <c r="AC1595" s="148"/>
      <c r="AD1595" s="148"/>
      <c r="AE1595" s="148"/>
      <c r="AF1595" s="148"/>
      <c r="AG1595" s="148" t="s">
        <v>318</v>
      </c>
      <c r="AH1595" s="148">
        <v>0</v>
      </c>
      <c r="AI1595" s="148"/>
      <c r="AJ1595" s="148"/>
      <c r="AK1595" s="148"/>
      <c r="AL1595" s="148"/>
      <c r="AM1595" s="148"/>
      <c r="AN1595" s="148"/>
      <c r="AO1595" s="148"/>
      <c r="AP1595" s="148"/>
      <c r="AQ1595" s="148"/>
      <c r="AR1595" s="148"/>
      <c r="AS1595" s="148"/>
      <c r="AT1595" s="148"/>
      <c r="AU1595" s="148"/>
      <c r="AV1595" s="148"/>
      <c r="AW1595" s="148"/>
      <c r="AX1595" s="148"/>
      <c r="AY1595" s="148"/>
      <c r="AZ1595" s="148"/>
      <c r="BA1595" s="148"/>
      <c r="BB1595" s="148"/>
      <c r="BC1595" s="148"/>
      <c r="BD1595" s="148"/>
      <c r="BE1595" s="148"/>
      <c r="BF1595" s="148"/>
      <c r="BG1595" s="148"/>
      <c r="BH1595" s="148"/>
    </row>
    <row r="1596" spans="1:60" outlineLevel="1" x14ac:dyDescent="0.2">
      <c r="A1596" s="178">
        <v>351</v>
      </c>
      <c r="B1596" s="179" t="s">
        <v>1823</v>
      </c>
      <c r="C1596" s="195" t="s">
        <v>1824</v>
      </c>
      <c r="D1596" s="180" t="s">
        <v>389</v>
      </c>
      <c r="E1596" s="181">
        <v>10</v>
      </c>
      <c r="F1596" s="182"/>
      <c r="G1596" s="183">
        <f>ROUND(E1596*F1596,2)</f>
        <v>0</v>
      </c>
      <c r="H1596" s="182"/>
      <c r="I1596" s="183">
        <f>ROUND(E1596*H1596,2)</f>
        <v>0</v>
      </c>
      <c r="J1596" s="182"/>
      <c r="K1596" s="183">
        <f>ROUND(E1596*J1596,2)</f>
        <v>0</v>
      </c>
      <c r="L1596" s="183">
        <v>12</v>
      </c>
      <c r="M1596" s="183">
        <f>G1596*(1+L1596/100)</f>
        <v>0</v>
      </c>
      <c r="N1596" s="181">
        <v>1.7389999999999999E-2</v>
      </c>
      <c r="O1596" s="181">
        <f>ROUND(E1596*N1596,2)</f>
        <v>0.17</v>
      </c>
      <c r="P1596" s="181">
        <v>0</v>
      </c>
      <c r="Q1596" s="181">
        <f>ROUND(E1596*P1596,2)</f>
        <v>0</v>
      </c>
      <c r="R1596" s="183"/>
      <c r="S1596" s="183" t="s">
        <v>633</v>
      </c>
      <c r="T1596" s="184" t="s">
        <v>634</v>
      </c>
      <c r="U1596" s="159">
        <v>0</v>
      </c>
      <c r="V1596" s="159">
        <f>ROUND(E1596*U1596,2)</f>
        <v>0</v>
      </c>
      <c r="W1596" s="159"/>
      <c r="X1596" s="159" t="s">
        <v>314</v>
      </c>
      <c r="Y1596" s="159" t="s">
        <v>315</v>
      </c>
      <c r="Z1596" s="148"/>
      <c r="AA1596" s="148"/>
      <c r="AB1596" s="148"/>
      <c r="AC1596" s="148"/>
      <c r="AD1596" s="148"/>
      <c r="AE1596" s="148"/>
      <c r="AF1596" s="148"/>
      <c r="AG1596" s="148" t="s">
        <v>316</v>
      </c>
      <c r="AH1596" s="148"/>
      <c r="AI1596" s="148"/>
      <c r="AJ1596" s="148"/>
      <c r="AK1596" s="148"/>
      <c r="AL1596" s="148"/>
      <c r="AM1596" s="148"/>
      <c r="AN1596" s="148"/>
      <c r="AO1596" s="148"/>
      <c r="AP1596" s="148"/>
      <c r="AQ1596" s="148"/>
      <c r="AR1596" s="148"/>
      <c r="AS1596" s="148"/>
      <c r="AT1596" s="148"/>
      <c r="AU1596" s="148"/>
      <c r="AV1596" s="148"/>
      <c r="AW1596" s="148"/>
      <c r="AX1596" s="148"/>
      <c r="AY1596" s="148"/>
      <c r="AZ1596" s="148"/>
      <c r="BA1596" s="148"/>
      <c r="BB1596" s="148"/>
      <c r="BC1596" s="148"/>
      <c r="BD1596" s="148"/>
      <c r="BE1596" s="148"/>
      <c r="BF1596" s="148"/>
      <c r="BG1596" s="148"/>
      <c r="BH1596" s="148"/>
    </row>
    <row r="1597" spans="1:60" outlineLevel="2" x14ac:dyDescent="0.2">
      <c r="A1597" s="155"/>
      <c r="B1597" s="156"/>
      <c r="C1597" s="265" t="s">
        <v>1825</v>
      </c>
      <c r="D1597" s="266"/>
      <c r="E1597" s="266"/>
      <c r="F1597" s="266"/>
      <c r="G1597" s="266"/>
      <c r="H1597" s="159"/>
      <c r="I1597" s="159"/>
      <c r="J1597" s="159"/>
      <c r="K1597" s="159"/>
      <c r="L1597" s="159"/>
      <c r="M1597" s="159"/>
      <c r="N1597" s="158"/>
      <c r="O1597" s="158"/>
      <c r="P1597" s="158"/>
      <c r="Q1597" s="158"/>
      <c r="R1597" s="159"/>
      <c r="S1597" s="159"/>
      <c r="T1597" s="159"/>
      <c r="U1597" s="159"/>
      <c r="V1597" s="159"/>
      <c r="W1597" s="159"/>
      <c r="X1597" s="159"/>
      <c r="Y1597" s="159"/>
      <c r="Z1597" s="148"/>
      <c r="AA1597" s="148"/>
      <c r="AB1597" s="148"/>
      <c r="AC1597" s="148"/>
      <c r="AD1597" s="148"/>
      <c r="AE1597" s="148"/>
      <c r="AF1597" s="148"/>
      <c r="AG1597" s="148" t="s">
        <v>365</v>
      </c>
      <c r="AH1597" s="148"/>
      <c r="AI1597" s="148"/>
      <c r="AJ1597" s="148"/>
      <c r="AK1597" s="148"/>
      <c r="AL1597" s="148"/>
      <c r="AM1597" s="148"/>
      <c r="AN1597" s="148"/>
      <c r="AO1597" s="148"/>
      <c r="AP1597" s="148"/>
      <c r="AQ1597" s="148"/>
      <c r="AR1597" s="148"/>
      <c r="AS1597" s="148"/>
      <c r="AT1597" s="148"/>
      <c r="AU1597" s="148"/>
      <c r="AV1597" s="148"/>
      <c r="AW1597" s="148"/>
      <c r="AX1597" s="148"/>
      <c r="AY1597" s="148"/>
      <c r="AZ1597" s="148"/>
      <c r="BA1597" s="148"/>
      <c r="BB1597" s="148"/>
      <c r="BC1597" s="148"/>
      <c r="BD1597" s="148"/>
      <c r="BE1597" s="148"/>
      <c r="BF1597" s="148"/>
      <c r="BG1597" s="148"/>
      <c r="BH1597" s="148"/>
    </row>
    <row r="1598" spans="1:60" outlineLevel="3" x14ac:dyDescent="0.2">
      <c r="A1598" s="155"/>
      <c r="B1598" s="156"/>
      <c r="C1598" s="263" t="s">
        <v>1826</v>
      </c>
      <c r="D1598" s="264"/>
      <c r="E1598" s="264"/>
      <c r="F1598" s="264"/>
      <c r="G1598" s="264"/>
      <c r="H1598" s="159"/>
      <c r="I1598" s="159"/>
      <c r="J1598" s="159"/>
      <c r="K1598" s="159"/>
      <c r="L1598" s="159"/>
      <c r="M1598" s="159"/>
      <c r="N1598" s="158"/>
      <c r="O1598" s="158"/>
      <c r="P1598" s="158"/>
      <c r="Q1598" s="158"/>
      <c r="R1598" s="159"/>
      <c r="S1598" s="159"/>
      <c r="T1598" s="159"/>
      <c r="U1598" s="159"/>
      <c r="V1598" s="159"/>
      <c r="W1598" s="159"/>
      <c r="X1598" s="159"/>
      <c r="Y1598" s="159"/>
      <c r="Z1598" s="148"/>
      <c r="AA1598" s="148"/>
      <c r="AB1598" s="148"/>
      <c r="AC1598" s="148"/>
      <c r="AD1598" s="148"/>
      <c r="AE1598" s="148"/>
      <c r="AF1598" s="148"/>
      <c r="AG1598" s="148" t="s">
        <v>365</v>
      </c>
      <c r="AH1598" s="148"/>
      <c r="AI1598" s="148"/>
      <c r="AJ1598" s="148"/>
      <c r="AK1598" s="148"/>
      <c r="AL1598" s="148"/>
      <c r="AM1598" s="148"/>
      <c r="AN1598" s="148"/>
      <c r="AO1598" s="148"/>
      <c r="AP1598" s="148"/>
      <c r="AQ1598" s="148"/>
      <c r="AR1598" s="148"/>
      <c r="AS1598" s="148"/>
      <c r="AT1598" s="148"/>
      <c r="AU1598" s="148"/>
      <c r="AV1598" s="148"/>
      <c r="AW1598" s="148"/>
      <c r="AX1598" s="148"/>
      <c r="AY1598" s="148"/>
      <c r="AZ1598" s="148"/>
      <c r="BA1598" s="148"/>
      <c r="BB1598" s="148"/>
      <c r="BC1598" s="148"/>
      <c r="BD1598" s="148"/>
      <c r="BE1598" s="148"/>
      <c r="BF1598" s="148"/>
      <c r="BG1598" s="148"/>
      <c r="BH1598" s="148"/>
    </row>
    <row r="1599" spans="1:60" outlineLevel="3" x14ac:dyDescent="0.2">
      <c r="A1599" s="155"/>
      <c r="B1599" s="156"/>
      <c r="C1599" s="263" t="s">
        <v>1827</v>
      </c>
      <c r="D1599" s="264"/>
      <c r="E1599" s="264"/>
      <c r="F1599" s="264"/>
      <c r="G1599" s="264"/>
      <c r="H1599" s="159"/>
      <c r="I1599" s="159"/>
      <c r="J1599" s="159"/>
      <c r="K1599" s="159"/>
      <c r="L1599" s="159"/>
      <c r="M1599" s="159"/>
      <c r="N1599" s="158"/>
      <c r="O1599" s="158"/>
      <c r="P1599" s="158"/>
      <c r="Q1599" s="158"/>
      <c r="R1599" s="159"/>
      <c r="S1599" s="159"/>
      <c r="T1599" s="159"/>
      <c r="U1599" s="159"/>
      <c r="V1599" s="159"/>
      <c r="W1599" s="159"/>
      <c r="X1599" s="159"/>
      <c r="Y1599" s="159"/>
      <c r="Z1599" s="148"/>
      <c r="AA1599" s="148"/>
      <c r="AB1599" s="148"/>
      <c r="AC1599" s="148"/>
      <c r="AD1599" s="148"/>
      <c r="AE1599" s="148"/>
      <c r="AF1599" s="148"/>
      <c r="AG1599" s="148" t="s">
        <v>365</v>
      </c>
      <c r="AH1599" s="148"/>
      <c r="AI1599" s="148"/>
      <c r="AJ1599" s="148"/>
      <c r="AK1599" s="148"/>
      <c r="AL1599" s="148"/>
      <c r="AM1599" s="148"/>
      <c r="AN1599" s="148"/>
      <c r="AO1599" s="148"/>
      <c r="AP1599" s="148"/>
      <c r="AQ1599" s="148"/>
      <c r="AR1599" s="148"/>
      <c r="AS1599" s="148"/>
      <c r="AT1599" s="148"/>
      <c r="AU1599" s="148"/>
      <c r="AV1599" s="148"/>
      <c r="AW1599" s="148"/>
      <c r="AX1599" s="148"/>
      <c r="AY1599" s="148"/>
      <c r="AZ1599" s="148"/>
      <c r="BA1599" s="148"/>
      <c r="BB1599" s="148"/>
      <c r="BC1599" s="148"/>
      <c r="BD1599" s="148"/>
      <c r="BE1599" s="148"/>
      <c r="BF1599" s="148"/>
      <c r="BG1599" s="148"/>
      <c r="BH1599" s="148"/>
    </row>
    <row r="1600" spans="1:60" outlineLevel="3" x14ac:dyDescent="0.2">
      <c r="A1600" s="155"/>
      <c r="B1600" s="156"/>
      <c r="C1600" s="263" t="s">
        <v>1828</v>
      </c>
      <c r="D1600" s="264"/>
      <c r="E1600" s="264"/>
      <c r="F1600" s="264"/>
      <c r="G1600" s="264"/>
      <c r="H1600" s="159"/>
      <c r="I1600" s="159"/>
      <c r="J1600" s="159"/>
      <c r="K1600" s="159"/>
      <c r="L1600" s="159"/>
      <c r="M1600" s="159"/>
      <c r="N1600" s="158"/>
      <c r="O1600" s="158"/>
      <c r="P1600" s="158"/>
      <c r="Q1600" s="158"/>
      <c r="R1600" s="159"/>
      <c r="S1600" s="159"/>
      <c r="T1600" s="159"/>
      <c r="U1600" s="159"/>
      <c r="V1600" s="159"/>
      <c r="W1600" s="159"/>
      <c r="X1600" s="159"/>
      <c r="Y1600" s="159"/>
      <c r="Z1600" s="148"/>
      <c r="AA1600" s="148"/>
      <c r="AB1600" s="148"/>
      <c r="AC1600" s="148"/>
      <c r="AD1600" s="148"/>
      <c r="AE1600" s="148"/>
      <c r="AF1600" s="148"/>
      <c r="AG1600" s="148" t="s">
        <v>365</v>
      </c>
      <c r="AH1600" s="148"/>
      <c r="AI1600" s="148"/>
      <c r="AJ1600" s="148"/>
      <c r="AK1600" s="148"/>
      <c r="AL1600" s="148"/>
      <c r="AM1600" s="148"/>
      <c r="AN1600" s="148"/>
      <c r="AO1600" s="148"/>
      <c r="AP1600" s="148"/>
      <c r="AQ1600" s="148"/>
      <c r="AR1600" s="148"/>
      <c r="AS1600" s="148"/>
      <c r="AT1600" s="148"/>
      <c r="AU1600" s="148"/>
      <c r="AV1600" s="148"/>
      <c r="AW1600" s="148"/>
      <c r="AX1600" s="148"/>
      <c r="AY1600" s="148"/>
      <c r="AZ1600" s="148"/>
      <c r="BA1600" s="148"/>
      <c r="BB1600" s="148"/>
      <c r="BC1600" s="148"/>
      <c r="BD1600" s="148"/>
      <c r="BE1600" s="148"/>
      <c r="BF1600" s="148"/>
      <c r="BG1600" s="148"/>
      <c r="BH1600" s="148"/>
    </row>
    <row r="1601" spans="1:60" outlineLevel="3" x14ac:dyDescent="0.2">
      <c r="A1601" s="155"/>
      <c r="B1601" s="156"/>
      <c r="C1601" s="263" t="s">
        <v>1829</v>
      </c>
      <c r="D1601" s="264"/>
      <c r="E1601" s="264"/>
      <c r="F1601" s="264"/>
      <c r="G1601" s="264"/>
      <c r="H1601" s="159"/>
      <c r="I1601" s="159"/>
      <c r="J1601" s="159"/>
      <c r="K1601" s="159"/>
      <c r="L1601" s="159"/>
      <c r="M1601" s="159"/>
      <c r="N1601" s="158"/>
      <c r="O1601" s="158"/>
      <c r="P1601" s="158"/>
      <c r="Q1601" s="158"/>
      <c r="R1601" s="159"/>
      <c r="S1601" s="159"/>
      <c r="T1601" s="159"/>
      <c r="U1601" s="159"/>
      <c r="V1601" s="159"/>
      <c r="W1601" s="159"/>
      <c r="X1601" s="159"/>
      <c r="Y1601" s="159"/>
      <c r="Z1601" s="148"/>
      <c r="AA1601" s="148"/>
      <c r="AB1601" s="148"/>
      <c r="AC1601" s="148"/>
      <c r="AD1601" s="148"/>
      <c r="AE1601" s="148"/>
      <c r="AF1601" s="148"/>
      <c r="AG1601" s="148" t="s">
        <v>365</v>
      </c>
      <c r="AH1601" s="148"/>
      <c r="AI1601" s="148"/>
      <c r="AJ1601" s="148"/>
      <c r="AK1601" s="148"/>
      <c r="AL1601" s="148"/>
      <c r="AM1601" s="148"/>
      <c r="AN1601" s="148"/>
      <c r="AO1601" s="148"/>
      <c r="AP1601" s="148"/>
      <c r="AQ1601" s="148"/>
      <c r="AR1601" s="148"/>
      <c r="AS1601" s="148"/>
      <c r="AT1601" s="148"/>
      <c r="AU1601" s="148"/>
      <c r="AV1601" s="148"/>
      <c r="AW1601" s="148"/>
      <c r="AX1601" s="148"/>
      <c r="AY1601" s="148"/>
      <c r="AZ1601" s="148"/>
      <c r="BA1601" s="148"/>
      <c r="BB1601" s="148"/>
      <c r="BC1601" s="148"/>
      <c r="BD1601" s="148"/>
      <c r="BE1601" s="148"/>
      <c r="BF1601" s="148"/>
      <c r="BG1601" s="148"/>
      <c r="BH1601" s="148"/>
    </row>
    <row r="1602" spans="1:60" outlineLevel="3" x14ac:dyDescent="0.2">
      <c r="A1602" s="155"/>
      <c r="B1602" s="156"/>
      <c r="C1602" s="263" t="s">
        <v>1830</v>
      </c>
      <c r="D1602" s="264"/>
      <c r="E1602" s="264"/>
      <c r="F1602" s="264"/>
      <c r="G1602" s="264"/>
      <c r="H1602" s="159"/>
      <c r="I1602" s="159"/>
      <c r="J1602" s="159"/>
      <c r="K1602" s="159"/>
      <c r="L1602" s="159"/>
      <c r="M1602" s="159"/>
      <c r="N1602" s="158"/>
      <c r="O1602" s="158"/>
      <c r="P1602" s="158"/>
      <c r="Q1602" s="158"/>
      <c r="R1602" s="159"/>
      <c r="S1602" s="159"/>
      <c r="T1602" s="159"/>
      <c r="U1602" s="159"/>
      <c r="V1602" s="159"/>
      <c r="W1602" s="159"/>
      <c r="X1602" s="159"/>
      <c r="Y1602" s="159"/>
      <c r="Z1602" s="148"/>
      <c r="AA1602" s="148"/>
      <c r="AB1602" s="148"/>
      <c r="AC1602" s="148"/>
      <c r="AD1602" s="148"/>
      <c r="AE1602" s="148"/>
      <c r="AF1602" s="148"/>
      <c r="AG1602" s="148" t="s">
        <v>365</v>
      </c>
      <c r="AH1602" s="148"/>
      <c r="AI1602" s="148"/>
      <c r="AJ1602" s="148"/>
      <c r="AK1602" s="148"/>
      <c r="AL1602" s="148"/>
      <c r="AM1602" s="148"/>
      <c r="AN1602" s="148"/>
      <c r="AO1602" s="148"/>
      <c r="AP1602" s="148"/>
      <c r="AQ1602" s="148"/>
      <c r="AR1602" s="148"/>
      <c r="AS1602" s="148"/>
      <c r="AT1602" s="148"/>
      <c r="AU1602" s="148"/>
      <c r="AV1602" s="148"/>
      <c r="AW1602" s="148"/>
      <c r="AX1602" s="148"/>
      <c r="AY1602" s="148"/>
      <c r="AZ1602" s="148"/>
      <c r="BA1602" s="148"/>
      <c r="BB1602" s="148"/>
      <c r="BC1602" s="148"/>
      <c r="BD1602" s="148"/>
      <c r="BE1602" s="148"/>
      <c r="BF1602" s="148"/>
      <c r="BG1602" s="148"/>
      <c r="BH1602" s="148"/>
    </row>
    <row r="1603" spans="1:60" outlineLevel="3" x14ac:dyDescent="0.2">
      <c r="A1603" s="155"/>
      <c r="B1603" s="156"/>
      <c r="C1603" s="263" t="s">
        <v>1831</v>
      </c>
      <c r="D1603" s="264"/>
      <c r="E1603" s="264"/>
      <c r="F1603" s="264"/>
      <c r="G1603" s="264"/>
      <c r="H1603" s="159"/>
      <c r="I1603" s="159"/>
      <c r="J1603" s="159"/>
      <c r="K1603" s="159"/>
      <c r="L1603" s="159"/>
      <c r="M1603" s="159"/>
      <c r="N1603" s="158"/>
      <c r="O1603" s="158"/>
      <c r="P1603" s="158"/>
      <c r="Q1603" s="158"/>
      <c r="R1603" s="159"/>
      <c r="S1603" s="159"/>
      <c r="T1603" s="159"/>
      <c r="U1603" s="159"/>
      <c r="V1603" s="159"/>
      <c r="W1603" s="159"/>
      <c r="X1603" s="159"/>
      <c r="Y1603" s="159"/>
      <c r="Z1603" s="148"/>
      <c r="AA1603" s="148"/>
      <c r="AB1603" s="148"/>
      <c r="AC1603" s="148"/>
      <c r="AD1603" s="148"/>
      <c r="AE1603" s="148"/>
      <c r="AF1603" s="148"/>
      <c r="AG1603" s="148" t="s">
        <v>365</v>
      </c>
      <c r="AH1603" s="148"/>
      <c r="AI1603" s="148"/>
      <c r="AJ1603" s="148"/>
      <c r="AK1603" s="148"/>
      <c r="AL1603" s="148"/>
      <c r="AM1603" s="148"/>
      <c r="AN1603" s="148"/>
      <c r="AO1603" s="148"/>
      <c r="AP1603" s="148"/>
      <c r="AQ1603" s="148"/>
      <c r="AR1603" s="148"/>
      <c r="AS1603" s="148"/>
      <c r="AT1603" s="148"/>
      <c r="AU1603" s="148"/>
      <c r="AV1603" s="148"/>
      <c r="AW1603" s="148"/>
      <c r="AX1603" s="148"/>
      <c r="AY1603" s="148"/>
      <c r="AZ1603" s="148"/>
      <c r="BA1603" s="148"/>
      <c r="BB1603" s="148"/>
      <c r="BC1603" s="148"/>
      <c r="BD1603" s="148"/>
      <c r="BE1603" s="148"/>
      <c r="BF1603" s="148"/>
      <c r="BG1603" s="148"/>
      <c r="BH1603" s="148"/>
    </row>
    <row r="1604" spans="1:60" outlineLevel="3" x14ac:dyDescent="0.2">
      <c r="A1604" s="155"/>
      <c r="B1604" s="156"/>
      <c r="C1604" s="263" t="s">
        <v>1832</v>
      </c>
      <c r="D1604" s="264"/>
      <c r="E1604" s="264"/>
      <c r="F1604" s="264"/>
      <c r="G1604" s="264"/>
      <c r="H1604" s="159"/>
      <c r="I1604" s="159"/>
      <c r="J1604" s="159"/>
      <c r="K1604" s="159"/>
      <c r="L1604" s="159"/>
      <c r="M1604" s="159"/>
      <c r="N1604" s="158"/>
      <c r="O1604" s="158"/>
      <c r="P1604" s="158"/>
      <c r="Q1604" s="158"/>
      <c r="R1604" s="159"/>
      <c r="S1604" s="159"/>
      <c r="T1604" s="159"/>
      <c r="U1604" s="159"/>
      <c r="V1604" s="159"/>
      <c r="W1604" s="159"/>
      <c r="X1604" s="159"/>
      <c r="Y1604" s="159"/>
      <c r="Z1604" s="148"/>
      <c r="AA1604" s="148"/>
      <c r="AB1604" s="148"/>
      <c r="AC1604" s="148"/>
      <c r="AD1604" s="148"/>
      <c r="AE1604" s="148"/>
      <c r="AF1604" s="148"/>
      <c r="AG1604" s="148" t="s">
        <v>365</v>
      </c>
      <c r="AH1604" s="148"/>
      <c r="AI1604" s="148"/>
      <c r="AJ1604" s="148"/>
      <c r="AK1604" s="148"/>
      <c r="AL1604" s="148"/>
      <c r="AM1604" s="148"/>
      <c r="AN1604" s="148"/>
      <c r="AO1604" s="148"/>
      <c r="AP1604" s="148"/>
      <c r="AQ1604" s="148"/>
      <c r="AR1604" s="148"/>
      <c r="AS1604" s="148"/>
      <c r="AT1604" s="148"/>
      <c r="AU1604" s="148"/>
      <c r="AV1604" s="148"/>
      <c r="AW1604" s="148"/>
      <c r="AX1604" s="148"/>
      <c r="AY1604" s="148"/>
      <c r="AZ1604" s="148"/>
      <c r="BA1604" s="148"/>
      <c r="BB1604" s="148"/>
      <c r="BC1604" s="148"/>
      <c r="BD1604" s="148"/>
      <c r="BE1604" s="148"/>
      <c r="BF1604" s="148"/>
      <c r="BG1604" s="148"/>
      <c r="BH1604" s="148"/>
    </row>
    <row r="1605" spans="1:60" outlineLevel="3" x14ac:dyDescent="0.2">
      <c r="A1605" s="155"/>
      <c r="B1605" s="156"/>
      <c r="C1605" s="263" t="s">
        <v>1833</v>
      </c>
      <c r="D1605" s="264"/>
      <c r="E1605" s="264"/>
      <c r="F1605" s="264"/>
      <c r="G1605" s="264"/>
      <c r="H1605" s="159"/>
      <c r="I1605" s="159"/>
      <c r="J1605" s="159"/>
      <c r="K1605" s="159"/>
      <c r="L1605" s="159"/>
      <c r="M1605" s="159"/>
      <c r="N1605" s="158"/>
      <c r="O1605" s="158"/>
      <c r="P1605" s="158"/>
      <c r="Q1605" s="158"/>
      <c r="R1605" s="159"/>
      <c r="S1605" s="159"/>
      <c r="T1605" s="159"/>
      <c r="U1605" s="159"/>
      <c r="V1605" s="159"/>
      <c r="W1605" s="159"/>
      <c r="X1605" s="159"/>
      <c r="Y1605" s="159"/>
      <c r="Z1605" s="148"/>
      <c r="AA1605" s="148"/>
      <c r="AB1605" s="148"/>
      <c r="AC1605" s="148"/>
      <c r="AD1605" s="148"/>
      <c r="AE1605" s="148"/>
      <c r="AF1605" s="148"/>
      <c r="AG1605" s="148" t="s">
        <v>365</v>
      </c>
      <c r="AH1605" s="148"/>
      <c r="AI1605" s="148"/>
      <c r="AJ1605" s="148"/>
      <c r="AK1605" s="148"/>
      <c r="AL1605" s="148"/>
      <c r="AM1605" s="148"/>
      <c r="AN1605" s="148"/>
      <c r="AO1605" s="148"/>
      <c r="AP1605" s="148"/>
      <c r="AQ1605" s="148"/>
      <c r="AR1605" s="148"/>
      <c r="AS1605" s="148"/>
      <c r="AT1605" s="148"/>
      <c r="AU1605" s="148"/>
      <c r="AV1605" s="148"/>
      <c r="AW1605" s="148"/>
      <c r="AX1605" s="148"/>
      <c r="AY1605" s="148"/>
      <c r="AZ1605" s="148"/>
      <c r="BA1605" s="148"/>
      <c r="BB1605" s="148"/>
      <c r="BC1605" s="148"/>
      <c r="BD1605" s="148"/>
      <c r="BE1605" s="148"/>
      <c r="BF1605" s="148"/>
      <c r="BG1605" s="148"/>
      <c r="BH1605" s="148"/>
    </row>
    <row r="1606" spans="1:60" outlineLevel="2" x14ac:dyDescent="0.2">
      <c r="A1606" s="155"/>
      <c r="B1606" s="156"/>
      <c r="C1606" s="196" t="s">
        <v>1834</v>
      </c>
      <c r="D1606" s="161"/>
      <c r="E1606" s="162">
        <v>10</v>
      </c>
      <c r="F1606" s="159"/>
      <c r="G1606" s="159"/>
      <c r="H1606" s="159"/>
      <c r="I1606" s="159"/>
      <c r="J1606" s="159"/>
      <c r="K1606" s="159"/>
      <c r="L1606" s="159"/>
      <c r="M1606" s="159"/>
      <c r="N1606" s="158"/>
      <c r="O1606" s="158"/>
      <c r="P1606" s="158"/>
      <c r="Q1606" s="158"/>
      <c r="R1606" s="159"/>
      <c r="S1606" s="159"/>
      <c r="T1606" s="159"/>
      <c r="U1606" s="159"/>
      <c r="V1606" s="159"/>
      <c r="W1606" s="159"/>
      <c r="X1606" s="159"/>
      <c r="Y1606" s="159"/>
      <c r="Z1606" s="148"/>
      <c r="AA1606" s="148"/>
      <c r="AB1606" s="148"/>
      <c r="AC1606" s="148"/>
      <c r="AD1606" s="148"/>
      <c r="AE1606" s="148"/>
      <c r="AF1606" s="148"/>
      <c r="AG1606" s="148" t="s">
        <v>318</v>
      </c>
      <c r="AH1606" s="148">
        <v>0</v>
      </c>
      <c r="AI1606" s="148"/>
      <c r="AJ1606" s="148"/>
      <c r="AK1606" s="148"/>
      <c r="AL1606" s="148"/>
      <c r="AM1606" s="148"/>
      <c r="AN1606" s="148"/>
      <c r="AO1606" s="148"/>
      <c r="AP1606" s="148"/>
      <c r="AQ1606" s="148"/>
      <c r="AR1606" s="148"/>
      <c r="AS1606" s="148"/>
      <c r="AT1606" s="148"/>
      <c r="AU1606" s="148"/>
      <c r="AV1606" s="148"/>
      <c r="AW1606" s="148"/>
      <c r="AX1606" s="148"/>
      <c r="AY1606" s="148"/>
      <c r="AZ1606" s="148"/>
      <c r="BA1606" s="148"/>
      <c r="BB1606" s="148"/>
      <c r="BC1606" s="148"/>
      <c r="BD1606" s="148"/>
      <c r="BE1606" s="148"/>
      <c r="BF1606" s="148"/>
      <c r="BG1606" s="148"/>
      <c r="BH1606" s="148"/>
    </row>
    <row r="1607" spans="1:60" outlineLevel="1" x14ac:dyDescent="0.2">
      <c r="A1607" s="178">
        <v>352</v>
      </c>
      <c r="B1607" s="179" t="s">
        <v>1835</v>
      </c>
      <c r="C1607" s="195" t="s">
        <v>1836</v>
      </c>
      <c r="D1607" s="180" t="s">
        <v>389</v>
      </c>
      <c r="E1607" s="181">
        <v>4.8</v>
      </c>
      <c r="F1607" s="182"/>
      <c r="G1607" s="183">
        <f>ROUND(E1607*F1607,2)</f>
        <v>0</v>
      </c>
      <c r="H1607" s="182"/>
      <c r="I1607" s="183">
        <f>ROUND(E1607*H1607,2)</f>
        <v>0</v>
      </c>
      <c r="J1607" s="182"/>
      <c r="K1607" s="183">
        <f>ROUND(E1607*J1607,2)</f>
        <v>0</v>
      </c>
      <c r="L1607" s="183">
        <v>12</v>
      </c>
      <c r="M1607" s="183">
        <f>G1607*(1+L1607/100)</f>
        <v>0</v>
      </c>
      <c r="N1607" s="181">
        <v>1.7389999999999999E-2</v>
      </c>
      <c r="O1607" s="181">
        <f>ROUND(E1607*N1607,2)</f>
        <v>0.08</v>
      </c>
      <c r="P1607" s="181">
        <v>0</v>
      </c>
      <c r="Q1607" s="181">
        <f>ROUND(E1607*P1607,2)</f>
        <v>0</v>
      </c>
      <c r="R1607" s="183"/>
      <c r="S1607" s="183" t="s">
        <v>633</v>
      </c>
      <c r="T1607" s="184" t="s">
        <v>634</v>
      </c>
      <c r="U1607" s="159">
        <v>0</v>
      </c>
      <c r="V1607" s="159">
        <f>ROUND(E1607*U1607,2)</f>
        <v>0</v>
      </c>
      <c r="W1607" s="159"/>
      <c r="X1607" s="159" t="s">
        <v>314</v>
      </c>
      <c r="Y1607" s="159" t="s">
        <v>315</v>
      </c>
      <c r="Z1607" s="148"/>
      <c r="AA1607" s="148"/>
      <c r="AB1607" s="148"/>
      <c r="AC1607" s="148"/>
      <c r="AD1607" s="148"/>
      <c r="AE1607" s="148"/>
      <c r="AF1607" s="148"/>
      <c r="AG1607" s="148" t="s">
        <v>316</v>
      </c>
      <c r="AH1607" s="148"/>
      <c r="AI1607" s="148"/>
      <c r="AJ1607" s="148"/>
      <c r="AK1607" s="148"/>
      <c r="AL1607" s="148"/>
      <c r="AM1607" s="148"/>
      <c r="AN1607" s="148"/>
      <c r="AO1607" s="148"/>
      <c r="AP1607" s="148"/>
      <c r="AQ1607" s="148"/>
      <c r="AR1607" s="148"/>
      <c r="AS1607" s="148"/>
      <c r="AT1607" s="148"/>
      <c r="AU1607" s="148"/>
      <c r="AV1607" s="148"/>
      <c r="AW1607" s="148"/>
      <c r="AX1607" s="148"/>
      <c r="AY1607" s="148"/>
      <c r="AZ1607" s="148"/>
      <c r="BA1607" s="148"/>
      <c r="BB1607" s="148"/>
      <c r="BC1607" s="148"/>
      <c r="BD1607" s="148"/>
      <c r="BE1607" s="148"/>
      <c r="BF1607" s="148"/>
      <c r="BG1607" s="148"/>
      <c r="BH1607" s="148"/>
    </row>
    <row r="1608" spans="1:60" outlineLevel="2" x14ac:dyDescent="0.2">
      <c r="A1608" s="155"/>
      <c r="B1608" s="156"/>
      <c r="C1608" s="265" t="s">
        <v>1837</v>
      </c>
      <c r="D1608" s="266"/>
      <c r="E1608" s="266"/>
      <c r="F1608" s="266"/>
      <c r="G1608" s="266"/>
      <c r="H1608" s="159"/>
      <c r="I1608" s="159"/>
      <c r="J1608" s="159"/>
      <c r="K1608" s="159"/>
      <c r="L1608" s="159"/>
      <c r="M1608" s="159"/>
      <c r="N1608" s="158"/>
      <c r="O1608" s="158"/>
      <c r="P1608" s="158"/>
      <c r="Q1608" s="158"/>
      <c r="R1608" s="159"/>
      <c r="S1608" s="159"/>
      <c r="T1608" s="159"/>
      <c r="U1608" s="159"/>
      <c r="V1608" s="159"/>
      <c r="W1608" s="159"/>
      <c r="X1608" s="159"/>
      <c r="Y1608" s="159"/>
      <c r="Z1608" s="148"/>
      <c r="AA1608" s="148"/>
      <c r="AB1608" s="148"/>
      <c r="AC1608" s="148"/>
      <c r="AD1608" s="148"/>
      <c r="AE1608" s="148"/>
      <c r="AF1608" s="148"/>
      <c r="AG1608" s="148" t="s">
        <v>365</v>
      </c>
      <c r="AH1608" s="148"/>
      <c r="AI1608" s="148"/>
      <c r="AJ1608" s="148"/>
      <c r="AK1608" s="148"/>
      <c r="AL1608" s="148"/>
      <c r="AM1608" s="148"/>
      <c r="AN1608" s="148"/>
      <c r="AO1608" s="148"/>
      <c r="AP1608" s="148"/>
      <c r="AQ1608" s="148"/>
      <c r="AR1608" s="148"/>
      <c r="AS1608" s="148"/>
      <c r="AT1608" s="148"/>
      <c r="AU1608" s="148"/>
      <c r="AV1608" s="148"/>
      <c r="AW1608" s="148"/>
      <c r="AX1608" s="148"/>
      <c r="AY1608" s="148"/>
      <c r="AZ1608" s="148"/>
      <c r="BA1608" s="148"/>
      <c r="BB1608" s="148"/>
      <c r="BC1608" s="148"/>
      <c r="BD1608" s="148"/>
      <c r="BE1608" s="148"/>
      <c r="BF1608" s="148"/>
      <c r="BG1608" s="148"/>
      <c r="BH1608" s="148"/>
    </row>
    <row r="1609" spans="1:60" outlineLevel="3" x14ac:dyDescent="0.2">
      <c r="A1609" s="155"/>
      <c r="B1609" s="156"/>
      <c r="C1609" s="263" t="s">
        <v>1826</v>
      </c>
      <c r="D1609" s="264"/>
      <c r="E1609" s="264"/>
      <c r="F1609" s="264"/>
      <c r="G1609" s="264"/>
      <c r="H1609" s="159"/>
      <c r="I1609" s="159"/>
      <c r="J1609" s="159"/>
      <c r="K1609" s="159"/>
      <c r="L1609" s="159"/>
      <c r="M1609" s="159"/>
      <c r="N1609" s="158"/>
      <c r="O1609" s="158"/>
      <c r="P1609" s="158"/>
      <c r="Q1609" s="158"/>
      <c r="R1609" s="159"/>
      <c r="S1609" s="159"/>
      <c r="T1609" s="159"/>
      <c r="U1609" s="159"/>
      <c r="V1609" s="159"/>
      <c r="W1609" s="159"/>
      <c r="X1609" s="159"/>
      <c r="Y1609" s="159"/>
      <c r="Z1609" s="148"/>
      <c r="AA1609" s="148"/>
      <c r="AB1609" s="148"/>
      <c r="AC1609" s="148"/>
      <c r="AD1609" s="148"/>
      <c r="AE1609" s="148"/>
      <c r="AF1609" s="148"/>
      <c r="AG1609" s="148" t="s">
        <v>365</v>
      </c>
      <c r="AH1609" s="148"/>
      <c r="AI1609" s="148"/>
      <c r="AJ1609" s="148"/>
      <c r="AK1609" s="148"/>
      <c r="AL1609" s="148"/>
      <c r="AM1609" s="148"/>
      <c r="AN1609" s="148"/>
      <c r="AO1609" s="148"/>
      <c r="AP1609" s="148"/>
      <c r="AQ1609" s="148"/>
      <c r="AR1609" s="148"/>
      <c r="AS1609" s="148"/>
      <c r="AT1609" s="148"/>
      <c r="AU1609" s="148"/>
      <c r="AV1609" s="148"/>
      <c r="AW1609" s="148"/>
      <c r="AX1609" s="148"/>
      <c r="AY1609" s="148"/>
      <c r="AZ1609" s="148"/>
      <c r="BA1609" s="148"/>
      <c r="BB1609" s="148"/>
      <c r="BC1609" s="148"/>
      <c r="BD1609" s="148"/>
      <c r="BE1609" s="148"/>
      <c r="BF1609" s="148"/>
      <c r="BG1609" s="148"/>
      <c r="BH1609" s="148"/>
    </row>
    <row r="1610" spans="1:60" outlineLevel="3" x14ac:dyDescent="0.2">
      <c r="A1610" s="155"/>
      <c r="B1610" s="156"/>
      <c r="C1610" s="263" t="s">
        <v>1827</v>
      </c>
      <c r="D1610" s="264"/>
      <c r="E1610" s="264"/>
      <c r="F1610" s="264"/>
      <c r="G1610" s="264"/>
      <c r="H1610" s="159"/>
      <c r="I1610" s="159"/>
      <c r="J1610" s="159"/>
      <c r="K1610" s="159"/>
      <c r="L1610" s="159"/>
      <c r="M1610" s="159"/>
      <c r="N1610" s="158"/>
      <c r="O1610" s="158"/>
      <c r="P1610" s="158"/>
      <c r="Q1610" s="158"/>
      <c r="R1610" s="159"/>
      <c r="S1610" s="159"/>
      <c r="T1610" s="159"/>
      <c r="U1610" s="159"/>
      <c r="V1610" s="159"/>
      <c r="W1610" s="159"/>
      <c r="X1610" s="159"/>
      <c r="Y1610" s="159"/>
      <c r="Z1610" s="148"/>
      <c r="AA1610" s="148"/>
      <c r="AB1610" s="148"/>
      <c r="AC1610" s="148"/>
      <c r="AD1610" s="148"/>
      <c r="AE1610" s="148"/>
      <c r="AF1610" s="148"/>
      <c r="AG1610" s="148" t="s">
        <v>365</v>
      </c>
      <c r="AH1610" s="148"/>
      <c r="AI1610" s="148"/>
      <c r="AJ1610" s="148"/>
      <c r="AK1610" s="148"/>
      <c r="AL1610" s="148"/>
      <c r="AM1610" s="148"/>
      <c r="AN1610" s="148"/>
      <c r="AO1610" s="148"/>
      <c r="AP1610" s="148"/>
      <c r="AQ1610" s="148"/>
      <c r="AR1610" s="148"/>
      <c r="AS1610" s="148"/>
      <c r="AT1610" s="148"/>
      <c r="AU1610" s="148"/>
      <c r="AV1610" s="148"/>
      <c r="AW1610" s="148"/>
      <c r="AX1610" s="148"/>
      <c r="AY1610" s="148"/>
      <c r="AZ1610" s="148"/>
      <c r="BA1610" s="148"/>
      <c r="BB1610" s="148"/>
      <c r="BC1610" s="148"/>
      <c r="BD1610" s="148"/>
      <c r="BE1610" s="148"/>
      <c r="BF1610" s="148"/>
      <c r="BG1610" s="148"/>
      <c r="BH1610" s="148"/>
    </row>
    <row r="1611" spans="1:60" outlineLevel="3" x14ac:dyDescent="0.2">
      <c r="A1611" s="155"/>
      <c r="B1611" s="156"/>
      <c r="C1611" s="263" t="s">
        <v>1838</v>
      </c>
      <c r="D1611" s="264"/>
      <c r="E1611" s="264"/>
      <c r="F1611" s="264"/>
      <c r="G1611" s="264"/>
      <c r="H1611" s="159"/>
      <c r="I1611" s="159"/>
      <c r="J1611" s="159"/>
      <c r="K1611" s="159"/>
      <c r="L1611" s="159"/>
      <c r="M1611" s="159"/>
      <c r="N1611" s="158"/>
      <c r="O1611" s="158"/>
      <c r="P1611" s="158"/>
      <c r="Q1611" s="158"/>
      <c r="R1611" s="159"/>
      <c r="S1611" s="159"/>
      <c r="T1611" s="159"/>
      <c r="U1611" s="159"/>
      <c r="V1611" s="159"/>
      <c r="W1611" s="159"/>
      <c r="X1611" s="159"/>
      <c r="Y1611" s="159"/>
      <c r="Z1611" s="148"/>
      <c r="AA1611" s="148"/>
      <c r="AB1611" s="148"/>
      <c r="AC1611" s="148"/>
      <c r="AD1611" s="148"/>
      <c r="AE1611" s="148"/>
      <c r="AF1611" s="148"/>
      <c r="AG1611" s="148" t="s">
        <v>365</v>
      </c>
      <c r="AH1611" s="148"/>
      <c r="AI1611" s="148"/>
      <c r="AJ1611" s="148"/>
      <c r="AK1611" s="148"/>
      <c r="AL1611" s="148"/>
      <c r="AM1611" s="148"/>
      <c r="AN1611" s="148"/>
      <c r="AO1611" s="148"/>
      <c r="AP1611" s="148"/>
      <c r="AQ1611" s="148"/>
      <c r="AR1611" s="148"/>
      <c r="AS1611" s="148"/>
      <c r="AT1611" s="148"/>
      <c r="AU1611" s="148"/>
      <c r="AV1611" s="148"/>
      <c r="AW1611" s="148"/>
      <c r="AX1611" s="148"/>
      <c r="AY1611" s="148"/>
      <c r="AZ1611" s="148"/>
      <c r="BA1611" s="148"/>
      <c r="BB1611" s="148"/>
      <c r="BC1611" s="148"/>
      <c r="BD1611" s="148"/>
      <c r="BE1611" s="148"/>
      <c r="BF1611" s="148"/>
      <c r="BG1611" s="148"/>
      <c r="BH1611" s="148"/>
    </row>
    <row r="1612" spans="1:60" outlineLevel="3" x14ac:dyDescent="0.2">
      <c r="A1612" s="155"/>
      <c r="B1612" s="156"/>
      <c r="C1612" s="263" t="s">
        <v>1829</v>
      </c>
      <c r="D1612" s="264"/>
      <c r="E1612" s="264"/>
      <c r="F1612" s="264"/>
      <c r="G1612" s="264"/>
      <c r="H1612" s="159"/>
      <c r="I1612" s="159"/>
      <c r="J1612" s="159"/>
      <c r="K1612" s="159"/>
      <c r="L1612" s="159"/>
      <c r="M1612" s="159"/>
      <c r="N1612" s="158"/>
      <c r="O1612" s="158"/>
      <c r="P1612" s="158"/>
      <c r="Q1612" s="158"/>
      <c r="R1612" s="159"/>
      <c r="S1612" s="159"/>
      <c r="T1612" s="159"/>
      <c r="U1612" s="159"/>
      <c r="V1612" s="159"/>
      <c r="W1612" s="159"/>
      <c r="X1612" s="159"/>
      <c r="Y1612" s="159"/>
      <c r="Z1612" s="148"/>
      <c r="AA1612" s="148"/>
      <c r="AB1612" s="148"/>
      <c r="AC1612" s="148"/>
      <c r="AD1612" s="148"/>
      <c r="AE1612" s="148"/>
      <c r="AF1612" s="148"/>
      <c r="AG1612" s="148" t="s">
        <v>365</v>
      </c>
      <c r="AH1612" s="148"/>
      <c r="AI1612" s="148"/>
      <c r="AJ1612" s="148"/>
      <c r="AK1612" s="148"/>
      <c r="AL1612" s="148"/>
      <c r="AM1612" s="148"/>
      <c r="AN1612" s="148"/>
      <c r="AO1612" s="148"/>
      <c r="AP1612" s="148"/>
      <c r="AQ1612" s="148"/>
      <c r="AR1612" s="148"/>
      <c r="AS1612" s="148"/>
      <c r="AT1612" s="148"/>
      <c r="AU1612" s="148"/>
      <c r="AV1612" s="148"/>
      <c r="AW1612" s="148"/>
      <c r="AX1612" s="148"/>
      <c r="AY1612" s="148"/>
      <c r="AZ1612" s="148"/>
      <c r="BA1612" s="148"/>
      <c r="BB1612" s="148"/>
      <c r="BC1612" s="148"/>
      <c r="BD1612" s="148"/>
      <c r="BE1612" s="148"/>
      <c r="BF1612" s="148"/>
      <c r="BG1612" s="148"/>
      <c r="BH1612" s="148"/>
    </row>
    <row r="1613" spans="1:60" outlineLevel="3" x14ac:dyDescent="0.2">
      <c r="A1613" s="155"/>
      <c r="B1613" s="156"/>
      <c r="C1613" s="263" t="s">
        <v>1830</v>
      </c>
      <c r="D1613" s="264"/>
      <c r="E1613" s="264"/>
      <c r="F1613" s="264"/>
      <c r="G1613" s="264"/>
      <c r="H1613" s="159"/>
      <c r="I1613" s="159"/>
      <c r="J1613" s="159"/>
      <c r="K1613" s="159"/>
      <c r="L1613" s="159"/>
      <c r="M1613" s="159"/>
      <c r="N1613" s="158"/>
      <c r="O1613" s="158"/>
      <c r="P1613" s="158"/>
      <c r="Q1613" s="158"/>
      <c r="R1613" s="159"/>
      <c r="S1613" s="159"/>
      <c r="T1613" s="159"/>
      <c r="U1613" s="159"/>
      <c r="V1613" s="159"/>
      <c r="W1613" s="159"/>
      <c r="X1613" s="159"/>
      <c r="Y1613" s="159"/>
      <c r="Z1613" s="148"/>
      <c r="AA1613" s="148"/>
      <c r="AB1613" s="148"/>
      <c r="AC1613" s="148"/>
      <c r="AD1613" s="148"/>
      <c r="AE1613" s="148"/>
      <c r="AF1613" s="148"/>
      <c r="AG1613" s="148" t="s">
        <v>365</v>
      </c>
      <c r="AH1613" s="148"/>
      <c r="AI1613" s="148"/>
      <c r="AJ1613" s="148"/>
      <c r="AK1613" s="148"/>
      <c r="AL1613" s="148"/>
      <c r="AM1613" s="148"/>
      <c r="AN1613" s="148"/>
      <c r="AO1613" s="148"/>
      <c r="AP1613" s="148"/>
      <c r="AQ1613" s="148"/>
      <c r="AR1613" s="148"/>
      <c r="AS1613" s="148"/>
      <c r="AT1613" s="148"/>
      <c r="AU1613" s="148"/>
      <c r="AV1613" s="148"/>
      <c r="AW1613" s="148"/>
      <c r="AX1613" s="148"/>
      <c r="AY1613" s="148"/>
      <c r="AZ1613" s="148"/>
      <c r="BA1613" s="148"/>
      <c r="BB1613" s="148"/>
      <c r="BC1613" s="148"/>
      <c r="BD1613" s="148"/>
      <c r="BE1613" s="148"/>
      <c r="BF1613" s="148"/>
      <c r="BG1613" s="148"/>
      <c r="BH1613" s="148"/>
    </row>
    <row r="1614" spans="1:60" outlineLevel="3" x14ac:dyDescent="0.2">
      <c r="A1614" s="155"/>
      <c r="B1614" s="156"/>
      <c r="C1614" s="263" t="s">
        <v>1831</v>
      </c>
      <c r="D1614" s="264"/>
      <c r="E1614" s="264"/>
      <c r="F1614" s="264"/>
      <c r="G1614" s="264"/>
      <c r="H1614" s="159"/>
      <c r="I1614" s="159"/>
      <c r="J1614" s="159"/>
      <c r="K1614" s="159"/>
      <c r="L1614" s="159"/>
      <c r="M1614" s="159"/>
      <c r="N1614" s="158"/>
      <c r="O1614" s="158"/>
      <c r="P1614" s="158"/>
      <c r="Q1614" s="158"/>
      <c r="R1614" s="159"/>
      <c r="S1614" s="159"/>
      <c r="T1614" s="159"/>
      <c r="U1614" s="159"/>
      <c r="V1614" s="159"/>
      <c r="W1614" s="159"/>
      <c r="X1614" s="159"/>
      <c r="Y1614" s="159"/>
      <c r="Z1614" s="148"/>
      <c r="AA1614" s="148"/>
      <c r="AB1614" s="148"/>
      <c r="AC1614" s="148"/>
      <c r="AD1614" s="148"/>
      <c r="AE1614" s="148"/>
      <c r="AF1614" s="148"/>
      <c r="AG1614" s="148" t="s">
        <v>365</v>
      </c>
      <c r="AH1614" s="148"/>
      <c r="AI1614" s="148"/>
      <c r="AJ1614" s="148"/>
      <c r="AK1614" s="148"/>
      <c r="AL1614" s="148"/>
      <c r="AM1614" s="148"/>
      <c r="AN1614" s="148"/>
      <c r="AO1614" s="148"/>
      <c r="AP1614" s="148"/>
      <c r="AQ1614" s="148"/>
      <c r="AR1614" s="148"/>
      <c r="AS1614" s="148"/>
      <c r="AT1614" s="148"/>
      <c r="AU1614" s="148"/>
      <c r="AV1614" s="148"/>
      <c r="AW1614" s="148"/>
      <c r="AX1614" s="148"/>
      <c r="AY1614" s="148"/>
      <c r="AZ1614" s="148"/>
      <c r="BA1614" s="148"/>
      <c r="BB1614" s="148"/>
      <c r="BC1614" s="148"/>
      <c r="BD1614" s="148"/>
      <c r="BE1614" s="148"/>
      <c r="BF1614" s="148"/>
      <c r="BG1614" s="148"/>
      <c r="BH1614" s="148"/>
    </row>
    <row r="1615" spans="1:60" outlineLevel="3" x14ac:dyDescent="0.2">
      <c r="A1615" s="155"/>
      <c r="B1615" s="156"/>
      <c r="C1615" s="263" t="s">
        <v>1832</v>
      </c>
      <c r="D1615" s="264"/>
      <c r="E1615" s="264"/>
      <c r="F1615" s="264"/>
      <c r="G1615" s="264"/>
      <c r="H1615" s="159"/>
      <c r="I1615" s="159"/>
      <c r="J1615" s="159"/>
      <c r="K1615" s="159"/>
      <c r="L1615" s="159"/>
      <c r="M1615" s="159"/>
      <c r="N1615" s="158"/>
      <c r="O1615" s="158"/>
      <c r="P1615" s="158"/>
      <c r="Q1615" s="158"/>
      <c r="R1615" s="159"/>
      <c r="S1615" s="159"/>
      <c r="T1615" s="159"/>
      <c r="U1615" s="159"/>
      <c r="V1615" s="159"/>
      <c r="W1615" s="159"/>
      <c r="X1615" s="159"/>
      <c r="Y1615" s="159"/>
      <c r="Z1615" s="148"/>
      <c r="AA1615" s="148"/>
      <c r="AB1615" s="148"/>
      <c r="AC1615" s="148"/>
      <c r="AD1615" s="148"/>
      <c r="AE1615" s="148"/>
      <c r="AF1615" s="148"/>
      <c r="AG1615" s="148" t="s">
        <v>365</v>
      </c>
      <c r="AH1615" s="148"/>
      <c r="AI1615" s="148"/>
      <c r="AJ1615" s="148"/>
      <c r="AK1615" s="148"/>
      <c r="AL1615" s="148"/>
      <c r="AM1615" s="148"/>
      <c r="AN1615" s="148"/>
      <c r="AO1615" s="148"/>
      <c r="AP1615" s="148"/>
      <c r="AQ1615" s="148"/>
      <c r="AR1615" s="148"/>
      <c r="AS1615" s="148"/>
      <c r="AT1615" s="148"/>
      <c r="AU1615" s="148"/>
      <c r="AV1615" s="148"/>
      <c r="AW1615" s="148"/>
      <c r="AX1615" s="148"/>
      <c r="AY1615" s="148"/>
      <c r="AZ1615" s="148"/>
      <c r="BA1615" s="148"/>
      <c r="BB1615" s="148"/>
      <c r="BC1615" s="148"/>
      <c r="BD1615" s="148"/>
      <c r="BE1615" s="148"/>
      <c r="BF1615" s="148"/>
      <c r="BG1615" s="148"/>
      <c r="BH1615" s="148"/>
    </row>
    <row r="1616" spans="1:60" outlineLevel="3" x14ac:dyDescent="0.2">
      <c r="A1616" s="155"/>
      <c r="B1616" s="156"/>
      <c r="C1616" s="263" t="s">
        <v>1839</v>
      </c>
      <c r="D1616" s="264"/>
      <c r="E1616" s="264"/>
      <c r="F1616" s="264"/>
      <c r="G1616" s="264"/>
      <c r="H1616" s="159"/>
      <c r="I1616" s="159"/>
      <c r="J1616" s="159"/>
      <c r="K1616" s="159"/>
      <c r="L1616" s="159"/>
      <c r="M1616" s="159"/>
      <c r="N1616" s="158"/>
      <c r="O1616" s="158"/>
      <c r="P1616" s="158"/>
      <c r="Q1616" s="158"/>
      <c r="R1616" s="159"/>
      <c r="S1616" s="159"/>
      <c r="T1616" s="159"/>
      <c r="U1616" s="159"/>
      <c r="V1616" s="159"/>
      <c r="W1616" s="159"/>
      <c r="X1616" s="159"/>
      <c r="Y1616" s="159"/>
      <c r="Z1616" s="148"/>
      <c r="AA1616" s="148"/>
      <c r="AB1616" s="148"/>
      <c r="AC1616" s="148"/>
      <c r="AD1616" s="148"/>
      <c r="AE1616" s="148"/>
      <c r="AF1616" s="148"/>
      <c r="AG1616" s="148" t="s">
        <v>365</v>
      </c>
      <c r="AH1616" s="148"/>
      <c r="AI1616" s="148"/>
      <c r="AJ1616" s="148"/>
      <c r="AK1616" s="148"/>
      <c r="AL1616" s="148"/>
      <c r="AM1616" s="148"/>
      <c r="AN1616" s="148"/>
      <c r="AO1616" s="148"/>
      <c r="AP1616" s="148"/>
      <c r="AQ1616" s="148"/>
      <c r="AR1616" s="148"/>
      <c r="AS1616" s="148"/>
      <c r="AT1616" s="148"/>
      <c r="AU1616" s="148"/>
      <c r="AV1616" s="148"/>
      <c r="AW1616" s="148"/>
      <c r="AX1616" s="148"/>
      <c r="AY1616" s="148"/>
      <c r="AZ1616" s="148"/>
      <c r="BA1616" s="148"/>
      <c r="BB1616" s="148"/>
      <c r="BC1616" s="148"/>
      <c r="BD1616" s="148"/>
      <c r="BE1616" s="148"/>
      <c r="BF1616" s="148"/>
      <c r="BG1616" s="148"/>
      <c r="BH1616" s="148"/>
    </row>
    <row r="1617" spans="1:60" outlineLevel="2" x14ac:dyDescent="0.2">
      <c r="A1617" s="155"/>
      <c r="B1617" s="156"/>
      <c r="C1617" s="196" t="s">
        <v>1840</v>
      </c>
      <c r="D1617" s="161"/>
      <c r="E1617" s="162">
        <v>4.8</v>
      </c>
      <c r="F1617" s="159"/>
      <c r="G1617" s="159"/>
      <c r="H1617" s="159"/>
      <c r="I1617" s="159"/>
      <c r="J1617" s="159"/>
      <c r="K1617" s="159"/>
      <c r="L1617" s="159"/>
      <c r="M1617" s="159"/>
      <c r="N1617" s="158"/>
      <c r="O1617" s="158"/>
      <c r="P1617" s="158"/>
      <c r="Q1617" s="158"/>
      <c r="R1617" s="159"/>
      <c r="S1617" s="159"/>
      <c r="T1617" s="159"/>
      <c r="U1617" s="159"/>
      <c r="V1617" s="159"/>
      <c r="W1617" s="159"/>
      <c r="X1617" s="159"/>
      <c r="Y1617" s="159"/>
      <c r="Z1617" s="148"/>
      <c r="AA1617" s="148"/>
      <c r="AB1617" s="148"/>
      <c r="AC1617" s="148"/>
      <c r="AD1617" s="148"/>
      <c r="AE1617" s="148"/>
      <c r="AF1617" s="148"/>
      <c r="AG1617" s="148" t="s">
        <v>318</v>
      </c>
      <c r="AH1617" s="148">
        <v>0</v>
      </c>
      <c r="AI1617" s="148"/>
      <c r="AJ1617" s="148"/>
      <c r="AK1617" s="148"/>
      <c r="AL1617" s="148"/>
      <c r="AM1617" s="148"/>
      <c r="AN1617" s="148"/>
      <c r="AO1617" s="148"/>
      <c r="AP1617" s="148"/>
      <c r="AQ1617" s="148"/>
      <c r="AR1617" s="148"/>
      <c r="AS1617" s="148"/>
      <c r="AT1617" s="148"/>
      <c r="AU1617" s="148"/>
      <c r="AV1617" s="148"/>
      <c r="AW1617" s="148"/>
      <c r="AX1617" s="148"/>
      <c r="AY1617" s="148"/>
      <c r="AZ1617" s="148"/>
      <c r="BA1617" s="148"/>
      <c r="BB1617" s="148"/>
      <c r="BC1617" s="148"/>
      <c r="BD1617" s="148"/>
      <c r="BE1617" s="148"/>
      <c r="BF1617" s="148"/>
      <c r="BG1617" s="148"/>
      <c r="BH1617" s="148"/>
    </row>
    <row r="1618" spans="1:60" outlineLevel="1" x14ac:dyDescent="0.2">
      <c r="A1618" s="178">
        <v>353</v>
      </c>
      <c r="B1618" s="179" t="s">
        <v>1841</v>
      </c>
      <c r="C1618" s="195" t="s">
        <v>1842</v>
      </c>
      <c r="D1618" s="180" t="s">
        <v>632</v>
      </c>
      <c r="E1618" s="181">
        <v>5.2</v>
      </c>
      <c r="F1618" s="182"/>
      <c r="G1618" s="183">
        <f>ROUND(E1618*F1618,2)</f>
        <v>0</v>
      </c>
      <c r="H1618" s="182"/>
      <c r="I1618" s="183">
        <f>ROUND(E1618*H1618,2)</f>
        <v>0</v>
      </c>
      <c r="J1618" s="182"/>
      <c r="K1618" s="183">
        <f>ROUND(E1618*J1618,2)</f>
        <v>0</v>
      </c>
      <c r="L1618" s="183">
        <v>12</v>
      </c>
      <c r="M1618" s="183">
        <f>G1618*(1+L1618/100)</f>
        <v>0</v>
      </c>
      <c r="N1618" s="181">
        <v>1.7389999999999999E-2</v>
      </c>
      <c r="O1618" s="181">
        <f>ROUND(E1618*N1618,2)</f>
        <v>0.09</v>
      </c>
      <c r="P1618" s="181">
        <v>0</v>
      </c>
      <c r="Q1618" s="181">
        <f>ROUND(E1618*P1618,2)</f>
        <v>0</v>
      </c>
      <c r="R1618" s="183"/>
      <c r="S1618" s="183" t="s">
        <v>633</v>
      </c>
      <c r="T1618" s="184" t="s">
        <v>634</v>
      </c>
      <c r="U1618" s="159">
        <v>0</v>
      </c>
      <c r="V1618" s="159">
        <f>ROUND(E1618*U1618,2)</f>
        <v>0</v>
      </c>
      <c r="W1618" s="159"/>
      <c r="X1618" s="159" t="s">
        <v>314</v>
      </c>
      <c r="Y1618" s="159" t="s">
        <v>315</v>
      </c>
      <c r="Z1618" s="148"/>
      <c r="AA1618" s="148"/>
      <c r="AB1618" s="148"/>
      <c r="AC1618" s="148"/>
      <c r="AD1618" s="148"/>
      <c r="AE1618" s="148"/>
      <c r="AF1618" s="148"/>
      <c r="AG1618" s="148" t="s">
        <v>316</v>
      </c>
      <c r="AH1618" s="148"/>
      <c r="AI1618" s="148"/>
      <c r="AJ1618" s="148"/>
      <c r="AK1618" s="148"/>
      <c r="AL1618" s="148"/>
      <c r="AM1618" s="148"/>
      <c r="AN1618" s="148"/>
      <c r="AO1618" s="148"/>
      <c r="AP1618" s="148"/>
      <c r="AQ1618" s="148"/>
      <c r="AR1618" s="148"/>
      <c r="AS1618" s="148"/>
      <c r="AT1618" s="148"/>
      <c r="AU1618" s="148"/>
      <c r="AV1618" s="148"/>
      <c r="AW1618" s="148"/>
      <c r="AX1618" s="148"/>
      <c r="AY1618" s="148"/>
      <c r="AZ1618" s="148"/>
      <c r="BA1618" s="148"/>
      <c r="BB1618" s="148"/>
      <c r="BC1618" s="148"/>
      <c r="BD1618" s="148"/>
      <c r="BE1618" s="148"/>
      <c r="BF1618" s="148"/>
      <c r="BG1618" s="148"/>
      <c r="BH1618" s="148"/>
    </row>
    <row r="1619" spans="1:60" outlineLevel="2" x14ac:dyDescent="0.2">
      <c r="A1619" s="155"/>
      <c r="B1619" s="156"/>
      <c r="C1619" s="265" t="s">
        <v>1837</v>
      </c>
      <c r="D1619" s="266"/>
      <c r="E1619" s="266"/>
      <c r="F1619" s="266"/>
      <c r="G1619" s="266"/>
      <c r="H1619" s="159"/>
      <c r="I1619" s="159"/>
      <c r="J1619" s="159"/>
      <c r="K1619" s="159"/>
      <c r="L1619" s="159"/>
      <c r="M1619" s="159"/>
      <c r="N1619" s="158"/>
      <c r="O1619" s="158"/>
      <c r="P1619" s="158"/>
      <c r="Q1619" s="158"/>
      <c r="R1619" s="159"/>
      <c r="S1619" s="159"/>
      <c r="T1619" s="159"/>
      <c r="U1619" s="159"/>
      <c r="V1619" s="159"/>
      <c r="W1619" s="159"/>
      <c r="X1619" s="159"/>
      <c r="Y1619" s="159"/>
      <c r="Z1619" s="148"/>
      <c r="AA1619" s="148"/>
      <c r="AB1619" s="148"/>
      <c r="AC1619" s="148"/>
      <c r="AD1619" s="148"/>
      <c r="AE1619" s="148"/>
      <c r="AF1619" s="148"/>
      <c r="AG1619" s="148" t="s">
        <v>365</v>
      </c>
      <c r="AH1619" s="148"/>
      <c r="AI1619" s="148"/>
      <c r="AJ1619" s="148"/>
      <c r="AK1619" s="148"/>
      <c r="AL1619" s="148"/>
      <c r="AM1619" s="148"/>
      <c r="AN1619" s="148"/>
      <c r="AO1619" s="148"/>
      <c r="AP1619" s="148"/>
      <c r="AQ1619" s="148"/>
      <c r="AR1619" s="148"/>
      <c r="AS1619" s="148"/>
      <c r="AT1619" s="148"/>
      <c r="AU1619" s="148"/>
      <c r="AV1619" s="148"/>
      <c r="AW1619" s="148"/>
      <c r="AX1619" s="148"/>
      <c r="AY1619" s="148"/>
      <c r="AZ1619" s="148"/>
      <c r="BA1619" s="148"/>
      <c r="BB1619" s="148"/>
      <c r="BC1619" s="148"/>
      <c r="BD1619" s="148"/>
      <c r="BE1619" s="148"/>
      <c r="BF1619" s="148"/>
      <c r="BG1619" s="148"/>
      <c r="BH1619" s="148"/>
    </row>
    <row r="1620" spans="1:60" outlineLevel="3" x14ac:dyDescent="0.2">
      <c r="A1620" s="155"/>
      <c r="B1620" s="156"/>
      <c r="C1620" s="263" t="s">
        <v>1826</v>
      </c>
      <c r="D1620" s="264"/>
      <c r="E1620" s="264"/>
      <c r="F1620" s="264"/>
      <c r="G1620" s="264"/>
      <c r="H1620" s="159"/>
      <c r="I1620" s="159"/>
      <c r="J1620" s="159"/>
      <c r="K1620" s="159"/>
      <c r="L1620" s="159"/>
      <c r="M1620" s="159"/>
      <c r="N1620" s="158"/>
      <c r="O1620" s="158"/>
      <c r="P1620" s="158"/>
      <c r="Q1620" s="158"/>
      <c r="R1620" s="159"/>
      <c r="S1620" s="159"/>
      <c r="T1620" s="159"/>
      <c r="U1620" s="159"/>
      <c r="V1620" s="159"/>
      <c r="W1620" s="159"/>
      <c r="X1620" s="159"/>
      <c r="Y1620" s="159"/>
      <c r="Z1620" s="148"/>
      <c r="AA1620" s="148"/>
      <c r="AB1620" s="148"/>
      <c r="AC1620" s="148"/>
      <c r="AD1620" s="148"/>
      <c r="AE1620" s="148"/>
      <c r="AF1620" s="148"/>
      <c r="AG1620" s="148" t="s">
        <v>365</v>
      </c>
      <c r="AH1620" s="148"/>
      <c r="AI1620" s="148"/>
      <c r="AJ1620" s="148"/>
      <c r="AK1620" s="148"/>
      <c r="AL1620" s="148"/>
      <c r="AM1620" s="148"/>
      <c r="AN1620" s="148"/>
      <c r="AO1620" s="148"/>
      <c r="AP1620" s="148"/>
      <c r="AQ1620" s="148"/>
      <c r="AR1620" s="148"/>
      <c r="AS1620" s="148"/>
      <c r="AT1620" s="148"/>
      <c r="AU1620" s="148"/>
      <c r="AV1620" s="148"/>
      <c r="AW1620" s="148"/>
      <c r="AX1620" s="148"/>
      <c r="AY1620" s="148"/>
      <c r="AZ1620" s="148"/>
      <c r="BA1620" s="148"/>
      <c r="BB1620" s="148"/>
      <c r="BC1620" s="148"/>
      <c r="BD1620" s="148"/>
      <c r="BE1620" s="148"/>
      <c r="BF1620" s="148"/>
      <c r="BG1620" s="148"/>
      <c r="BH1620" s="148"/>
    </row>
    <row r="1621" spans="1:60" outlineLevel="3" x14ac:dyDescent="0.2">
      <c r="A1621" s="155"/>
      <c r="B1621" s="156"/>
      <c r="C1621" s="263" t="s">
        <v>1827</v>
      </c>
      <c r="D1621" s="264"/>
      <c r="E1621" s="264"/>
      <c r="F1621" s="264"/>
      <c r="G1621" s="264"/>
      <c r="H1621" s="159"/>
      <c r="I1621" s="159"/>
      <c r="J1621" s="159"/>
      <c r="K1621" s="159"/>
      <c r="L1621" s="159"/>
      <c r="M1621" s="159"/>
      <c r="N1621" s="158"/>
      <c r="O1621" s="158"/>
      <c r="P1621" s="158"/>
      <c r="Q1621" s="158"/>
      <c r="R1621" s="159"/>
      <c r="S1621" s="159"/>
      <c r="T1621" s="159"/>
      <c r="U1621" s="159"/>
      <c r="V1621" s="159"/>
      <c r="W1621" s="159"/>
      <c r="X1621" s="159"/>
      <c r="Y1621" s="159"/>
      <c r="Z1621" s="148"/>
      <c r="AA1621" s="148"/>
      <c r="AB1621" s="148"/>
      <c r="AC1621" s="148"/>
      <c r="AD1621" s="148"/>
      <c r="AE1621" s="148"/>
      <c r="AF1621" s="148"/>
      <c r="AG1621" s="148" t="s">
        <v>365</v>
      </c>
      <c r="AH1621" s="148"/>
      <c r="AI1621" s="148"/>
      <c r="AJ1621" s="148"/>
      <c r="AK1621" s="148"/>
      <c r="AL1621" s="148"/>
      <c r="AM1621" s="148"/>
      <c r="AN1621" s="148"/>
      <c r="AO1621" s="148"/>
      <c r="AP1621" s="148"/>
      <c r="AQ1621" s="148"/>
      <c r="AR1621" s="148"/>
      <c r="AS1621" s="148"/>
      <c r="AT1621" s="148"/>
      <c r="AU1621" s="148"/>
      <c r="AV1621" s="148"/>
      <c r="AW1621" s="148"/>
      <c r="AX1621" s="148"/>
      <c r="AY1621" s="148"/>
      <c r="AZ1621" s="148"/>
      <c r="BA1621" s="148"/>
      <c r="BB1621" s="148"/>
      <c r="BC1621" s="148"/>
      <c r="BD1621" s="148"/>
      <c r="BE1621" s="148"/>
      <c r="BF1621" s="148"/>
      <c r="BG1621" s="148"/>
      <c r="BH1621" s="148"/>
    </row>
    <row r="1622" spans="1:60" outlineLevel="3" x14ac:dyDescent="0.2">
      <c r="A1622" s="155"/>
      <c r="B1622" s="156"/>
      <c r="C1622" s="263" t="s">
        <v>1843</v>
      </c>
      <c r="D1622" s="264"/>
      <c r="E1622" s="264"/>
      <c r="F1622" s="264"/>
      <c r="G1622" s="264"/>
      <c r="H1622" s="159"/>
      <c r="I1622" s="159"/>
      <c r="J1622" s="159"/>
      <c r="K1622" s="159"/>
      <c r="L1622" s="159"/>
      <c r="M1622" s="159"/>
      <c r="N1622" s="158"/>
      <c r="O1622" s="158"/>
      <c r="P1622" s="158"/>
      <c r="Q1622" s="158"/>
      <c r="R1622" s="159"/>
      <c r="S1622" s="159"/>
      <c r="T1622" s="159"/>
      <c r="U1622" s="159"/>
      <c r="V1622" s="159"/>
      <c r="W1622" s="159"/>
      <c r="X1622" s="159"/>
      <c r="Y1622" s="159"/>
      <c r="Z1622" s="148"/>
      <c r="AA1622" s="148"/>
      <c r="AB1622" s="148"/>
      <c r="AC1622" s="148"/>
      <c r="AD1622" s="148"/>
      <c r="AE1622" s="148"/>
      <c r="AF1622" s="148"/>
      <c r="AG1622" s="148" t="s">
        <v>365</v>
      </c>
      <c r="AH1622" s="148"/>
      <c r="AI1622" s="148"/>
      <c r="AJ1622" s="148"/>
      <c r="AK1622" s="148"/>
      <c r="AL1622" s="148"/>
      <c r="AM1622" s="148"/>
      <c r="AN1622" s="148"/>
      <c r="AO1622" s="148"/>
      <c r="AP1622" s="148"/>
      <c r="AQ1622" s="148"/>
      <c r="AR1622" s="148"/>
      <c r="AS1622" s="148"/>
      <c r="AT1622" s="148"/>
      <c r="AU1622" s="148"/>
      <c r="AV1622" s="148"/>
      <c r="AW1622" s="148"/>
      <c r="AX1622" s="148"/>
      <c r="AY1622" s="148"/>
      <c r="AZ1622" s="148"/>
      <c r="BA1622" s="148"/>
      <c r="BB1622" s="148"/>
      <c r="BC1622" s="148"/>
      <c r="BD1622" s="148"/>
      <c r="BE1622" s="148"/>
      <c r="BF1622" s="148"/>
      <c r="BG1622" s="148"/>
      <c r="BH1622" s="148"/>
    </row>
    <row r="1623" spans="1:60" outlineLevel="3" x14ac:dyDescent="0.2">
      <c r="A1623" s="155"/>
      <c r="B1623" s="156"/>
      <c r="C1623" s="263" t="s">
        <v>1829</v>
      </c>
      <c r="D1623" s="264"/>
      <c r="E1623" s="264"/>
      <c r="F1623" s="264"/>
      <c r="G1623" s="264"/>
      <c r="H1623" s="159"/>
      <c r="I1623" s="159"/>
      <c r="J1623" s="159"/>
      <c r="K1623" s="159"/>
      <c r="L1623" s="159"/>
      <c r="M1623" s="159"/>
      <c r="N1623" s="158"/>
      <c r="O1623" s="158"/>
      <c r="P1623" s="158"/>
      <c r="Q1623" s="158"/>
      <c r="R1623" s="159"/>
      <c r="S1623" s="159"/>
      <c r="T1623" s="159"/>
      <c r="U1623" s="159"/>
      <c r="V1623" s="159"/>
      <c r="W1623" s="159"/>
      <c r="X1623" s="159"/>
      <c r="Y1623" s="159"/>
      <c r="Z1623" s="148"/>
      <c r="AA1623" s="148"/>
      <c r="AB1623" s="148"/>
      <c r="AC1623" s="148"/>
      <c r="AD1623" s="148"/>
      <c r="AE1623" s="148"/>
      <c r="AF1623" s="148"/>
      <c r="AG1623" s="148" t="s">
        <v>365</v>
      </c>
      <c r="AH1623" s="148"/>
      <c r="AI1623" s="148"/>
      <c r="AJ1623" s="148"/>
      <c r="AK1623" s="148"/>
      <c r="AL1623" s="148"/>
      <c r="AM1623" s="148"/>
      <c r="AN1623" s="148"/>
      <c r="AO1623" s="148"/>
      <c r="AP1623" s="148"/>
      <c r="AQ1623" s="148"/>
      <c r="AR1623" s="148"/>
      <c r="AS1623" s="148"/>
      <c r="AT1623" s="148"/>
      <c r="AU1623" s="148"/>
      <c r="AV1623" s="148"/>
      <c r="AW1623" s="148"/>
      <c r="AX1623" s="148"/>
      <c r="AY1623" s="148"/>
      <c r="AZ1623" s="148"/>
      <c r="BA1623" s="148"/>
      <c r="BB1623" s="148"/>
      <c r="BC1623" s="148"/>
      <c r="BD1623" s="148"/>
      <c r="BE1623" s="148"/>
      <c r="BF1623" s="148"/>
      <c r="BG1623" s="148"/>
      <c r="BH1623" s="148"/>
    </row>
    <row r="1624" spans="1:60" outlineLevel="3" x14ac:dyDescent="0.2">
      <c r="A1624" s="155"/>
      <c r="B1624" s="156"/>
      <c r="C1624" s="263" t="s">
        <v>1830</v>
      </c>
      <c r="D1624" s="264"/>
      <c r="E1624" s="264"/>
      <c r="F1624" s="264"/>
      <c r="G1624" s="264"/>
      <c r="H1624" s="159"/>
      <c r="I1624" s="159"/>
      <c r="J1624" s="159"/>
      <c r="K1624" s="159"/>
      <c r="L1624" s="159"/>
      <c r="M1624" s="159"/>
      <c r="N1624" s="158"/>
      <c r="O1624" s="158"/>
      <c r="P1624" s="158"/>
      <c r="Q1624" s="158"/>
      <c r="R1624" s="159"/>
      <c r="S1624" s="159"/>
      <c r="T1624" s="159"/>
      <c r="U1624" s="159"/>
      <c r="V1624" s="159"/>
      <c r="W1624" s="159"/>
      <c r="X1624" s="159"/>
      <c r="Y1624" s="159"/>
      <c r="Z1624" s="148"/>
      <c r="AA1624" s="148"/>
      <c r="AB1624" s="148"/>
      <c r="AC1624" s="148"/>
      <c r="AD1624" s="148"/>
      <c r="AE1624" s="148"/>
      <c r="AF1624" s="148"/>
      <c r="AG1624" s="148" t="s">
        <v>365</v>
      </c>
      <c r="AH1624" s="148"/>
      <c r="AI1624" s="148"/>
      <c r="AJ1624" s="148"/>
      <c r="AK1624" s="148"/>
      <c r="AL1624" s="148"/>
      <c r="AM1624" s="148"/>
      <c r="AN1624" s="148"/>
      <c r="AO1624" s="148"/>
      <c r="AP1624" s="148"/>
      <c r="AQ1624" s="148"/>
      <c r="AR1624" s="148"/>
      <c r="AS1624" s="148"/>
      <c r="AT1624" s="148"/>
      <c r="AU1624" s="148"/>
      <c r="AV1624" s="148"/>
      <c r="AW1624" s="148"/>
      <c r="AX1624" s="148"/>
      <c r="AY1624" s="148"/>
      <c r="AZ1624" s="148"/>
      <c r="BA1624" s="148"/>
      <c r="BB1624" s="148"/>
      <c r="BC1624" s="148"/>
      <c r="BD1624" s="148"/>
      <c r="BE1624" s="148"/>
      <c r="BF1624" s="148"/>
      <c r="BG1624" s="148"/>
      <c r="BH1624" s="148"/>
    </row>
    <row r="1625" spans="1:60" outlineLevel="3" x14ac:dyDescent="0.2">
      <c r="A1625" s="155"/>
      <c r="B1625" s="156"/>
      <c r="C1625" s="263" t="s">
        <v>1831</v>
      </c>
      <c r="D1625" s="264"/>
      <c r="E1625" s="264"/>
      <c r="F1625" s="264"/>
      <c r="G1625" s="264"/>
      <c r="H1625" s="159"/>
      <c r="I1625" s="159"/>
      <c r="J1625" s="159"/>
      <c r="K1625" s="159"/>
      <c r="L1625" s="159"/>
      <c r="M1625" s="159"/>
      <c r="N1625" s="158"/>
      <c r="O1625" s="158"/>
      <c r="P1625" s="158"/>
      <c r="Q1625" s="158"/>
      <c r="R1625" s="159"/>
      <c r="S1625" s="159"/>
      <c r="T1625" s="159"/>
      <c r="U1625" s="159"/>
      <c r="V1625" s="159"/>
      <c r="W1625" s="159"/>
      <c r="X1625" s="159"/>
      <c r="Y1625" s="159"/>
      <c r="Z1625" s="148"/>
      <c r="AA1625" s="148"/>
      <c r="AB1625" s="148"/>
      <c r="AC1625" s="148"/>
      <c r="AD1625" s="148"/>
      <c r="AE1625" s="148"/>
      <c r="AF1625" s="148"/>
      <c r="AG1625" s="148" t="s">
        <v>365</v>
      </c>
      <c r="AH1625" s="148"/>
      <c r="AI1625" s="148"/>
      <c r="AJ1625" s="148"/>
      <c r="AK1625" s="148"/>
      <c r="AL1625" s="148"/>
      <c r="AM1625" s="148"/>
      <c r="AN1625" s="148"/>
      <c r="AO1625" s="148"/>
      <c r="AP1625" s="148"/>
      <c r="AQ1625" s="148"/>
      <c r="AR1625" s="148"/>
      <c r="AS1625" s="148"/>
      <c r="AT1625" s="148"/>
      <c r="AU1625" s="148"/>
      <c r="AV1625" s="148"/>
      <c r="AW1625" s="148"/>
      <c r="AX1625" s="148"/>
      <c r="AY1625" s="148"/>
      <c r="AZ1625" s="148"/>
      <c r="BA1625" s="148"/>
      <c r="BB1625" s="148"/>
      <c r="BC1625" s="148"/>
      <c r="BD1625" s="148"/>
      <c r="BE1625" s="148"/>
      <c r="BF1625" s="148"/>
      <c r="BG1625" s="148"/>
      <c r="BH1625" s="148"/>
    </row>
    <row r="1626" spans="1:60" outlineLevel="3" x14ac:dyDescent="0.2">
      <c r="A1626" s="155"/>
      <c r="B1626" s="156"/>
      <c r="C1626" s="263" t="s">
        <v>1832</v>
      </c>
      <c r="D1626" s="264"/>
      <c r="E1626" s="264"/>
      <c r="F1626" s="264"/>
      <c r="G1626" s="264"/>
      <c r="H1626" s="159"/>
      <c r="I1626" s="159"/>
      <c r="J1626" s="159"/>
      <c r="K1626" s="159"/>
      <c r="L1626" s="159"/>
      <c r="M1626" s="159"/>
      <c r="N1626" s="158"/>
      <c r="O1626" s="158"/>
      <c r="P1626" s="158"/>
      <c r="Q1626" s="158"/>
      <c r="R1626" s="159"/>
      <c r="S1626" s="159"/>
      <c r="T1626" s="159"/>
      <c r="U1626" s="159"/>
      <c r="V1626" s="159"/>
      <c r="W1626" s="159"/>
      <c r="X1626" s="159"/>
      <c r="Y1626" s="159"/>
      <c r="Z1626" s="148"/>
      <c r="AA1626" s="148"/>
      <c r="AB1626" s="148"/>
      <c r="AC1626" s="148"/>
      <c r="AD1626" s="148"/>
      <c r="AE1626" s="148"/>
      <c r="AF1626" s="148"/>
      <c r="AG1626" s="148" t="s">
        <v>365</v>
      </c>
      <c r="AH1626" s="148"/>
      <c r="AI1626" s="148"/>
      <c r="AJ1626" s="148"/>
      <c r="AK1626" s="148"/>
      <c r="AL1626" s="148"/>
      <c r="AM1626" s="148"/>
      <c r="AN1626" s="148"/>
      <c r="AO1626" s="148"/>
      <c r="AP1626" s="148"/>
      <c r="AQ1626" s="148"/>
      <c r="AR1626" s="148"/>
      <c r="AS1626" s="148"/>
      <c r="AT1626" s="148"/>
      <c r="AU1626" s="148"/>
      <c r="AV1626" s="148"/>
      <c r="AW1626" s="148"/>
      <c r="AX1626" s="148"/>
      <c r="AY1626" s="148"/>
      <c r="AZ1626" s="148"/>
      <c r="BA1626" s="148"/>
      <c r="BB1626" s="148"/>
      <c r="BC1626" s="148"/>
      <c r="BD1626" s="148"/>
      <c r="BE1626" s="148"/>
      <c r="BF1626" s="148"/>
      <c r="BG1626" s="148"/>
      <c r="BH1626" s="148"/>
    </row>
    <row r="1627" spans="1:60" outlineLevel="3" x14ac:dyDescent="0.2">
      <c r="A1627" s="155"/>
      <c r="B1627" s="156"/>
      <c r="C1627" s="263" t="s">
        <v>1839</v>
      </c>
      <c r="D1627" s="264"/>
      <c r="E1627" s="264"/>
      <c r="F1627" s="264"/>
      <c r="G1627" s="264"/>
      <c r="H1627" s="159"/>
      <c r="I1627" s="159"/>
      <c r="J1627" s="159"/>
      <c r="K1627" s="159"/>
      <c r="L1627" s="159"/>
      <c r="M1627" s="159"/>
      <c r="N1627" s="158"/>
      <c r="O1627" s="158"/>
      <c r="P1627" s="158"/>
      <c r="Q1627" s="158"/>
      <c r="R1627" s="159"/>
      <c r="S1627" s="159"/>
      <c r="T1627" s="159"/>
      <c r="U1627" s="159"/>
      <c r="V1627" s="159"/>
      <c r="W1627" s="159"/>
      <c r="X1627" s="159"/>
      <c r="Y1627" s="159"/>
      <c r="Z1627" s="148"/>
      <c r="AA1627" s="148"/>
      <c r="AB1627" s="148"/>
      <c r="AC1627" s="148"/>
      <c r="AD1627" s="148"/>
      <c r="AE1627" s="148"/>
      <c r="AF1627" s="148"/>
      <c r="AG1627" s="148" t="s">
        <v>365</v>
      </c>
      <c r="AH1627" s="148"/>
      <c r="AI1627" s="148"/>
      <c r="AJ1627" s="148"/>
      <c r="AK1627" s="148"/>
      <c r="AL1627" s="148"/>
      <c r="AM1627" s="148"/>
      <c r="AN1627" s="148"/>
      <c r="AO1627" s="148"/>
      <c r="AP1627" s="148"/>
      <c r="AQ1627" s="148"/>
      <c r="AR1627" s="148"/>
      <c r="AS1627" s="148"/>
      <c r="AT1627" s="148"/>
      <c r="AU1627" s="148"/>
      <c r="AV1627" s="148"/>
      <c r="AW1627" s="148"/>
      <c r="AX1627" s="148"/>
      <c r="AY1627" s="148"/>
      <c r="AZ1627" s="148"/>
      <c r="BA1627" s="148"/>
      <c r="BB1627" s="148"/>
      <c r="BC1627" s="148"/>
      <c r="BD1627" s="148"/>
      <c r="BE1627" s="148"/>
      <c r="BF1627" s="148"/>
      <c r="BG1627" s="148"/>
      <c r="BH1627" s="148"/>
    </row>
    <row r="1628" spans="1:60" outlineLevel="2" x14ac:dyDescent="0.2">
      <c r="A1628" s="155"/>
      <c r="B1628" s="156"/>
      <c r="C1628" s="196" t="s">
        <v>1844</v>
      </c>
      <c r="D1628" s="161"/>
      <c r="E1628" s="162">
        <v>5.2</v>
      </c>
      <c r="F1628" s="159"/>
      <c r="G1628" s="159"/>
      <c r="H1628" s="159"/>
      <c r="I1628" s="159"/>
      <c r="J1628" s="159"/>
      <c r="K1628" s="159"/>
      <c r="L1628" s="159"/>
      <c r="M1628" s="159"/>
      <c r="N1628" s="158"/>
      <c r="O1628" s="158"/>
      <c r="P1628" s="158"/>
      <c r="Q1628" s="158"/>
      <c r="R1628" s="159"/>
      <c r="S1628" s="159"/>
      <c r="T1628" s="159"/>
      <c r="U1628" s="159"/>
      <c r="V1628" s="159"/>
      <c r="W1628" s="159"/>
      <c r="X1628" s="159"/>
      <c r="Y1628" s="159"/>
      <c r="Z1628" s="148"/>
      <c r="AA1628" s="148"/>
      <c r="AB1628" s="148"/>
      <c r="AC1628" s="148"/>
      <c r="AD1628" s="148"/>
      <c r="AE1628" s="148"/>
      <c r="AF1628" s="148"/>
      <c r="AG1628" s="148" t="s">
        <v>318</v>
      </c>
      <c r="AH1628" s="148">
        <v>0</v>
      </c>
      <c r="AI1628" s="148"/>
      <c r="AJ1628" s="148"/>
      <c r="AK1628" s="148"/>
      <c r="AL1628" s="148"/>
      <c r="AM1628" s="148"/>
      <c r="AN1628" s="148"/>
      <c r="AO1628" s="148"/>
      <c r="AP1628" s="148"/>
      <c r="AQ1628" s="148"/>
      <c r="AR1628" s="148"/>
      <c r="AS1628" s="148"/>
      <c r="AT1628" s="148"/>
      <c r="AU1628" s="148"/>
      <c r="AV1628" s="148"/>
      <c r="AW1628" s="148"/>
      <c r="AX1628" s="148"/>
      <c r="AY1628" s="148"/>
      <c r="AZ1628" s="148"/>
      <c r="BA1628" s="148"/>
      <c r="BB1628" s="148"/>
      <c r="BC1628" s="148"/>
      <c r="BD1628" s="148"/>
      <c r="BE1628" s="148"/>
      <c r="BF1628" s="148"/>
      <c r="BG1628" s="148"/>
      <c r="BH1628" s="148"/>
    </row>
    <row r="1629" spans="1:60" outlineLevel="1" x14ac:dyDescent="0.2">
      <c r="A1629" s="178">
        <v>354</v>
      </c>
      <c r="B1629" s="179" t="s">
        <v>1845</v>
      </c>
      <c r="C1629" s="195" t="s">
        <v>1846</v>
      </c>
      <c r="D1629" s="180" t="s">
        <v>389</v>
      </c>
      <c r="E1629" s="181">
        <v>3.8</v>
      </c>
      <c r="F1629" s="182"/>
      <c r="G1629" s="183">
        <f>ROUND(E1629*F1629,2)</f>
        <v>0</v>
      </c>
      <c r="H1629" s="182"/>
      <c r="I1629" s="183">
        <f>ROUND(E1629*H1629,2)</f>
        <v>0</v>
      </c>
      <c r="J1629" s="182"/>
      <c r="K1629" s="183">
        <f>ROUND(E1629*J1629,2)</f>
        <v>0</v>
      </c>
      <c r="L1629" s="183">
        <v>12</v>
      </c>
      <c r="M1629" s="183">
        <f>G1629*(1+L1629/100)</f>
        <v>0</v>
      </c>
      <c r="N1629" s="181">
        <v>1.7389999999999999E-2</v>
      </c>
      <c r="O1629" s="181">
        <f>ROUND(E1629*N1629,2)</f>
        <v>7.0000000000000007E-2</v>
      </c>
      <c r="P1629" s="181">
        <v>0</v>
      </c>
      <c r="Q1629" s="181">
        <f>ROUND(E1629*P1629,2)</f>
        <v>0</v>
      </c>
      <c r="R1629" s="183"/>
      <c r="S1629" s="183" t="s">
        <v>633</v>
      </c>
      <c r="T1629" s="184" t="s">
        <v>634</v>
      </c>
      <c r="U1629" s="159">
        <v>0</v>
      </c>
      <c r="V1629" s="159">
        <f>ROUND(E1629*U1629,2)</f>
        <v>0</v>
      </c>
      <c r="W1629" s="159"/>
      <c r="X1629" s="159" t="s">
        <v>314</v>
      </c>
      <c r="Y1629" s="159" t="s">
        <v>315</v>
      </c>
      <c r="Z1629" s="148"/>
      <c r="AA1629" s="148"/>
      <c r="AB1629" s="148"/>
      <c r="AC1629" s="148"/>
      <c r="AD1629" s="148"/>
      <c r="AE1629" s="148"/>
      <c r="AF1629" s="148"/>
      <c r="AG1629" s="148" t="s">
        <v>316</v>
      </c>
      <c r="AH1629" s="148"/>
      <c r="AI1629" s="148"/>
      <c r="AJ1629" s="148"/>
      <c r="AK1629" s="148"/>
      <c r="AL1629" s="148"/>
      <c r="AM1629" s="148"/>
      <c r="AN1629" s="148"/>
      <c r="AO1629" s="148"/>
      <c r="AP1629" s="148"/>
      <c r="AQ1629" s="148"/>
      <c r="AR1629" s="148"/>
      <c r="AS1629" s="148"/>
      <c r="AT1629" s="148"/>
      <c r="AU1629" s="148"/>
      <c r="AV1629" s="148"/>
      <c r="AW1629" s="148"/>
      <c r="AX1629" s="148"/>
      <c r="AY1629" s="148"/>
      <c r="AZ1629" s="148"/>
      <c r="BA1629" s="148"/>
      <c r="BB1629" s="148"/>
      <c r="BC1629" s="148"/>
      <c r="BD1629" s="148"/>
      <c r="BE1629" s="148"/>
      <c r="BF1629" s="148"/>
      <c r="BG1629" s="148"/>
      <c r="BH1629" s="148"/>
    </row>
    <row r="1630" spans="1:60" outlineLevel="2" x14ac:dyDescent="0.2">
      <c r="A1630" s="155"/>
      <c r="B1630" s="156"/>
      <c r="C1630" s="265" t="s">
        <v>1847</v>
      </c>
      <c r="D1630" s="266"/>
      <c r="E1630" s="266"/>
      <c r="F1630" s="266"/>
      <c r="G1630" s="266"/>
      <c r="H1630" s="159"/>
      <c r="I1630" s="159"/>
      <c r="J1630" s="159"/>
      <c r="K1630" s="159"/>
      <c r="L1630" s="159"/>
      <c r="M1630" s="159"/>
      <c r="N1630" s="158"/>
      <c r="O1630" s="158"/>
      <c r="P1630" s="158"/>
      <c r="Q1630" s="158"/>
      <c r="R1630" s="159"/>
      <c r="S1630" s="159"/>
      <c r="T1630" s="159"/>
      <c r="U1630" s="159"/>
      <c r="V1630" s="159"/>
      <c r="W1630" s="159"/>
      <c r="X1630" s="159"/>
      <c r="Y1630" s="159"/>
      <c r="Z1630" s="148"/>
      <c r="AA1630" s="148"/>
      <c r="AB1630" s="148"/>
      <c r="AC1630" s="148"/>
      <c r="AD1630" s="148"/>
      <c r="AE1630" s="148"/>
      <c r="AF1630" s="148"/>
      <c r="AG1630" s="148" t="s">
        <v>365</v>
      </c>
      <c r="AH1630" s="148"/>
      <c r="AI1630" s="148"/>
      <c r="AJ1630" s="148"/>
      <c r="AK1630" s="148"/>
      <c r="AL1630" s="148"/>
      <c r="AM1630" s="148"/>
      <c r="AN1630" s="148"/>
      <c r="AO1630" s="148"/>
      <c r="AP1630" s="148"/>
      <c r="AQ1630" s="148"/>
      <c r="AR1630" s="148"/>
      <c r="AS1630" s="148"/>
      <c r="AT1630" s="148"/>
      <c r="AU1630" s="148"/>
      <c r="AV1630" s="148"/>
      <c r="AW1630" s="148"/>
      <c r="AX1630" s="148"/>
      <c r="AY1630" s="148"/>
      <c r="AZ1630" s="148"/>
      <c r="BA1630" s="148"/>
      <c r="BB1630" s="148"/>
      <c r="BC1630" s="148"/>
      <c r="BD1630" s="148"/>
      <c r="BE1630" s="148"/>
      <c r="BF1630" s="148"/>
      <c r="BG1630" s="148"/>
      <c r="BH1630" s="148"/>
    </row>
    <row r="1631" spans="1:60" outlineLevel="3" x14ac:dyDescent="0.2">
      <c r="A1631" s="155"/>
      <c r="B1631" s="156"/>
      <c r="C1631" s="263" t="s">
        <v>1826</v>
      </c>
      <c r="D1631" s="264"/>
      <c r="E1631" s="264"/>
      <c r="F1631" s="264"/>
      <c r="G1631" s="264"/>
      <c r="H1631" s="159"/>
      <c r="I1631" s="159"/>
      <c r="J1631" s="159"/>
      <c r="K1631" s="159"/>
      <c r="L1631" s="159"/>
      <c r="M1631" s="159"/>
      <c r="N1631" s="158"/>
      <c r="O1631" s="158"/>
      <c r="P1631" s="158"/>
      <c r="Q1631" s="158"/>
      <c r="R1631" s="159"/>
      <c r="S1631" s="159"/>
      <c r="T1631" s="159"/>
      <c r="U1631" s="159"/>
      <c r="V1631" s="159"/>
      <c r="W1631" s="159"/>
      <c r="X1631" s="159"/>
      <c r="Y1631" s="159"/>
      <c r="Z1631" s="148"/>
      <c r="AA1631" s="148"/>
      <c r="AB1631" s="148"/>
      <c r="AC1631" s="148"/>
      <c r="AD1631" s="148"/>
      <c r="AE1631" s="148"/>
      <c r="AF1631" s="148"/>
      <c r="AG1631" s="148" t="s">
        <v>365</v>
      </c>
      <c r="AH1631" s="148"/>
      <c r="AI1631" s="148"/>
      <c r="AJ1631" s="148"/>
      <c r="AK1631" s="148"/>
      <c r="AL1631" s="148"/>
      <c r="AM1631" s="148"/>
      <c r="AN1631" s="148"/>
      <c r="AO1631" s="148"/>
      <c r="AP1631" s="148"/>
      <c r="AQ1631" s="148"/>
      <c r="AR1631" s="148"/>
      <c r="AS1631" s="148"/>
      <c r="AT1631" s="148"/>
      <c r="AU1631" s="148"/>
      <c r="AV1631" s="148"/>
      <c r="AW1631" s="148"/>
      <c r="AX1631" s="148"/>
      <c r="AY1631" s="148"/>
      <c r="AZ1631" s="148"/>
      <c r="BA1631" s="148"/>
      <c r="BB1631" s="148"/>
      <c r="BC1631" s="148"/>
      <c r="BD1631" s="148"/>
      <c r="BE1631" s="148"/>
      <c r="BF1631" s="148"/>
      <c r="BG1631" s="148"/>
      <c r="BH1631" s="148"/>
    </row>
    <row r="1632" spans="1:60" outlineLevel="3" x14ac:dyDescent="0.2">
      <c r="A1632" s="155"/>
      <c r="B1632" s="156"/>
      <c r="C1632" s="263" t="s">
        <v>1827</v>
      </c>
      <c r="D1632" s="264"/>
      <c r="E1632" s="264"/>
      <c r="F1632" s="264"/>
      <c r="G1632" s="264"/>
      <c r="H1632" s="159"/>
      <c r="I1632" s="159"/>
      <c r="J1632" s="159"/>
      <c r="K1632" s="159"/>
      <c r="L1632" s="159"/>
      <c r="M1632" s="159"/>
      <c r="N1632" s="158"/>
      <c r="O1632" s="158"/>
      <c r="P1632" s="158"/>
      <c r="Q1632" s="158"/>
      <c r="R1632" s="159"/>
      <c r="S1632" s="159"/>
      <c r="T1632" s="159"/>
      <c r="U1632" s="159"/>
      <c r="V1632" s="159"/>
      <c r="W1632" s="159"/>
      <c r="X1632" s="159"/>
      <c r="Y1632" s="159"/>
      <c r="Z1632" s="148"/>
      <c r="AA1632" s="148"/>
      <c r="AB1632" s="148"/>
      <c r="AC1632" s="148"/>
      <c r="AD1632" s="148"/>
      <c r="AE1632" s="148"/>
      <c r="AF1632" s="148"/>
      <c r="AG1632" s="148" t="s">
        <v>365</v>
      </c>
      <c r="AH1632" s="148"/>
      <c r="AI1632" s="148"/>
      <c r="AJ1632" s="148"/>
      <c r="AK1632" s="148"/>
      <c r="AL1632" s="148"/>
      <c r="AM1632" s="148"/>
      <c r="AN1632" s="148"/>
      <c r="AO1632" s="148"/>
      <c r="AP1632" s="148"/>
      <c r="AQ1632" s="148"/>
      <c r="AR1632" s="148"/>
      <c r="AS1632" s="148"/>
      <c r="AT1632" s="148"/>
      <c r="AU1632" s="148"/>
      <c r="AV1632" s="148"/>
      <c r="AW1632" s="148"/>
      <c r="AX1632" s="148"/>
      <c r="AY1632" s="148"/>
      <c r="AZ1632" s="148"/>
      <c r="BA1632" s="148"/>
      <c r="BB1632" s="148"/>
      <c r="BC1632" s="148"/>
      <c r="BD1632" s="148"/>
      <c r="BE1632" s="148"/>
      <c r="BF1632" s="148"/>
      <c r="BG1632" s="148"/>
      <c r="BH1632" s="148"/>
    </row>
    <row r="1633" spans="1:60" outlineLevel="3" x14ac:dyDescent="0.2">
      <c r="A1633" s="155"/>
      <c r="B1633" s="156"/>
      <c r="C1633" s="263" t="s">
        <v>1848</v>
      </c>
      <c r="D1633" s="264"/>
      <c r="E1633" s="264"/>
      <c r="F1633" s="264"/>
      <c r="G1633" s="264"/>
      <c r="H1633" s="159"/>
      <c r="I1633" s="159"/>
      <c r="J1633" s="159"/>
      <c r="K1633" s="159"/>
      <c r="L1633" s="159"/>
      <c r="M1633" s="159"/>
      <c r="N1633" s="158"/>
      <c r="O1633" s="158"/>
      <c r="P1633" s="158"/>
      <c r="Q1633" s="158"/>
      <c r="R1633" s="159"/>
      <c r="S1633" s="159"/>
      <c r="T1633" s="159"/>
      <c r="U1633" s="159"/>
      <c r="V1633" s="159"/>
      <c r="W1633" s="159"/>
      <c r="X1633" s="159"/>
      <c r="Y1633" s="159"/>
      <c r="Z1633" s="148"/>
      <c r="AA1633" s="148"/>
      <c r="AB1633" s="148"/>
      <c r="AC1633" s="148"/>
      <c r="AD1633" s="148"/>
      <c r="AE1633" s="148"/>
      <c r="AF1633" s="148"/>
      <c r="AG1633" s="148" t="s">
        <v>365</v>
      </c>
      <c r="AH1633" s="148"/>
      <c r="AI1633" s="148"/>
      <c r="AJ1633" s="148"/>
      <c r="AK1633" s="148"/>
      <c r="AL1633" s="148"/>
      <c r="AM1633" s="148"/>
      <c r="AN1633" s="148"/>
      <c r="AO1633" s="148"/>
      <c r="AP1633" s="148"/>
      <c r="AQ1633" s="148"/>
      <c r="AR1633" s="148"/>
      <c r="AS1633" s="148"/>
      <c r="AT1633" s="148"/>
      <c r="AU1633" s="148"/>
      <c r="AV1633" s="148"/>
      <c r="AW1633" s="148"/>
      <c r="AX1633" s="148"/>
      <c r="AY1633" s="148"/>
      <c r="AZ1633" s="148"/>
      <c r="BA1633" s="148"/>
      <c r="BB1633" s="148"/>
      <c r="BC1633" s="148"/>
      <c r="BD1633" s="148"/>
      <c r="BE1633" s="148"/>
      <c r="BF1633" s="148"/>
      <c r="BG1633" s="148"/>
      <c r="BH1633" s="148"/>
    </row>
    <row r="1634" spans="1:60" outlineLevel="3" x14ac:dyDescent="0.2">
      <c r="A1634" s="155"/>
      <c r="B1634" s="156"/>
      <c r="C1634" s="263" t="s">
        <v>1829</v>
      </c>
      <c r="D1634" s="264"/>
      <c r="E1634" s="264"/>
      <c r="F1634" s="264"/>
      <c r="G1634" s="264"/>
      <c r="H1634" s="159"/>
      <c r="I1634" s="159"/>
      <c r="J1634" s="159"/>
      <c r="K1634" s="159"/>
      <c r="L1634" s="159"/>
      <c r="M1634" s="159"/>
      <c r="N1634" s="158"/>
      <c r="O1634" s="158"/>
      <c r="P1634" s="158"/>
      <c r="Q1634" s="158"/>
      <c r="R1634" s="159"/>
      <c r="S1634" s="159"/>
      <c r="T1634" s="159"/>
      <c r="U1634" s="159"/>
      <c r="V1634" s="159"/>
      <c r="W1634" s="159"/>
      <c r="X1634" s="159"/>
      <c r="Y1634" s="159"/>
      <c r="Z1634" s="148"/>
      <c r="AA1634" s="148"/>
      <c r="AB1634" s="148"/>
      <c r="AC1634" s="148"/>
      <c r="AD1634" s="148"/>
      <c r="AE1634" s="148"/>
      <c r="AF1634" s="148"/>
      <c r="AG1634" s="148" t="s">
        <v>365</v>
      </c>
      <c r="AH1634" s="148"/>
      <c r="AI1634" s="148"/>
      <c r="AJ1634" s="148"/>
      <c r="AK1634" s="148"/>
      <c r="AL1634" s="148"/>
      <c r="AM1634" s="148"/>
      <c r="AN1634" s="148"/>
      <c r="AO1634" s="148"/>
      <c r="AP1634" s="148"/>
      <c r="AQ1634" s="148"/>
      <c r="AR1634" s="148"/>
      <c r="AS1634" s="148"/>
      <c r="AT1634" s="148"/>
      <c r="AU1634" s="148"/>
      <c r="AV1634" s="148"/>
      <c r="AW1634" s="148"/>
      <c r="AX1634" s="148"/>
      <c r="AY1634" s="148"/>
      <c r="AZ1634" s="148"/>
      <c r="BA1634" s="148"/>
      <c r="BB1634" s="148"/>
      <c r="BC1634" s="148"/>
      <c r="BD1634" s="148"/>
      <c r="BE1634" s="148"/>
      <c r="BF1634" s="148"/>
      <c r="BG1634" s="148"/>
      <c r="BH1634" s="148"/>
    </row>
    <row r="1635" spans="1:60" outlineLevel="3" x14ac:dyDescent="0.2">
      <c r="A1635" s="155"/>
      <c r="B1635" s="156"/>
      <c r="C1635" s="263" t="s">
        <v>1830</v>
      </c>
      <c r="D1635" s="264"/>
      <c r="E1635" s="264"/>
      <c r="F1635" s="264"/>
      <c r="G1635" s="264"/>
      <c r="H1635" s="159"/>
      <c r="I1635" s="159"/>
      <c r="J1635" s="159"/>
      <c r="K1635" s="159"/>
      <c r="L1635" s="159"/>
      <c r="M1635" s="159"/>
      <c r="N1635" s="158"/>
      <c r="O1635" s="158"/>
      <c r="P1635" s="158"/>
      <c r="Q1635" s="158"/>
      <c r="R1635" s="159"/>
      <c r="S1635" s="159"/>
      <c r="T1635" s="159"/>
      <c r="U1635" s="159"/>
      <c r="V1635" s="159"/>
      <c r="W1635" s="159"/>
      <c r="X1635" s="159"/>
      <c r="Y1635" s="159"/>
      <c r="Z1635" s="148"/>
      <c r="AA1635" s="148"/>
      <c r="AB1635" s="148"/>
      <c r="AC1635" s="148"/>
      <c r="AD1635" s="148"/>
      <c r="AE1635" s="148"/>
      <c r="AF1635" s="148"/>
      <c r="AG1635" s="148" t="s">
        <v>365</v>
      </c>
      <c r="AH1635" s="148"/>
      <c r="AI1635" s="148"/>
      <c r="AJ1635" s="148"/>
      <c r="AK1635" s="148"/>
      <c r="AL1635" s="148"/>
      <c r="AM1635" s="148"/>
      <c r="AN1635" s="148"/>
      <c r="AO1635" s="148"/>
      <c r="AP1635" s="148"/>
      <c r="AQ1635" s="148"/>
      <c r="AR1635" s="148"/>
      <c r="AS1635" s="148"/>
      <c r="AT1635" s="148"/>
      <c r="AU1635" s="148"/>
      <c r="AV1635" s="148"/>
      <c r="AW1635" s="148"/>
      <c r="AX1635" s="148"/>
      <c r="AY1635" s="148"/>
      <c r="AZ1635" s="148"/>
      <c r="BA1635" s="148"/>
      <c r="BB1635" s="148"/>
      <c r="BC1635" s="148"/>
      <c r="BD1635" s="148"/>
      <c r="BE1635" s="148"/>
      <c r="BF1635" s="148"/>
      <c r="BG1635" s="148"/>
      <c r="BH1635" s="148"/>
    </row>
    <row r="1636" spans="1:60" outlineLevel="3" x14ac:dyDescent="0.2">
      <c r="A1636" s="155"/>
      <c r="B1636" s="156"/>
      <c r="C1636" s="263" t="s">
        <v>1831</v>
      </c>
      <c r="D1636" s="264"/>
      <c r="E1636" s="264"/>
      <c r="F1636" s="264"/>
      <c r="G1636" s="264"/>
      <c r="H1636" s="159"/>
      <c r="I1636" s="159"/>
      <c r="J1636" s="159"/>
      <c r="K1636" s="159"/>
      <c r="L1636" s="159"/>
      <c r="M1636" s="159"/>
      <c r="N1636" s="158"/>
      <c r="O1636" s="158"/>
      <c r="P1636" s="158"/>
      <c r="Q1636" s="158"/>
      <c r="R1636" s="159"/>
      <c r="S1636" s="159"/>
      <c r="T1636" s="159"/>
      <c r="U1636" s="159"/>
      <c r="V1636" s="159"/>
      <c r="W1636" s="159"/>
      <c r="X1636" s="159"/>
      <c r="Y1636" s="159"/>
      <c r="Z1636" s="148"/>
      <c r="AA1636" s="148"/>
      <c r="AB1636" s="148"/>
      <c r="AC1636" s="148"/>
      <c r="AD1636" s="148"/>
      <c r="AE1636" s="148"/>
      <c r="AF1636" s="148"/>
      <c r="AG1636" s="148" t="s">
        <v>365</v>
      </c>
      <c r="AH1636" s="148"/>
      <c r="AI1636" s="148"/>
      <c r="AJ1636" s="148"/>
      <c r="AK1636" s="148"/>
      <c r="AL1636" s="148"/>
      <c r="AM1636" s="148"/>
      <c r="AN1636" s="148"/>
      <c r="AO1636" s="148"/>
      <c r="AP1636" s="148"/>
      <c r="AQ1636" s="148"/>
      <c r="AR1636" s="148"/>
      <c r="AS1636" s="148"/>
      <c r="AT1636" s="148"/>
      <c r="AU1636" s="148"/>
      <c r="AV1636" s="148"/>
      <c r="AW1636" s="148"/>
      <c r="AX1636" s="148"/>
      <c r="AY1636" s="148"/>
      <c r="AZ1636" s="148"/>
      <c r="BA1636" s="148"/>
      <c r="BB1636" s="148"/>
      <c r="BC1636" s="148"/>
      <c r="BD1636" s="148"/>
      <c r="BE1636" s="148"/>
      <c r="BF1636" s="148"/>
      <c r="BG1636" s="148"/>
      <c r="BH1636" s="148"/>
    </row>
    <row r="1637" spans="1:60" outlineLevel="3" x14ac:dyDescent="0.2">
      <c r="A1637" s="155"/>
      <c r="B1637" s="156"/>
      <c r="C1637" s="263" t="s">
        <v>1832</v>
      </c>
      <c r="D1637" s="264"/>
      <c r="E1637" s="264"/>
      <c r="F1637" s="264"/>
      <c r="G1637" s="264"/>
      <c r="H1637" s="159"/>
      <c r="I1637" s="159"/>
      <c r="J1637" s="159"/>
      <c r="K1637" s="159"/>
      <c r="L1637" s="159"/>
      <c r="M1637" s="159"/>
      <c r="N1637" s="158"/>
      <c r="O1637" s="158"/>
      <c r="P1637" s="158"/>
      <c r="Q1637" s="158"/>
      <c r="R1637" s="159"/>
      <c r="S1637" s="159"/>
      <c r="T1637" s="159"/>
      <c r="U1637" s="159"/>
      <c r="V1637" s="159"/>
      <c r="W1637" s="159"/>
      <c r="X1637" s="159"/>
      <c r="Y1637" s="159"/>
      <c r="Z1637" s="148"/>
      <c r="AA1637" s="148"/>
      <c r="AB1637" s="148"/>
      <c r="AC1637" s="148"/>
      <c r="AD1637" s="148"/>
      <c r="AE1637" s="148"/>
      <c r="AF1637" s="148"/>
      <c r="AG1637" s="148" t="s">
        <v>365</v>
      </c>
      <c r="AH1637" s="148"/>
      <c r="AI1637" s="148"/>
      <c r="AJ1637" s="148"/>
      <c r="AK1637" s="148"/>
      <c r="AL1637" s="148"/>
      <c r="AM1637" s="148"/>
      <c r="AN1637" s="148"/>
      <c r="AO1637" s="148"/>
      <c r="AP1637" s="148"/>
      <c r="AQ1637" s="148"/>
      <c r="AR1637" s="148"/>
      <c r="AS1637" s="148"/>
      <c r="AT1637" s="148"/>
      <c r="AU1637" s="148"/>
      <c r="AV1637" s="148"/>
      <c r="AW1637" s="148"/>
      <c r="AX1637" s="148"/>
      <c r="AY1637" s="148"/>
      <c r="AZ1637" s="148"/>
      <c r="BA1637" s="148"/>
      <c r="BB1637" s="148"/>
      <c r="BC1637" s="148"/>
      <c r="BD1637" s="148"/>
      <c r="BE1637" s="148"/>
      <c r="BF1637" s="148"/>
      <c r="BG1637" s="148"/>
      <c r="BH1637" s="148"/>
    </row>
    <row r="1638" spans="1:60" outlineLevel="3" x14ac:dyDescent="0.2">
      <c r="A1638" s="155"/>
      <c r="B1638" s="156"/>
      <c r="C1638" s="263" t="s">
        <v>1833</v>
      </c>
      <c r="D1638" s="264"/>
      <c r="E1638" s="264"/>
      <c r="F1638" s="264"/>
      <c r="G1638" s="264"/>
      <c r="H1638" s="159"/>
      <c r="I1638" s="159"/>
      <c r="J1638" s="159"/>
      <c r="K1638" s="159"/>
      <c r="L1638" s="159"/>
      <c r="M1638" s="159"/>
      <c r="N1638" s="158"/>
      <c r="O1638" s="158"/>
      <c r="P1638" s="158"/>
      <c r="Q1638" s="158"/>
      <c r="R1638" s="159"/>
      <c r="S1638" s="159"/>
      <c r="T1638" s="159"/>
      <c r="U1638" s="159"/>
      <c r="V1638" s="159"/>
      <c r="W1638" s="159"/>
      <c r="X1638" s="159"/>
      <c r="Y1638" s="159"/>
      <c r="Z1638" s="148"/>
      <c r="AA1638" s="148"/>
      <c r="AB1638" s="148"/>
      <c r="AC1638" s="148"/>
      <c r="AD1638" s="148"/>
      <c r="AE1638" s="148"/>
      <c r="AF1638" s="148"/>
      <c r="AG1638" s="148" t="s">
        <v>365</v>
      </c>
      <c r="AH1638" s="148"/>
      <c r="AI1638" s="148"/>
      <c r="AJ1638" s="148"/>
      <c r="AK1638" s="148"/>
      <c r="AL1638" s="148"/>
      <c r="AM1638" s="148"/>
      <c r="AN1638" s="148"/>
      <c r="AO1638" s="148"/>
      <c r="AP1638" s="148"/>
      <c r="AQ1638" s="148"/>
      <c r="AR1638" s="148"/>
      <c r="AS1638" s="148"/>
      <c r="AT1638" s="148"/>
      <c r="AU1638" s="148"/>
      <c r="AV1638" s="148"/>
      <c r="AW1638" s="148"/>
      <c r="AX1638" s="148"/>
      <c r="AY1638" s="148"/>
      <c r="AZ1638" s="148"/>
      <c r="BA1638" s="148"/>
      <c r="BB1638" s="148"/>
      <c r="BC1638" s="148"/>
      <c r="BD1638" s="148"/>
      <c r="BE1638" s="148"/>
      <c r="BF1638" s="148"/>
      <c r="BG1638" s="148"/>
      <c r="BH1638" s="148"/>
    </row>
    <row r="1639" spans="1:60" outlineLevel="2" x14ac:dyDescent="0.2">
      <c r="A1639" s="155"/>
      <c r="B1639" s="156"/>
      <c r="C1639" s="196" t="s">
        <v>1849</v>
      </c>
      <c r="D1639" s="161"/>
      <c r="E1639" s="162">
        <v>3.8</v>
      </c>
      <c r="F1639" s="159"/>
      <c r="G1639" s="159"/>
      <c r="H1639" s="159"/>
      <c r="I1639" s="159"/>
      <c r="J1639" s="159"/>
      <c r="K1639" s="159"/>
      <c r="L1639" s="159"/>
      <c r="M1639" s="159"/>
      <c r="N1639" s="158"/>
      <c r="O1639" s="158"/>
      <c r="P1639" s="158"/>
      <c r="Q1639" s="158"/>
      <c r="R1639" s="159"/>
      <c r="S1639" s="159"/>
      <c r="T1639" s="159"/>
      <c r="U1639" s="159"/>
      <c r="V1639" s="159"/>
      <c r="W1639" s="159"/>
      <c r="X1639" s="159"/>
      <c r="Y1639" s="159"/>
      <c r="Z1639" s="148"/>
      <c r="AA1639" s="148"/>
      <c r="AB1639" s="148"/>
      <c r="AC1639" s="148"/>
      <c r="AD1639" s="148"/>
      <c r="AE1639" s="148"/>
      <c r="AF1639" s="148"/>
      <c r="AG1639" s="148" t="s">
        <v>318</v>
      </c>
      <c r="AH1639" s="148">
        <v>0</v>
      </c>
      <c r="AI1639" s="148"/>
      <c r="AJ1639" s="148"/>
      <c r="AK1639" s="148"/>
      <c r="AL1639" s="148"/>
      <c r="AM1639" s="148"/>
      <c r="AN1639" s="148"/>
      <c r="AO1639" s="148"/>
      <c r="AP1639" s="148"/>
      <c r="AQ1639" s="148"/>
      <c r="AR1639" s="148"/>
      <c r="AS1639" s="148"/>
      <c r="AT1639" s="148"/>
      <c r="AU1639" s="148"/>
      <c r="AV1639" s="148"/>
      <c r="AW1639" s="148"/>
      <c r="AX1639" s="148"/>
      <c r="AY1639" s="148"/>
      <c r="AZ1639" s="148"/>
      <c r="BA1639" s="148"/>
      <c r="BB1639" s="148"/>
      <c r="BC1639" s="148"/>
      <c r="BD1639" s="148"/>
      <c r="BE1639" s="148"/>
      <c r="BF1639" s="148"/>
      <c r="BG1639" s="148"/>
      <c r="BH1639" s="148"/>
    </row>
    <row r="1640" spans="1:60" outlineLevel="1" x14ac:dyDescent="0.2">
      <c r="A1640" s="178">
        <v>355</v>
      </c>
      <c r="B1640" s="179" t="s">
        <v>1850</v>
      </c>
      <c r="C1640" s="195" t="s">
        <v>1851</v>
      </c>
      <c r="D1640" s="180" t="s">
        <v>389</v>
      </c>
      <c r="E1640" s="181">
        <v>6.1</v>
      </c>
      <c r="F1640" s="182"/>
      <c r="G1640" s="183">
        <f>ROUND(E1640*F1640,2)</f>
        <v>0</v>
      </c>
      <c r="H1640" s="182"/>
      <c r="I1640" s="183">
        <f>ROUND(E1640*H1640,2)</f>
        <v>0</v>
      </c>
      <c r="J1640" s="182"/>
      <c r="K1640" s="183">
        <f>ROUND(E1640*J1640,2)</f>
        <v>0</v>
      </c>
      <c r="L1640" s="183">
        <v>12</v>
      </c>
      <c r="M1640" s="183">
        <f>G1640*(1+L1640/100)</f>
        <v>0</v>
      </c>
      <c r="N1640" s="181">
        <v>1.7389999999999999E-2</v>
      </c>
      <c r="O1640" s="181">
        <f>ROUND(E1640*N1640,2)</f>
        <v>0.11</v>
      </c>
      <c r="P1640" s="181">
        <v>0</v>
      </c>
      <c r="Q1640" s="181">
        <f>ROUND(E1640*P1640,2)</f>
        <v>0</v>
      </c>
      <c r="R1640" s="183"/>
      <c r="S1640" s="183" t="s">
        <v>633</v>
      </c>
      <c r="T1640" s="184" t="s">
        <v>634</v>
      </c>
      <c r="U1640" s="159">
        <v>0</v>
      </c>
      <c r="V1640" s="159">
        <f>ROUND(E1640*U1640,2)</f>
        <v>0</v>
      </c>
      <c r="W1640" s="159"/>
      <c r="X1640" s="159" t="s">
        <v>314</v>
      </c>
      <c r="Y1640" s="159" t="s">
        <v>315</v>
      </c>
      <c r="Z1640" s="148"/>
      <c r="AA1640" s="148"/>
      <c r="AB1640" s="148"/>
      <c r="AC1640" s="148"/>
      <c r="AD1640" s="148"/>
      <c r="AE1640" s="148"/>
      <c r="AF1640" s="148"/>
      <c r="AG1640" s="148" t="s">
        <v>316</v>
      </c>
      <c r="AH1640" s="148"/>
      <c r="AI1640" s="148"/>
      <c r="AJ1640" s="148"/>
      <c r="AK1640" s="148"/>
      <c r="AL1640" s="148"/>
      <c r="AM1640" s="148"/>
      <c r="AN1640" s="148"/>
      <c r="AO1640" s="148"/>
      <c r="AP1640" s="148"/>
      <c r="AQ1640" s="148"/>
      <c r="AR1640" s="148"/>
      <c r="AS1640" s="148"/>
      <c r="AT1640" s="148"/>
      <c r="AU1640" s="148"/>
      <c r="AV1640" s="148"/>
      <c r="AW1640" s="148"/>
      <c r="AX1640" s="148"/>
      <c r="AY1640" s="148"/>
      <c r="AZ1640" s="148"/>
      <c r="BA1640" s="148"/>
      <c r="BB1640" s="148"/>
      <c r="BC1640" s="148"/>
      <c r="BD1640" s="148"/>
      <c r="BE1640" s="148"/>
      <c r="BF1640" s="148"/>
      <c r="BG1640" s="148"/>
      <c r="BH1640" s="148"/>
    </row>
    <row r="1641" spans="1:60" outlineLevel="2" x14ac:dyDescent="0.2">
      <c r="A1641" s="155"/>
      <c r="B1641" s="156"/>
      <c r="C1641" s="265" t="s">
        <v>1852</v>
      </c>
      <c r="D1641" s="266"/>
      <c r="E1641" s="266"/>
      <c r="F1641" s="266"/>
      <c r="G1641" s="266"/>
      <c r="H1641" s="159"/>
      <c r="I1641" s="159"/>
      <c r="J1641" s="159"/>
      <c r="K1641" s="159"/>
      <c r="L1641" s="159"/>
      <c r="M1641" s="159"/>
      <c r="N1641" s="158"/>
      <c r="O1641" s="158"/>
      <c r="P1641" s="158"/>
      <c r="Q1641" s="158"/>
      <c r="R1641" s="159"/>
      <c r="S1641" s="159"/>
      <c r="T1641" s="159"/>
      <c r="U1641" s="159"/>
      <c r="V1641" s="159"/>
      <c r="W1641" s="159"/>
      <c r="X1641" s="159"/>
      <c r="Y1641" s="159"/>
      <c r="Z1641" s="148"/>
      <c r="AA1641" s="148"/>
      <c r="AB1641" s="148"/>
      <c r="AC1641" s="148"/>
      <c r="AD1641" s="148"/>
      <c r="AE1641" s="148"/>
      <c r="AF1641" s="148"/>
      <c r="AG1641" s="148" t="s">
        <v>365</v>
      </c>
      <c r="AH1641" s="148"/>
      <c r="AI1641" s="148"/>
      <c r="AJ1641" s="148"/>
      <c r="AK1641" s="148"/>
      <c r="AL1641" s="148"/>
      <c r="AM1641" s="148"/>
      <c r="AN1641" s="148"/>
      <c r="AO1641" s="148"/>
      <c r="AP1641" s="148"/>
      <c r="AQ1641" s="148"/>
      <c r="AR1641" s="148"/>
      <c r="AS1641" s="148"/>
      <c r="AT1641" s="148"/>
      <c r="AU1641" s="148"/>
      <c r="AV1641" s="148"/>
      <c r="AW1641" s="148"/>
      <c r="AX1641" s="148"/>
      <c r="AY1641" s="148"/>
      <c r="AZ1641" s="148"/>
      <c r="BA1641" s="148"/>
      <c r="BB1641" s="148"/>
      <c r="BC1641" s="148"/>
      <c r="BD1641" s="148"/>
      <c r="BE1641" s="148"/>
      <c r="BF1641" s="148"/>
      <c r="BG1641" s="148"/>
      <c r="BH1641" s="148"/>
    </row>
    <row r="1642" spans="1:60" outlineLevel="3" x14ac:dyDescent="0.2">
      <c r="A1642" s="155"/>
      <c r="B1642" s="156"/>
      <c r="C1642" s="263" t="s">
        <v>1826</v>
      </c>
      <c r="D1642" s="264"/>
      <c r="E1642" s="264"/>
      <c r="F1642" s="264"/>
      <c r="G1642" s="264"/>
      <c r="H1642" s="159"/>
      <c r="I1642" s="159"/>
      <c r="J1642" s="159"/>
      <c r="K1642" s="159"/>
      <c r="L1642" s="159"/>
      <c r="M1642" s="159"/>
      <c r="N1642" s="158"/>
      <c r="O1642" s="158"/>
      <c r="P1642" s="158"/>
      <c r="Q1642" s="158"/>
      <c r="R1642" s="159"/>
      <c r="S1642" s="159"/>
      <c r="T1642" s="159"/>
      <c r="U1642" s="159"/>
      <c r="V1642" s="159"/>
      <c r="W1642" s="159"/>
      <c r="X1642" s="159"/>
      <c r="Y1642" s="159"/>
      <c r="Z1642" s="148"/>
      <c r="AA1642" s="148"/>
      <c r="AB1642" s="148"/>
      <c r="AC1642" s="148"/>
      <c r="AD1642" s="148"/>
      <c r="AE1642" s="148"/>
      <c r="AF1642" s="148"/>
      <c r="AG1642" s="148" t="s">
        <v>365</v>
      </c>
      <c r="AH1642" s="148"/>
      <c r="AI1642" s="148"/>
      <c r="AJ1642" s="148"/>
      <c r="AK1642" s="148"/>
      <c r="AL1642" s="148"/>
      <c r="AM1642" s="148"/>
      <c r="AN1642" s="148"/>
      <c r="AO1642" s="148"/>
      <c r="AP1642" s="148"/>
      <c r="AQ1642" s="148"/>
      <c r="AR1642" s="148"/>
      <c r="AS1642" s="148"/>
      <c r="AT1642" s="148"/>
      <c r="AU1642" s="148"/>
      <c r="AV1642" s="148"/>
      <c r="AW1642" s="148"/>
      <c r="AX1642" s="148"/>
      <c r="AY1642" s="148"/>
      <c r="AZ1642" s="148"/>
      <c r="BA1642" s="148"/>
      <c r="BB1642" s="148"/>
      <c r="BC1642" s="148"/>
      <c r="BD1642" s="148"/>
      <c r="BE1642" s="148"/>
      <c r="BF1642" s="148"/>
      <c r="BG1642" s="148"/>
      <c r="BH1642" s="148"/>
    </row>
    <row r="1643" spans="1:60" outlineLevel="3" x14ac:dyDescent="0.2">
      <c r="A1643" s="155"/>
      <c r="B1643" s="156"/>
      <c r="C1643" s="263" t="s">
        <v>1827</v>
      </c>
      <c r="D1643" s="264"/>
      <c r="E1643" s="264"/>
      <c r="F1643" s="264"/>
      <c r="G1643" s="264"/>
      <c r="H1643" s="159"/>
      <c r="I1643" s="159"/>
      <c r="J1643" s="159"/>
      <c r="K1643" s="159"/>
      <c r="L1643" s="159"/>
      <c r="M1643" s="159"/>
      <c r="N1643" s="158"/>
      <c r="O1643" s="158"/>
      <c r="P1643" s="158"/>
      <c r="Q1643" s="158"/>
      <c r="R1643" s="159"/>
      <c r="S1643" s="159"/>
      <c r="T1643" s="159"/>
      <c r="U1643" s="159"/>
      <c r="V1643" s="159"/>
      <c r="W1643" s="159"/>
      <c r="X1643" s="159"/>
      <c r="Y1643" s="159"/>
      <c r="Z1643" s="148"/>
      <c r="AA1643" s="148"/>
      <c r="AB1643" s="148"/>
      <c r="AC1643" s="148"/>
      <c r="AD1643" s="148"/>
      <c r="AE1643" s="148"/>
      <c r="AF1643" s="148"/>
      <c r="AG1643" s="148" t="s">
        <v>365</v>
      </c>
      <c r="AH1643" s="148"/>
      <c r="AI1643" s="148"/>
      <c r="AJ1643" s="148"/>
      <c r="AK1643" s="148"/>
      <c r="AL1643" s="148"/>
      <c r="AM1643" s="148"/>
      <c r="AN1643" s="148"/>
      <c r="AO1643" s="148"/>
      <c r="AP1643" s="148"/>
      <c r="AQ1643" s="148"/>
      <c r="AR1643" s="148"/>
      <c r="AS1643" s="148"/>
      <c r="AT1643" s="148"/>
      <c r="AU1643" s="148"/>
      <c r="AV1643" s="148"/>
      <c r="AW1643" s="148"/>
      <c r="AX1643" s="148"/>
      <c r="AY1643" s="148"/>
      <c r="AZ1643" s="148"/>
      <c r="BA1643" s="148"/>
      <c r="BB1643" s="148"/>
      <c r="BC1643" s="148"/>
      <c r="BD1643" s="148"/>
      <c r="BE1643" s="148"/>
      <c r="BF1643" s="148"/>
      <c r="BG1643" s="148"/>
      <c r="BH1643" s="148"/>
    </row>
    <row r="1644" spans="1:60" outlineLevel="3" x14ac:dyDescent="0.2">
      <c r="A1644" s="155"/>
      <c r="B1644" s="156"/>
      <c r="C1644" s="263" t="s">
        <v>1853</v>
      </c>
      <c r="D1644" s="264"/>
      <c r="E1644" s="264"/>
      <c r="F1644" s="264"/>
      <c r="G1644" s="264"/>
      <c r="H1644" s="159"/>
      <c r="I1644" s="159"/>
      <c r="J1644" s="159"/>
      <c r="K1644" s="159"/>
      <c r="L1644" s="159"/>
      <c r="M1644" s="159"/>
      <c r="N1644" s="158"/>
      <c r="O1644" s="158"/>
      <c r="P1644" s="158"/>
      <c r="Q1644" s="158"/>
      <c r="R1644" s="159"/>
      <c r="S1644" s="159"/>
      <c r="T1644" s="159"/>
      <c r="U1644" s="159"/>
      <c r="V1644" s="159"/>
      <c r="W1644" s="159"/>
      <c r="X1644" s="159"/>
      <c r="Y1644" s="159"/>
      <c r="Z1644" s="148"/>
      <c r="AA1644" s="148"/>
      <c r="AB1644" s="148"/>
      <c r="AC1644" s="148"/>
      <c r="AD1644" s="148"/>
      <c r="AE1644" s="148"/>
      <c r="AF1644" s="148"/>
      <c r="AG1644" s="148" t="s">
        <v>365</v>
      </c>
      <c r="AH1644" s="148"/>
      <c r="AI1644" s="148"/>
      <c r="AJ1644" s="148"/>
      <c r="AK1644" s="148"/>
      <c r="AL1644" s="148"/>
      <c r="AM1644" s="148"/>
      <c r="AN1644" s="148"/>
      <c r="AO1644" s="148"/>
      <c r="AP1644" s="148"/>
      <c r="AQ1644" s="148"/>
      <c r="AR1644" s="148"/>
      <c r="AS1644" s="148"/>
      <c r="AT1644" s="148"/>
      <c r="AU1644" s="148"/>
      <c r="AV1644" s="148"/>
      <c r="AW1644" s="148"/>
      <c r="AX1644" s="148"/>
      <c r="AY1644" s="148"/>
      <c r="AZ1644" s="148"/>
      <c r="BA1644" s="148"/>
      <c r="BB1644" s="148"/>
      <c r="BC1644" s="148"/>
      <c r="BD1644" s="148"/>
      <c r="BE1644" s="148"/>
      <c r="BF1644" s="148"/>
      <c r="BG1644" s="148"/>
      <c r="BH1644" s="148"/>
    </row>
    <row r="1645" spans="1:60" outlineLevel="3" x14ac:dyDescent="0.2">
      <c r="A1645" s="155"/>
      <c r="B1645" s="156"/>
      <c r="C1645" s="263" t="s">
        <v>1854</v>
      </c>
      <c r="D1645" s="264"/>
      <c r="E1645" s="264"/>
      <c r="F1645" s="264"/>
      <c r="G1645" s="264"/>
      <c r="H1645" s="159"/>
      <c r="I1645" s="159"/>
      <c r="J1645" s="159"/>
      <c r="K1645" s="159"/>
      <c r="L1645" s="159"/>
      <c r="M1645" s="159"/>
      <c r="N1645" s="158"/>
      <c r="O1645" s="158"/>
      <c r="P1645" s="158"/>
      <c r="Q1645" s="158"/>
      <c r="R1645" s="159"/>
      <c r="S1645" s="159"/>
      <c r="T1645" s="159"/>
      <c r="U1645" s="159"/>
      <c r="V1645" s="159"/>
      <c r="W1645" s="159"/>
      <c r="X1645" s="159"/>
      <c r="Y1645" s="159"/>
      <c r="Z1645" s="148"/>
      <c r="AA1645" s="148"/>
      <c r="AB1645" s="148"/>
      <c r="AC1645" s="148"/>
      <c r="AD1645" s="148"/>
      <c r="AE1645" s="148"/>
      <c r="AF1645" s="148"/>
      <c r="AG1645" s="148" t="s">
        <v>365</v>
      </c>
      <c r="AH1645" s="148"/>
      <c r="AI1645" s="148"/>
      <c r="AJ1645" s="148"/>
      <c r="AK1645" s="148"/>
      <c r="AL1645" s="148"/>
      <c r="AM1645" s="148"/>
      <c r="AN1645" s="148"/>
      <c r="AO1645" s="148"/>
      <c r="AP1645" s="148"/>
      <c r="AQ1645" s="148"/>
      <c r="AR1645" s="148"/>
      <c r="AS1645" s="148"/>
      <c r="AT1645" s="148"/>
      <c r="AU1645" s="148"/>
      <c r="AV1645" s="148"/>
      <c r="AW1645" s="148"/>
      <c r="AX1645" s="148"/>
      <c r="AY1645" s="148"/>
      <c r="AZ1645" s="148"/>
      <c r="BA1645" s="148"/>
      <c r="BB1645" s="148"/>
      <c r="BC1645" s="148"/>
      <c r="BD1645" s="148"/>
      <c r="BE1645" s="148"/>
      <c r="BF1645" s="148"/>
      <c r="BG1645" s="148"/>
      <c r="BH1645" s="148"/>
    </row>
    <row r="1646" spans="1:60" outlineLevel="3" x14ac:dyDescent="0.2">
      <c r="A1646" s="155"/>
      <c r="B1646" s="156"/>
      <c r="C1646" s="263" t="s">
        <v>1855</v>
      </c>
      <c r="D1646" s="264"/>
      <c r="E1646" s="264"/>
      <c r="F1646" s="264"/>
      <c r="G1646" s="264"/>
      <c r="H1646" s="159"/>
      <c r="I1646" s="159"/>
      <c r="J1646" s="159"/>
      <c r="K1646" s="159"/>
      <c r="L1646" s="159"/>
      <c r="M1646" s="159"/>
      <c r="N1646" s="158"/>
      <c r="O1646" s="158"/>
      <c r="P1646" s="158"/>
      <c r="Q1646" s="158"/>
      <c r="R1646" s="159"/>
      <c r="S1646" s="159"/>
      <c r="T1646" s="159"/>
      <c r="U1646" s="159"/>
      <c r="V1646" s="159"/>
      <c r="W1646" s="159"/>
      <c r="X1646" s="159"/>
      <c r="Y1646" s="159"/>
      <c r="Z1646" s="148"/>
      <c r="AA1646" s="148"/>
      <c r="AB1646" s="148"/>
      <c r="AC1646" s="148"/>
      <c r="AD1646" s="148"/>
      <c r="AE1646" s="148"/>
      <c r="AF1646" s="148"/>
      <c r="AG1646" s="148" t="s">
        <v>365</v>
      </c>
      <c r="AH1646" s="148"/>
      <c r="AI1646" s="148"/>
      <c r="AJ1646" s="148"/>
      <c r="AK1646" s="148"/>
      <c r="AL1646" s="148"/>
      <c r="AM1646" s="148"/>
      <c r="AN1646" s="148"/>
      <c r="AO1646" s="148"/>
      <c r="AP1646" s="148"/>
      <c r="AQ1646" s="148"/>
      <c r="AR1646" s="148"/>
      <c r="AS1646" s="148"/>
      <c r="AT1646" s="148"/>
      <c r="AU1646" s="148"/>
      <c r="AV1646" s="148"/>
      <c r="AW1646" s="148"/>
      <c r="AX1646" s="148"/>
      <c r="AY1646" s="148"/>
      <c r="AZ1646" s="148"/>
      <c r="BA1646" s="148"/>
      <c r="BB1646" s="148"/>
      <c r="BC1646" s="148"/>
      <c r="BD1646" s="148"/>
      <c r="BE1646" s="148"/>
      <c r="BF1646" s="148"/>
      <c r="BG1646" s="148"/>
      <c r="BH1646" s="148"/>
    </row>
    <row r="1647" spans="1:60" outlineLevel="3" x14ac:dyDescent="0.2">
      <c r="A1647" s="155"/>
      <c r="B1647" s="156"/>
      <c r="C1647" s="263" t="s">
        <v>1856</v>
      </c>
      <c r="D1647" s="264"/>
      <c r="E1647" s="264"/>
      <c r="F1647" s="264"/>
      <c r="G1647" s="264"/>
      <c r="H1647" s="159"/>
      <c r="I1647" s="159"/>
      <c r="J1647" s="159"/>
      <c r="K1647" s="159"/>
      <c r="L1647" s="159"/>
      <c r="M1647" s="159"/>
      <c r="N1647" s="158"/>
      <c r="O1647" s="158"/>
      <c r="P1647" s="158"/>
      <c r="Q1647" s="158"/>
      <c r="R1647" s="159"/>
      <c r="S1647" s="159"/>
      <c r="T1647" s="159"/>
      <c r="U1647" s="159"/>
      <c r="V1647" s="159"/>
      <c r="W1647" s="159"/>
      <c r="X1647" s="159"/>
      <c r="Y1647" s="159"/>
      <c r="Z1647" s="148"/>
      <c r="AA1647" s="148"/>
      <c r="AB1647" s="148"/>
      <c r="AC1647" s="148"/>
      <c r="AD1647" s="148"/>
      <c r="AE1647" s="148"/>
      <c r="AF1647" s="148"/>
      <c r="AG1647" s="148" t="s">
        <v>365</v>
      </c>
      <c r="AH1647" s="148"/>
      <c r="AI1647" s="148"/>
      <c r="AJ1647" s="148"/>
      <c r="AK1647" s="148"/>
      <c r="AL1647" s="148"/>
      <c r="AM1647" s="148"/>
      <c r="AN1647" s="148"/>
      <c r="AO1647" s="148"/>
      <c r="AP1647" s="148"/>
      <c r="AQ1647" s="148"/>
      <c r="AR1647" s="148"/>
      <c r="AS1647" s="148"/>
      <c r="AT1647" s="148"/>
      <c r="AU1647" s="148"/>
      <c r="AV1647" s="148"/>
      <c r="AW1647" s="148"/>
      <c r="AX1647" s="148"/>
      <c r="AY1647" s="148"/>
      <c r="AZ1647" s="148"/>
      <c r="BA1647" s="148"/>
      <c r="BB1647" s="148"/>
      <c r="BC1647" s="148"/>
      <c r="BD1647" s="148"/>
      <c r="BE1647" s="148"/>
      <c r="BF1647" s="148"/>
      <c r="BG1647" s="148"/>
      <c r="BH1647" s="148"/>
    </row>
    <row r="1648" spans="1:60" outlineLevel="3" x14ac:dyDescent="0.2">
      <c r="A1648" s="155"/>
      <c r="B1648" s="156"/>
      <c r="C1648" s="263" t="s">
        <v>1857</v>
      </c>
      <c r="D1648" s="264"/>
      <c r="E1648" s="264"/>
      <c r="F1648" s="264"/>
      <c r="G1648" s="264"/>
      <c r="H1648" s="159"/>
      <c r="I1648" s="159"/>
      <c r="J1648" s="159"/>
      <c r="K1648" s="159"/>
      <c r="L1648" s="159"/>
      <c r="M1648" s="159"/>
      <c r="N1648" s="158"/>
      <c r="O1648" s="158"/>
      <c r="P1648" s="158"/>
      <c r="Q1648" s="158"/>
      <c r="R1648" s="159"/>
      <c r="S1648" s="159"/>
      <c r="T1648" s="159"/>
      <c r="U1648" s="159"/>
      <c r="V1648" s="159"/>
      <c r="W1648" s="159"/>
      <c r="X1648" s="159"/>
      <c r="Y1648" s="159"/>
      <c r="Z1648" s="148"/>
      <c r="AA1648" s="148"/>
      <c r="AB1648" s="148"/>
      <c r="AC1648" s="148"/>
      <c r="AD1648" s="148"/>
      <c r="AE1648" s="148"/>
      <c r="AF1648" s="148"/>
      <c r="AG1648" s="148" t="s">
        <v>365</v>
      </c>
      <c r="AH1648" s="148"/>
      <c r="AI1648" s="148"/>
      <c r="AJ1648" s="148"/>
      <c r="AK1648" s="148"/>
      <c r="AL1648" s="148"/>
      <c r="AM1648" s="148"/>
      <c r="AN1648" s="148"/>
      <c r="AO1648" s="148"/>
      <c r="AP1648" s="148"/>
      <c r="AQ1648" s="148"/>
      <c r="AR1648" s="148"/>
      <c r="AS1648" s="148"/>
      <c r="AT1648" s="148"/>
      <c r="AU1648" s="148"/>
      <c r="AV1648" s="148"/>
      <c r="AW1648" s="148"/>
      <c r="AX1648" s="148"/>
      <c r="AY1648" s="148"/>
      <c r="AZ1648" s="148"/>
      <c r="BA1648" s="148"/>
      <c r="BB1648" s="148"/>
      <c r="BC1648" s="148"/>
      <c r="BD1648" s="148"/>
      <c r="BE1648" s="148"/>
      <c r="BF1648" s="148"/>
      <c r="BG1648" s="148"/>
      <c r="BH1648" s="148"/>
    </row>
    <row r="1649" spans="1:60" outlineLevel="3" x14ac:dyDescent="0.2">
      <c r="A1649" s="155"/>
      <c r="B1649" s="156"/>
      <c r="C1649" s="263" t="s">
        <v>1858</v>
      </c>
      <c r="D1649" s="264"/>
      <c r="E1649" s="264"/>
      <c r="F1649" s="264"/>
      <c r="G1649" s="264"/>
      <c r="H1649" s="159"/>
      <c r="I1649" s="159"/>
      <c r="J1649" s="159"/>
      <c r="K1649" s="159"/>
      <c r="L1649" s="159"/>
      <c r="M1649" s="159"/>
      <c r="N1649" s="158"/>
      <c r="O1649" s="158"/>
      <c r="P1649" s="158"/>
      <c r="Q1649" s="158"/>
      <c r="R1649" s="159"/>
      <c r="S1649" s="159"/>
      <c r="T1649" s="159"/>
      <c r="U1649" s="159"/>
      <c r="V1649" s="159"/>
      <c r="W1649" s="159"/>
      <c r="X1649" s="159"/>
      <c r="Y1649" s="159"/>
      <c r="Z1649" s="148"/>
      <c r="AA1649" s="148"/>
      <c r="AB1649" s="148"/>
      <c r="AC1649" s="148"/>
      <c r="AD1649" s="148"/>
      <c r="AE1649" s="148"/>
      <c r="AF1649" s="148"/>
      <c r="AG1649" s="148" t="s">
        <v>365</v>
      </c>
      <c r="AH1649" s="148"/>
      <c r="AI1649" s="148"/>
      <c r="AJ1649" s="148"/>
      <c r="AK1649" s="148"/>
      <c r="AL1649" s="148"/>
      <c r="AM1649" s="148"/>
      <c r="AN1649" s="148"/>
      <c r="AO1649" s="148"/>
      <c r="AP1649" s="148"/>
      <c r="AQ1649" s="148"/>
      <c r="AR1649" s="148"/>
      <c r="AS1649" s="148"/>
      <c r="AT1649" s="148"/>
      <c r="AU1649" s="148"/>
      <c r="AV1649" s="148"/>
      <c r="AW1649" s="148"/>
      <c r="AX1649" s="148"/>
      <c r="AY1649" s="148"/>
      <c r="AZ1649" s="148"/>
      <c r="BA1649" s="148"/>
      <c r="BB1649" s="148"/>
      <c r="BC1649" s="148"/>
      <c r="BD1649" s="148"/>
      <c r="BE1649" s="148"/>
      <c r="BF1649" s="148"/>
      <c r="BG1649" s="148"/>
      <c r="BH1649" s="148"/>
    </row>
    <row r="1650" spans="1:60" outlineLevel="3" x14ac:dyDescent="0.2">
      <c r="A1650" s="155"/>
      <c r="B1650" s="156"/>
      <c r="C1650" s="263" t="s">
        <v>1859</v>
      </c>
      <c r="D1650" s="264"/>
      <c r="E1650" s="264"/>
      <c r="F1650" s="264"/>
      <c r="G1650" s="264"/>
      <c r="H1650" s="159"/>
      <c r="I1650" s="159"/>
      <c r="J1650" s="159"/>
      <c r="K1650" s="159"/>
      <c r="L1650" s="159"/>
      <c r="M1650" s="159"/>
      <c r="N1650" s="158"/>
      <c r="O1650" s="158"/>
      <c r="P1650" s="158"/>
      <c r="Q1650" s="158"/>
      <c r="R1650" s="159"/>
      <c r="S1650" s="159"/>
      <c r="T1650" s="159"/>
      <c r="U1650" s="159"/>
      <c r="V1650" s="159"/>
      <c r="W1650" s="159"/>
      <c r="X1650" s="159"/>
      <c r="Y1650" s="159"/>
      <c r="Z1650" s="148"/>
      <c r="AA1650" s="148"/>
      <c r="AB1650" s="148"/>
      <c r="AC1650" s="148"/>
      <c r="AD1650" s="148"/>
      <c r="AE1650" s="148"/>
      <c r="AF1650" s="148"/>
      <c r="AG1650" s="148" t="s">
        <v>365</v>
      </c>
      <c r="AH1650" s="148"/>
      <c r="AI1650" s="148"/>
      <c r="AJ1650" s="148"/>
      <c r="AK1650" s="148"/>
      <c r="AL1650" s="148"/>
      <c r="AM1650" s="148"/>
      <c r="AN1650" s="148"/>
      <c r="AO1650" s="148"/>
      <c r="AP1650" s="148"/>
      <c r="AQ1650" s="148"/>
      <c r="AR1650" s="148"/>
      <c r="AS1650" s="148"/>
      <c r="AT1650" s="148"/>
      <c r="AU1650" s="148"/>
      <c r="AV1650" s="148"/>
      <c r="AW1650" s="148"/>
      <c r="AX1650" s="148"/>
      <c r="AY1650" s="148"/>
      <c r="AZ1650" s="148"/>
      <c r="BA1650" s="148"/>
      <c r="BB1650" s="148"/>
      <c r="BC1650" s="148"/>
      <c r="BD1650" s="148"/>
      <c r="BE1650" s="148"/>
      <c r="BF1650" s="148"/>
      <c r="BG1650" s="148"/>
      <c r="BH1650" s="148"/>
    </row>
    <row r="1651" spans="1:60" outlineLevel="3" x14ac:dyDescent="0.2">
      <c r="A1651" s="155"/>
      <c r="B1651" s="156"/>
      <c r="C1651" s="263" t="s">
        <v>1860</v>
      </c>
      <c r="D1651" s="264"/>
      <c r="E1651" s="264"/>
      <c r="F1651" s="264"/>
      <c r="G1651" s="264"/>
      <c r="H1651" s="159"/>
      <c r="I1651" s="159"/>
      <c r="J1651" s="159"/>
      <c r="K1651" s="159"/>
      <c r="L1651" s="159"/>
      <c r="M1651" s="159"/>
      <c r="N1651" s="158"/>
      <c r="O1651" s="158"/>
      <c r="P1651" s="158"/>
      <c r="Q1651" s="158"/>
      <c r="R1651" s="159"/>
      <c r="S1651" s="159"/>
      <c r="T1651" s="159"/>
      <c r="U1651" s="159"/>
      <c r="V1651" s="159"/>
      <c r="W1651" s="159"/>
      <c r="X1651" s="159"/>
      <c r="Y1651" s="159"/>
      <c r="Z1651" s="148"/>
      <c r="AA1651" s="148"/>
      <c r="AB1651" s="148"/>
      <c r="AC1651" s="148"/>
      <c r="AD1651" s="148"/>
      <c r="AE1651" s="148"/>
      <c r="AF1651" s="148"/>
      <c r="AG1651" s="148" t="s">
        <v>365</v>
      </c>
      <c r="AH1651" s="148"/>
      <c r="AI1651" s="148"/>
      <c r="AJ1651" s="148"/>
      <c r="AK1651" s="148"/>
      <c r="AL1651" s="148"/>
      <c r="AM1651" s="148"/>
      <c r="AN1651" s="148"/>
      <c r="AO1651" s="148"/>
      <c r="AP1651" s="148"/>
      <c r="AQ1651" s="148"/>
      <c r="AR1651" s="148"/>
      <c r="AS1651" s="148"/>
      <c r="AT1651" s="148"/>
      <c r="AU1651" s="148"/>
      <c r="AV1651" s="148"/>
      <c r="AW1651" s="148"/>
      <c r="AX1651" s="148"/>
      <c r="AY1651" s="148"/>
      <c r="AZ1651" s="148"/>
      <c r="BA1651" s="148"/>
      <c r="BB1651" s="148"/>
      <c r="BC1651" s="148"/>
      <c r="BD1651" s="148"/>
      <c r="BE1651" s="148"/>
      <c r="BF1651" s="148"/>
      <c r="BG1651" s="148"/>
      <c r="BH1651" s="148"/>
    </row>
    <row r="1652" spans="1:60" outlineLevel="3" x14ac:dyDescent="0.2">
      <c r="A1652" s="155"/>
      <c r="B1652" s="156"/>
      <c r="C1652" s="263" t="s">
        <v>1861</v>
      </c>
      <c r="D1652" s="264"/>
      <c r="E1652" s="264"/>
      <c r="F1652" s="264"/>
      <c r="G1652" s="264"/>
      <c r="H1652" s="159"/>
      <c r="I1652" s="159"/>
      <c r="J1652" s="159"/>
      <c r="K1652" s="159"/>
      <c r="L1652" s="159"/>
      <c r="M1652" s="159"/>
      <c r="N1652" s="158"/>
      <c r="O1652" s="158"/>
      <c r="P1652" s="158"/>
      <c r="Q1652" s="158"/>
      <c r="R1652" s="159"/>
      <c r="S1652" s="159"/>
      <c r="T1652" s="159"/>
      <c r="U1652" s="159"/>
      <c r="V1652" s="159"/>
      <c r="W1652" s="159"/>
      <c r="X1652" s="159"/>
      <c r="Y1652" s="159"/>
      <c r="Z1652" s="148"/>
      <c r="AA1652" s="148"/>
      <c r="AB1652" s="148"/>
      <c r="AC1652" s="148"/>
      <c r="AD1652" s="148"/>
      <c r="AE1652" s="148"/>
      <c r="AF1652" s="148"/>
      <c r="AG1652" s="148" t="s">
        <v>365</v>
      </c>
      <c r="AH1652" s="148"/>
      <c r="AI1652" s="148"/>
      <c r="AJ1652" s="148"/>
      <c r="AK1652" s="148"/>
      <c r="AL1652" s="148"/>
      <c r="AM1652" s="148"/>
      <c r="AN1652" s="148"/>
      <c r="AO1652" s="148"/>
      <c r="AP1652" s="148"/>
      <c r="AQ1652" s="148"/>
      <c r="AR1652" s="148"/>
      <c r="AS1652" s="148"/>
      <c r="AT1652" s="148"/>
      <c r="AU1652" s="148"/>
      <c r="AV1652" s="148"/>
      <c r="AW1652" s="148"/>
      <c r="AX1652" s="148"/>
      <c r="AY1652" s="148"/>
      <c r="AZ1652" s="148"/>
      <c r="BA1652" s="148"/>
      <c r="BB1652" s="148"/>
      <c r="BC1652" s="148"/>
      <c r="BD1652" s="148"/>
      <c r="BE1652" s="148"/>
      <c r="BF1652" s="148"/>
      <c r="BG1652" s="148"/>
      <c r="BH1652" s="148"/>
    </row>
    <row r="1653" spans="1:60" outlineLevel="2" x14ac:dyDescent="0.2">
      <c r="A1653" s="155"/>
      <c r="B1653" s="156"/>
      <c r="C1653" s="196" t="s">
        <v>1862</v>
      </c>
      <c r="D1653" s="161"/>
      <c r="E1653" s="162">
        <v>6.1</v>
      </c>
      <c r="F1653" s="159"/>
      <c r="G1653" s="159"/>
      <c r="H1653" s="159"/>
      <c r="I1653" s="159"/>
      <c r="J1653" s="159"/>
      <c r="K1653" s="159"/>
      <c r="L1653" s="159"/>
      <c r="M1653" s="159"/>
      <c r="N1653" s="158"/>
      <c r="O1653" s="158"/>
      <c r="P1653" s="158"/>
      <c r="Q1653" s="158"/>
      <c r="R1653" s="159"/>
      <c r="S1653" s="159"/>
      <c r="T1653" s="159"/>
      <c r="U1653" s="159"/>
      <c r="V1653" s="159"/>
      <c r="W1653" s="159"/>
      <c r="X1653" s="159"/>
      <c r="Y1653" s="159"/>
      <c r="Z1653" s="148"/>
      <c r="AA1653" s="148"/>
      <c r="AB1653" s="148"/>
      <c r="AC1653" s="148"/>
      <c r="AD1653" s="148"/>
      <c r="AE1653" s="148"/>
      <c r="AF1653" s="148"/>
      <c r="AG1653" s="148" t="s">
        <v>318</v>
      </c>
      <c r="AH1653" s="148">
        <v>0</v>
      </c>
      <c r="AI1653" s="148"/>
      <c r="AJ1653" s="148"/>
      <c r="AK1653" s="148"/>
      <c r="AL1653" s="148"/>
      <c r="AM1653" s="148"/>
      <c r="AN1653" s="148"/>
      <c r="AO1653" s="148"/>
      <c r="AP1653" s="148"/>
      <c r="AQ1653" s="148"/>
      <c r="AR1653" s="148"/>
      <c r="AS1653" s="148"/>
      <c r="AT1653" s="148"/>
      <c r="AU1653" s="148"/>
      <c r="AV1653" s="148"/>
      <c r="AW1653" s="148"/>
      <c r="AX1653" s="148"/>
      <c r="AY1653" s="148"/>
      <c r="AZ1653" s="148"/>
      <c r="BA1653" s="148"/>
      <c r="BB1653" s="148"/>
      <c r="BC1653" s="148"/>
      <c r="BD1653" s="148"/>
      <c r="BE1653" s="148"/>
      <c r="BF1653" s="148"/>
      <c r="BG1653" s="148"/>
      <c r="BH1653" s="148"/>
    </row>
    <row r="1654" spans="1:60" outlineLevel="1" x14ac:dyDescent="0.2">
      <c r="A1654" s="178">
        <v>356</v>
      </c>
      <c r="B1654" s="179" t="s">
        <v>1863</v>
      </c>
      <c r="C1654" s="195" t="s">
        <v>1864</v>
      </c>
      <c r="D1654" s="180" t="s">
        <v>389</v>
      </c>
      <c r="E1654" s="181">
        <v>1.2</v>
      </c>
      <c r="F1654" s="182"/>
      <c r="G1654" s="183">
        <f>ROUND(E1654*F1654,2)</f>
        <v>0</v>
      </c>
      <c r="H1654" s="182"/>
      <c r="I1654" s="183">
        <f>ROUND(E1654*H1654,2)</f>
        <v>0</v>
      </c>
      <c r="J1654" s="182"/>
      <c r="K1654" s="183">
        <f>ROUND(E1654*J1654,2)</f>
        <v>0</v>
      </c>
      <c r="L1654" s="183">
        <v>12</v>
      </c>
      <c r="M1654" s="183">
        <f>G1654*(1+L1654/100)</f>
        <v>0</v>
      </c>
      <c r="N1654" s="181">
        <v>1.7389999999999999E-2</v>
      </c>
      <c r="O1654" s="181">
        <f>ROUND(E1654*N1654,2)</f>
        <v>0.02</v>
      </c>
      <c r="P1654" s="181">
        <v>0</v>
      </c>
      <c r="Q1654" s="181">
        <f>ROUND(E1654*P1654,2)</f>
        <v>0</v>
      </c>
      <c r="R1654" s="183"/>
      <c r="S1654" s="183" t="s">
        <v>633</v>
      </c>
      <c r="T1654" s="184" t="s">
        <v>383</v>
      </c>
      <c r="U1654" s="159">
        <v>0</v>
      </c>
      <c r="V1654" s="159">
        <f>ROUND(E1654*U1654,2)</f>
        <v>0</v>
      </c>
      <c r="W1654" s="159"/>
      <c r="X1654" s="159" t="s">
        <v>314</v>
      </c>
      <c r="Y1654" s="159" t="s">
        <v>315</v>
      </c>
      <c r="Z1654" s="148"/>
      <c r="AA1654" s="148"/>
      <c r="AB1654" s="148"/>
      <c r="AC1654" s="148"/>
      <c r="AD1654" s="148"/>
      <c r="AE1654" s="148"/>
      <c r="AF1654" s="148"/>
      <c r="AG1654" s="148" t="s">
        <v>316</v>
      </c>
      <c r="AH1654" s="148"/>
      <c r="AI1654" s="148"/>
      <c r="AJ1654" s="148"/>
      <c r="AK1654" s="148"/>
      <c r="AL1654" s="148"/>
      <c r="AM1654" s="148"/>
      <c r="AN1654" s="148"/>
      <c r="AO1654" s="148"/>
      <c r="AP1654" s="148"/>
      <c r="AQ1654" s="148"/>
      <c r="AR1654" s="148"/>
      <c r="AS1654" s="148"/>
      <c r="AT1654" s="148"/>
      <c r="AU1654" s="148"/>
      <c r="AV1654" s="148"/>
      <c r="AW1654" s="148"/>
      <c r="AX1654" s="148"/>
      <c r="AY1654" s="148"/>
      <c r="AZ1654" s="148"/>
      <c r="BA1654" s="148"/>
      <c r="BB1654" s="148"/>
      <c r="BC1654" s="148"/>
      <c r="BD1654" s="148"/>
      <c r="BE1654" s="148"/>
      <c r="BF1654" s="148"/>
      <c r="BG1654" s="148"/>
      <c r="BH1654" s="148"/>
    </row>
    <row r="1655" spans="1:60" outlineLevel="2" x14ac:dyDescent="0.2">
      <c r="A1655" s="155"/>
      <c r="B1655" s="156"/>
      <c r="C1655" s="265" t="s">
        <v>1865</v>
      </c>
      <c r="D1655" s="266"/>
      <c r="E1655" s="266"/>
      <c r="F1655" s="266"/>
      <c r="G1655" s="266"/>
      <c r="H1655" s="159"/>
      <c r="I1655" s="159"/>
      <c r="J1655" s="159"/>
      <c r="K1655" s="159"/>
      <c r="L1655" s="159"/>
      <c r="M1655" s="159"/>
      <c r="N1655" s="158"/>
      <c r="O1655" s="158"/>
      <c r="P1655" s="158"/>
      <c r="Q1655" s="158"/>
      <c r="R1655" s="159"/>
      <c r="S1655" s="159"/>
      <c r="T1655" s="159"/>
      <c r="U1655" s="159"/>
      <c r="V1655" s="159"/>
      <c r="W1655" s="159"/>
      <c r="X1655" s="159"/>
      <c r="Y1655" s="159"/>
      <c r="Z1655" s="148"/>
      <c r="AA1655" s="148"/>
      <c r="AB1655" s="148"/>
      <c r="AC1655" s="148"/>
      <c r="AD1655" s="148"/>
      <c r="AE1655" s="148"/>
      <c r="AF1655" s="148"/>
      <c r="AG1655" s="148" t="s">
        <v>365</v>
      </c>
      <c r="AH1655" s="148"/>
      <c r="AI1655" s="148"/>
      <c r="AJ1655" s="148"/>
      <c r="AK1655" s="148"/>
      <c r="AL1655" s="148"/>
      <c r="AM1655" s="148"/>
      <c r="AN1655" s="148"/>
      <c r="AO1655" s="148"/>
      <c r="AP1655" s="148"/>
      <c r="AQ1655" s="148"/>
      <c r="AR1655" s="148"/>
      <c r="AS1655" s="148"/>
      <c r="AT1655" s="148"/>
      <c r="AU1655" s="148"/>
      <c r="AV1655" s="148"/>
      <c r="AW1655" s="148"/>
      <c r="AX1655" s="148"/>
      <c r="AY1655" s="148"/>
      <c r="AZ1655" s="148"/>
      <c r="BA1655" s="148"/>
      <c r="BB1655" s="148"/>
      <c r="BC1655" s="148"/>
      <c r="BD1655" s="148"/>
      <c r="BE1655" s="148"/>
      <c r="BF1655" s="148"/>
      <c r="BG1655" s="148"/>
      <c r="BH1655" s="148"/>
    </row>
    <row r="1656" spans="1:60" outlineLevel="3" x14ac:dyDescent="0.2">
      <c r="A1656" s="155"/>
      <c r="B1656" s="156"/>
      <c r="C1656" s="263" t="s">
        <v>1826</v>
      </c>
      <c r="D1656" s="264"/>
      <c r="E1656" s="264"/>
      <c r="F1656" s="264"/>
      <c r="G1656" s="264"/>
      <c r="H1656" s="159"/>
      <c r="I1656" s="159"/>
      <c r="J1656" s="159"/>
      <c r="K1656" s="159"/>
      <c r="L1656" s="159"/>
      <c r="M1656" s="159"/>
      <c r="N1656" s="158"/>
      <c r="O1656" s="158"/>
      <c r="P1656" s="158"/>
      <c r="Q1656" s="158"/>
      <c r="R1656" s="159"/>
      <c r="S1656" s="159"/>
      <c r="T1656" s="159"/>
      <c r="U1656" s="159"/>
      <c r="V1656" s="159"/>
      <c r="W1656" s="159"/>
      <c r="X1656" s="159"/>
      <c r="Y1656" s="159"/>
      <c r="Z1656" s="148"/>
      <c r="AA1656" s="148"/>
      <c r="AB1656" s="148"/>
      <c r="AC1656" s="148"/>
      <c r="AD1656" s="148"/>
      <c r="AE1656" s="148"/>
      <c r="AF1656" s="148"/>
      <c r="AG1656" s="148" t="s">
        <v>365</v>
      </c>
      <c r="AH1656" s="148"/>
      <c r="AI1656" s="148"/>
      <c r="AJ1656" s="148"/>
      <c r="AK1656" s="148"/>
      <c r="AL1656" s="148"/>
      <c r="AM1656" s="148"/>
      <c r="AN1656" s="148"/>
      <c r="AO1656" s="148"/>
      <c r="AP1656" s="148"/>
      <c r="AQ1656" s="148"/>
      <c r="AR1656" s="148"/>
      <c r="AS1656" s="148"/>
      <c r="AT1656" s="148"/>
      <c r="AU1656" s="148"/>
      <c r="AV1656" s="148"/>
      <c r="AW1656" s="148"/>
      <c r="AX1656" s="148"/>
      <c r="AY1656" s="148"/>
      <c r="AZ1656" s="148"/>
      <c r="BA1656" s="148"/>
      <c r="BB1656" s="148"/>
      <c r="BC1656" s="148"/>
      <c r="BD1656" s="148"/>
      <c r="BE1656" s="148"/>
      <c r="BF1656" s="148"/>
      <c r="BG1656" s="148"/>
      <c r="BH1656" s="148"/>
    </row>
    <row r="1657" spans="1:60" outlineLevel="3" x14ac:dyDescent="0.2">
      <c r="A1657" s="155"/>
      <c r="B1657" s="156"/>
      <c r="C1657" s="263" t="s">
        <v>1827</v>
      </c>
      <c r="D1657" s="264"/>
      <c r="E1657" s="264"/>
      <c r="F1657" s="264"/>
      <c r="G1657" s="264"/>
      <c r="H1657" s="159"/>
      <c r="I1657" s="159"/>
      <c r="J1657" s="159"/>
      <c r="K1657" s="159"/>
      <c r="L1657" s="159"/>
      <c r="M1657" s="159"/>
      <c r="N1657" s="158"/>
      <c r="O1657" s="158"/>
      <c r="P1657" s="158"/>
      <c r="Q1657" s="158"/>
      <c r="R1657" s="159"/>
      <c r="S1657" s="159"/>
      <c r="T1657" s="159"/>
      <c r="U1657" s="159"/>
      <c r="V1657" s="159"/>
      <c r="W1657" s="159"/>
      <c r="X1657" s="159"/>
      <c r="Y1657" s="159"/>
      <c r="Z1657" s="148"/>
      <c r="AA1657" s="148"/>
      <c r="AB1657" s="148"/>
      <c r="AC1657" s="148"/>
      <c r="AD1657" s="148"/>
      <c r="AE1657" s="148"/>
      <c r="AF1657" s="148"/>
      <c r="AG1657" s="148" t="s">
        <v>365</v>
      </c>
      <c r="AH1657" s="148"/>
      <c r="AI1657" s="148"/>
      <c r="AJ1657" s="148"/>
      <c r="AK1657" s="148"/>
      <c r="AL1657" s="148"/>
      <c r="AM1657" s="148"/>
      <c r="AN1657" s="148"/>
      <c r="AO1657" s="148"/>
      <c r="AP1657" s="148"/>
      <c r="AQ1657" s="148"/>
      <c r="AR1657" s="148"/>
      <c r="AS1657" s="148"/>
      <c r="AT1657" s="148"/>
      <c r="AU1657" s="148"/>
      <c r="AV1657" s="148"/>
      <c r="AW1657" s="148"/>
      <c r="AX1657" s="148"/>
      <c r="AY1657" s="148"/>
      <c r="AZ1657" s="148"/>
      <c r="BA1657" s="148"/>
      <c r="BB1657" s="148"/>
      <c r="BC1657" s="148"/>
      <c r="BD1657" s="148"/>
      <c r="BE1657" s="148"/>
      <c r="BF1657" s="148"/>
      <c r="BG1657" s="148"/>
      <c r="BH1657" s="148"/>
    </row>
    <row r="1658" spans="1:60" outlineLevel="3" x14ac:dyDescent="0.2">
      <c r="A1658" s="155"/>
      <c r="B1658" s="156"/>
      <c r="C1658" s="263" t="s">
        <v>1853</v>
      </c>
      <c r="D1658" s="264"/>
      <c r="E1658" s="264"/>
      <c r="F1658" s="264"/>
      <c r="G1658" s="264"/>
      <c r="H1658" s="159"/>
      <c r="I1658" s="159"/>
      <c r="J1658" s="159"/>
      <c r="K1658" s="159"/>
      <c r="L1658" s="159"/>
      <c r="M1658" s="159"/>
      <c r="N1658" s="158"/>
      <c r="O1658" s="158"/>
      <c r="P1658" s="158"/>
      <c r="Q1658" s="158"/>
      <c r="R1658" s="159"/>
      <c r="S1658" s="159"/>
      <c r="T1658" s="159"/>
      <c r="U1658" s="159"/>
      <c r="V1658" s="159"/>
      <c r="W1658" s="159"/>
      <c r="X1658" s="159"/>
      <c r="Y1658" s="159"/>
      <c r="Z1658" s="148"/>
      <c r="AA1658" s="148"/>
      <c r="AB1658" s="148"/>
      <c r="AC1658" s="148"/>
      <c r="AD1658" s="148"/>
      <c r="AE1658" s="148"/>
      <c r="AF1658" s="148"/>
      <c r="AG1658" s="148" t="s">
        <v>365</v>
      </c>
      <c r="AH1658" s="148"/>
      <c r="AI1658" s="148"/>
      <c r="AJ1658" s="148"/>
      <c r="AK1658" s="148"/>
      <c r="AL1658" s="148"/>
      <c r="AM1658" s="148"/>
      <c r="AN1658" s="148"/>
      <c r="AO1658" s="148"/>
      <c r="AP1658" s="148"/>
      <c r="AQ1658" s="148"/>
      <c r="AR1658" s="148"/>
      <c r="AS1658" s="148"/>
      <c r="AT1658" s="148"/>
      <c r="AU1658" s="148"/>
      <c r="AV1658" s="148"/>
      <c r="AW1658" s="148"/>
      <c r="AX1658" s="148"/>
      <c r="AY1658" s="148"/>
      <c r="AZ1658" s="148"/>
      <c r="BA1658" s="148"/>
      <c r="BB1658" s="148"/>
      <c r="BC1658" s="148"/>
      <c r="BD1658" s="148"/>
      <c r="BE1658" s="148"/>
      <c r="BF1658" s="148"/>
      <c r="BG1658" s="148"/>
      <c r="BH1658" s="148"/>
    </row>
    <row r="1659" spans="1:60" outlineLevel="3" x14ac:dyDescent="0.2">
      <c r="A1659" s="155"/>
      <c r="B1659" s="156"/>
      <c r="C1659" s="263" t="s">
        <v>1866</v>
      </c>
      <c r="D1659" s="264"/>
      <c r="E1659" s="264"/>
      <c r="F1659" s="264"/>
      <c r="G1659" s="264"/>
      <c r="H1659" s="159"/>
      <c r="I1659" s="159"/>
      <c r="J1659" s="159"/>
      <c r="K1659" s="159"/>
      <c r="L1659" s="159"/>
      <c r="M1659" s="159"/>
      <c r="N1659" s="158"/>
      <c r="O1659" s="158"/>
      <c r="P1659" s="158"/>
      <c r="Q1659" s="158"/>
      <c r="R1659" s="159"/>
      <c r="S1659" s="159"/>
      <c r="T1659" s="159"/>
      <c r="U1659" s="159"/>
      <c r="V1659" s="159"/>
      <c r="W1659" s="159"/>
      <c r="X1659" s="159"/>
      <c r="Y1659" s="159"/>
      <c r="Z1659" s="148"/>
      <c r="AA1659" s="148"/>
      <c r="AB1659" s="148"/>
      <c r="AC1659" s="148"/>
      <c r="AD1659" s="148"/>
      <c r="AE1659" s="148"/>
      <c r="AF1659" s="148"/>
      <c r="AG1659" s="148" t="s">
        <v>365</v>
      </c>
      <c r="AH1659" s="148"/>
      <c r="AI1659" s="148"/>
      <c r="AJ1659" s="148"/>
      <c r="AK1659" s="148"/>
      <c r="AL1659" s="148"/>
      <c r="AM1659" s="148"/>
      <c r="AN1659" s="148"/>
      <c r="AO1659" s="148"/>
      <c r="AP1659" s="148"/>
      <c r="AQ1659" s="148"/>
      <c r="AR1659" s="148"/>
      <c r="AS1659" s="148"/>
      <c r="AT1659" s="148"/>
      <c r="AU1659" s="148"/>
      <c r="AV1659" s="148"/>
      <c r="AW1659" s="148"/>
      <c r="AX1659" s="148"/>
      <c r="AY1659" s="148"/>
      <c r="AZ1659" s="148"/>
      <c r="BA1659" s="148"/>
      <c r="BB1659" s="148"/>
      <c r="BC1659" s="148"/>
      <c r="BD1659" s="148"/>
      <c r="BE1659" s="148"/>
      <c r="BF1659" s="148"/>
      <c r="BG1659" s="148"/>
      <c r="BH1659" s="148"/>
    </row>
    <row r="1660" spans="1:60" outlineLevel="3" x14ac:dyDescent="0.2">
      <c r="A1660" s="155"/>
      <c r="B1660" s="156"/>
      <c r="C1660" s="263" t="s">
        <v>1855</v>
      </c>
      <c r="D1660" s="264"/>
      <c r="E1660" s="264"/>
      <c r="F1660" s="264"/>
      <c r="G1660" s="264"/>
      <c r="H1660" s="159"/>
      <c r="I1660" s="159"/>
      <c r="J1660" s="159"/>
      <c r="K1660" s="159"/>
      <c r="L1660" s="159"/>
      <c r="M1660" s="159"/>
      <c r="N1660" s="158"/>
      <c r="O1660" s="158"/>
      <c r="P1660" s="158"/>
      <c r="Q1660" s="158"/>
      <c r="R1660" s="159"/>
      <c r="S1660" s="159"/>
      <c r="T1660" s="159"/>
      <c r="U1660" s="159"/>
      <c r="V1660" s="159"/>
      <c r="W1660" s="159"/>
      <c r="X1660" s="159"/>
      <c r="Y1660" s="159"/>
      <c r="Z1660" s="148"/>
      <c r="AA1660" s="148"/>
      <c r="AB1660" s="148"/>
      <c r="AC1660" s="148"/>
      <c r="AD1660" s="148"/>
      <c r="AE1660" s="148"/>
      <c r="AF1660" s="148"/>
      <c r="AG1660" s="148" t="s">
        <v>365</v>
      </c>
      <c r="AH1660" s="148"/>
      <c r="AI1660" s="148"/>
      <c r="AJ1660" s="148"/>
      <c r="AK1660" s="148"/>
      <c r="AL1660" s="148"/>
      <c r="AM1660" s="148"/>
      <c r="AN1660" s="148"/>
      <c r="AO1660" s="148"/>
      <c r="AP1660" s="148"/>
      <c r="AQ1660" s="148"/>
      <c r="AR1660" s="148"/>
      <c r="AS1660" s="148"/>
      <c r="AT1660" s="148"/>
      <c r="AU1660" s="148"/>
      <c r="AV1660" s="148"/>
      <c r="AW1660" s="148"/>
      <c r="AX1660" s="148"/>
      <c r="AY1660" s="148"/>
      <c r="AZ1660" s="148"/>
      <c r="BA1660" s="148"/>
      <c r="BB1660" s="148"/>
      <c r="BC1660" s="148"/>
      <c r="BD1660" s="148"/>
      <c r="BE1660" s="148"/>
      <c r="BF1660" s="148"/>
      <c r="BG1660" s="148"/>
      <c r="BH1660" s="148"/>
    </row>
    <row r="1661" spans="1:60" outlineLevel="3" x14ac:dyDescent="0.2">
      <c r="A1661" s="155"/>
      <c r="B1661" s="156"/>
      <c r="C1661" s="263" t="s">
        <v>1856</v>
      </c>
      <c r="D1661" s="264"/>
      <c r="E1661" s="264"/>
      <c r="F1661" s="264"/>
      <c r="G1661" s="264"/>
      <c r="H1661" s="159"/>
      <c r="I1661" s="159"/>
      <c r="J1661" s="159"/>
      <c r="K1661" s="159"/>
      <c r="L1661" s="159"/>
      <c r="M1661" s="159"/>
      <c r="N1661" s="158"/>
      <c r="O1661" s="158"/>
      <c r="P1661" s="158"/>
      <c r="Q1661" s="158"/>
      <c r="R1661" s="159"/>
      <c r="S1661" s="159"/>
      <c r="T1661" s="159"/>
      <c r="U1661" s="159"/>
      <c r="V1661" s="159"/>
      <c r="W1661" s="159"/>
      <c r="X1661" s="159"/>
      <c r="Y1661" s="159"/>
      <c r="Z1661" s="148"/>
      <c r="AA1661" s="148"/>
      <c r="AB1661" s="148"/>
      <c r="AC1661" s="148"/>
      <c r="AD1661" s="148"/>
      <c r="AE1661" s="148"/>
      <c r="AF1661" s="148"/>
      <c r="AG1661" s="148" t="s">
        <v>365</v>
      </c>
      <c r="AH1661" s="148"/>
      <c r="AI1661" s="148"/>
      <c r="AJ1661" s="148"/>
      <c r="AK1661" s="148"/>
      <c r="AL1661" s="148"/>
      <c r="AM1661" s="148"/>
      <c r="AN1661" s="148"/>
      <c r="AO1661" s="148"/>
      <c r="AP1661" s="148"/>
      <c r="AQ1661" s="148"/>
      <c r="AR1661" s="148"/>
      <c r="AS1661" s="148"/>
      <c r="AT1661" s="148"/>
      <c r="AU1661" s="148"/>
      <c r="AV1661" s="148"/>
      <c r="AW1661" s="148"/>
      <c r="AX1661" s="148"/>
      <c r="AY1661" s="148"/>
      <c r="AZ1661" s="148"/>
      <c r="BA1661" s="148"/>
      <c r="BB1661" s="148"/>
      <c r="BC1661" s="148"/>
      <c r="BD1661" s="148"/>
      <c r="BE1661" s="148"/>
      <c r="BF1661" s="148"/>
      <c r="BG1661" s="148"/>
      <c r="BH1661" s="148"/>
    </row>
    <row r="1662" spans="1:60" outlineLevel="3" x14ac:dyDescent="0.2">
      <c r="A1662" s="155"/>
      <c r="B1662" s="156"/>
      <c r="C1662" s="263" t="s">
        <v>1858</v>
      </c>
      <c r="D1662" s="264"/>
      <c r="E1662" s="264"/>
      <c r="F1662" s="264"/>
      <c r="G1662" s="264"/>
      <c r="H1662" s="159"/>
      <c r="I1662" s="159"/>
      <c r="J1662" s="159"/>
      <c r="K1662" s="159"/>
      <c r="L1662" s="159"/>
      <c r="M1662" s="159"/>
      <c r="N1662" s="158"/>
      <c r="O1662" s="158"/>
      <c r="P1662" s="158"/>
      <c r="Q1662" s="158"/>
      <c r="R1662" s="159"/>
      <c r="S1662" s="159"/>
      <c r="T1662" s="159"/>
      <c r="U1662" s="159"/>
      <c r="V1662" s="159"/>
      <c r="W1662" s="159"/>
      <c r="X1662" s="159"/>
      <c r="Y1662" s="159"/>
      <c r="Z1662" s="148"/>
      <c r="AA1662" s="148"/>
      <c r="AB1662" s="148"/>
      <c r="AC1662" s="148"/>
      <c r="AD1662" s="148"/>
      <c r="AE1662" s="148"/>
      <c r="AF1662" s="148"/>
      <c r="AG1662" s="148" t="s">
        <v>365</v>
      </c>
      <c r="AH1662" s="148"/>
      <c r="AI1662" s="148"/>
      <c r="AJ1662" s="148"/>
      <c r="AK1662" s="148"/>
      <c r="AL1662" s="148"/>
      <c r="AM1662" s="148"/>
      <c r="AN1662" s="148"/>
      <c r="AO1662" s="148"/>
      <c r="AP1662" s="148"/>
      <c r="AQ1662" s="148"/>
      <c r="AR1662" s="148"/>
      <c r="AS1662" s="148"/>
      <c r="AT1662" s="148"/>
      <c r="AU1662" s="148"/>
      <c r="AV1662" s="148"/>
      <c r="AW1662" s="148"/>
      <c r="AX1662" s="148"/>
      <c r="AY1662" s="148"/>
      <c r="AZ1662" s="148"/>
      <c r="BA1662" s="148"/>
      <c r="BB1662" s="148"/>
      <c r="BC1662" s="148"/>
      <c r="BD1662" s="148"/>
      <c r="BE1662" s="148"/>
      <c r="BF1662" s="148"/>
      <c r="BG1662" s="148"/>
      <c r="BH1662" s="148"/>
    </row>
    <row r="1663" spans="1:60" outlineLevel="3" x14ac:dyDescent="0.2">
      <c r="A1663" s="155"/>
      <c r="B1663" s="156"/>
      <c r="C1663" s="263" t="s">
        <v>1859</v>
      </c>
      <c r="D1663" s="264"/>
      <c r="E1663" s="264"/>
      <c r="F1663" s="264"/>
      <c r="G1663" s="264"/>
      <c r="H1663" s="159"/>
      <c r="I1663" s="159"/>
      <c r="J1663" s="159"/>
      <c r="K1663" s="159"/>
      <c r="L1663" s="159"/>
      <c r="M1663" s="159"/>
      <c r="N1663" s="158"/>
      <c r="O1663" s="158"/>
      <c r="P1663" s="158"/>
      <c r="Q1663" s="158"/>
      <c r="R1663" s="159"/>
      <c r="S1663" s="159"/>
      <c r="T1663" s="159"/>
      <c r="U1663" s="159"/>
      <c r="V1663" s="159"/>
      <c r="W1663" s="159"/>
      <c r="X1663" s="159"/>
      <c r="Y1663" s="159"/>
      <c r="Z1663" s="148"/>
      <c r="AA1663" s="148"/>
      <c r="AB1663" s="148"/>
      <c r="AC1663" s="148"/>
      <c r="AD1663" s="148"/>
      <c r="AE1663" s="148"/>
      <c r="AF1663" s="148"/>
      <c r="AG1663" s="148" t="s">
        <v>365</v>
      </c>
      <c r="AH1663" s="148"/>
      <c r="AI1663" s="148"/>
      <c r="AJ1663" s="148"/>
      <c r="AK1663" s="148"/>
      <c r="AL1663" s="148"/>
      <c r="AM1663" s="148"/>
      <c r="AN1663" s="148"/>
      <c r="AO1663" s="148"/>
      <c r="AP1663" s="148"/>
      <c r="AQ1663" s="148"/>
      <c r="AR1663" s="148"/>
      <c r="AS1663" s="148"/>
      <c r="AT1663" s="148"/>
      <c r="AU1663" s="148"/>
      <c r="AV1663" s="148"/>
      <c r="AW1663" s="148"/>
      <c r="AX1663" s="148"/>
      <c r="AY1663" s="148"/>
      <c r="AZ1663" s="148"/>
      <c r="BA1663" s="148"/>
      <c r="BB1663" s="148"/>
      <c r="BC1663" s="148"/>
      <c r="BD1663" s="148"/>
      <c r="BE1663" s="148"/>
      <c r="BF1663" s="148"/>
      <c r="BG1663" s="148"/>
      <c r="BH1663" s="148"/>
    </row>
    <row r="1664" spans="1:60" outlineLevel="3" x14ac:dyDescent="0.2">
      <c r="A1664" s="155"/>
      <c r="B1664" s="156"/>
      <c r="C1664" s="263" t="s">
        <v>1860</v>
      </c>
      <c r="D1664" s="264"/>
      <c r="E1664" s="264"/>
      <c r="F1664" s="264"/>
      <c r="G1664" s="264"/>
      <c r="H1664" s="159"/>
      <c r="I1664" s="159"/>
      <c r="J1664" s="159"/>
      <c r="K1664" s="159"/>
      <c r="L1664" s="159"/>
      <c r="M1664" s="159"/>
      <c r="N1664" s="158"/>
      <c r="O1664" s="158"/>
      <c r="P1664" s="158"/>
      <c r="Q1664" s="158"/>
      <c r="R1664" s="159"/>
      <c r="S1664" s="159"/>
      <c r="T1664" s="159"/>
      <c r="U1664" s="159"/>
      <c r="V1664" s="159"/>
      <c r="W1664" s="159"/>
      <c r="X1664" s="159"/>
      <c r="Y1664" s="159"/>
      <c r="Z1664" s="148"/>
      <c r="AA1664" s="148"/>
      <c r="AB1664" s="148"/>
      <c r="AC1664" s="148"/>
      <c r="AD1664" s="148"/>
      <c r="AE1664" s="148"/>
      <c r="AF1664" s="148"/>
      <c r="AG1664" s="148" t="s">
        <v>365</v>
      </c>
      <c r="AH1664" s="148"/>
      <c r="AI1664" s="148"/>
      <c r="AJ1664" s="148"/>
      <c r="AK1664" s="148"/>
      <c r="AL1664" s="148"/>
      <c r="AM1664" s="148"/>
      <c r="AN1664" s="148"/>
      <c r="AO1664" s="148"/>
      <c r="AP1664" s="148"/>
      <c r="AQ1664" s="148"/>
      <c r="AR1664" s="148"/>
      <c r="AS1664" s="148"/>
      <c r="AT1664" s="148"/>
      <c r="AU1664" s="148"/>
      <c r="AV1664" s="148"/>
      <c r="AW1664" s="148"/>
      <c r="AX1664" s="148"/>
      <c r="AY1664" s="148"/>
      <c r="AZ1664" s="148"/>
      <c r="BA1664" s="148"/>
      <c r="BB1664" s="148"/>
      <c r="BC1664" s="148"/>
      <c r="BD1664" s="148"/>
      <c r="BE1664" s="148"/>
      <c r="BF1664" s="148"/>
      <c r="BG1664" s="148"/>
      <c r="BH1664" s="148"/>
    </row>
    <row r="1665" spans="1:60" outlineLevel="3" x14ac:dyDescent="0.2">
      <c r="A1665" s="155"/>
      <c r="B1665" s="156"/>
      <c r="C1665" s="263" t="s">
        <v>1861</v>
      </c>
      <c r="D1665" s="264"/>
      <c r="E1665" s="264"/>
      <c r="F1665" s="264"/>
      <c r="G1665" s="264"/>
      <c r="H1665" s="159"/>
      <c r="I1665" s="159"/>
      <c r="J1665" s="159"/>
      <c r="K1665" s="159"/>
      <c r="L1665" s="159"/>
      <c r="M1665" s="159"/>
      <c r="N1665" s="158"/>
      <c r="O1665" s="158"/>
      <c r="P1665" s="158"/>
      <c r="Q1665" s="158"/>
      <c r="R1665" s="159"/>
      <c r="S1665" s="159"/>
      <c r="T1665" s="159"/>
      <c r="U1665" s="159"/>
      <c r="V1665" s="159"/>
      <c r="W1665" s="159"/>
      <c r="X1665" s="159"/>
      <c r="Y1665" s="159"/>
      <c r="Z1665" s="148"/>
      <c r="AA1665" s="148"/>
      <c r="AB1665" s="148"/>
      <c r="AC1665" s="148"/>
      <c r="AD1665" s="148"/>
      <c r="AE1665" s="148"/>
      <c r="AF1665" s="148"/>
      <c r="AG1665" s="148" t="s">
        <v>365</v>
      </c>
      <c r="AH1665" s="148"/>
      <c r="AI1665" s="148"/>
      <c r="AJ1665" s="148"/>
      <c r="AK1665" s="148"/>
      <c r="AL1665" s="148"/>
      <c r="AM1665" s="148"/>
      <c r="AN1665" s="148"/>
      <c r="AO1665" s="148"/>
      <c r="AP1665" s="148"/>
      <c r="AQ1665" s="148"/>
      <c r="AR1665" s="148"/>
      <c r="AS1665" s="148"/>
      <c r="AT1665" s="148"/>
      <c r="AU1665" s="148"/>
      <c r="AV1665" s="148"/>
      <c r="AW1665" s="148"/>
      <c r="AX1665" s="148"/>
      <c r="AY1665" s="148"/>
      <c r="AZ1665" s="148"/>
      <c r="BA1665" s="148"/>
      <c r="BB1665" s="148"/>
      <c r="BC1665" s="148"/>
      <c r="BD1665" s="148"/>
      <c r="BE1665" s="148"/>
      <c r="BF1665" s="148"/>
      <c r="BG1665" s="148"/>
      <c r="BH1665" s="148"/>
    </row>
    <row r="1666" spans="1:60" outlineLevel="2" x14ac:dyDescent="0.2">
      <c r="A1666" s="155"/>
      <c r="B1666" s="156"/>
      <c r="C1666" s="196" t="s">
        <v>1867</v>
      </c>
      <c r="D1666" s="161"/>
      <c r="E1666" s="162">
        <v>1.2</v>
      </c>
      <c r="F1666" s="159"/>
      <c r="G1666" s="159"/>
      <c r="H1666" s="159"/>
      <c r="I1666" s="159"/>
      <c r="J1666" s="159"/>
      <c r="K1666" s="159"/>
      <c r="L1666" s="159"/>
      <c r="M1666" s="159"/>
      <c r="N1666" s="158"/>
      <c r="O1666" s="158"/>
      <c r="P1666" s="158"/>
      <c r="Q1666" s="158"/>
      <c r="R1666" s="159"/>
      <c r="S1666" s="159"/>
      <c r="T1666" s="159"/>
      <c r="U1666" s="159"/>
      <c r="V1666" s="159"/>
      <c r="W1666" s="159"/>
      <c r="X1666" s="159"/>
      <c r="Y1666" s="159"/>
      <c r="Z1666" s="148"/>
      <c r="AA1666" s="148"/>
      <c r="AB1666" s="148"/>
      <c r="AC1666" s="148"/>
      <c r="AD1666" s="148"/>
      <c r="AE1666" s="148"/>
      <c r="AF1666" s="148"/>
      <c r="AG1666" s="148" t="s">
        <v>318</v>
      </c>
      <c r="AH1666" s="148">
        <v>0</v>
      </c>
      <c r="AI1666" s="148"/>
      <c r="AJ1666" s="148"/>
      <c r="AK1666" s="148"/>
      <c r="AL1666" s="148"/>
      <c r="AM1666" s="148"/>
      <c r="AN1666" s="148"/>
      <c r="AO1666" s="148"/>
      <c r="AP1666" s="148"/>
      <c r="AQ1666" s="148"/>
      <c r="AR1666" s="148"/>
      <c r="AS1666" s="148"/>
      <c r="AT1666" s="148"/>
      <c r="AU1666" s="148"/>
      <c r="AV1666" s="148"/>
      <c r="AW1666" s="148"/>
      <c r="AX1666" s="148"/>
      <c r="AY1666" s="148"/>
      <c r="AZ1666" s="148"/>
      <c r="BA1666" s="148"/>
      <c r="BB1666" s="148"/>
      <c r="BC1666" s="148"/>
      <c r="BD1666" s="148"/>
      <c r="BE1666" s="148"/>
      <c r="BF1666" s="148"/>
      <c r="BG1666" s="148"/>
      <c r="BH1666" s="148"/>
    </row>
    <row r="1667" spans="1:60" outlineLevel="1" x14ac:dyDescent="0.2">
      <c r="A1667" s="178">
        <v>357</v>
      </c>
      <c r="B1667" s="179" t="s">
        <v>663</v>
      </c>
      <c r="C1667" s="195" t="s">
        <v>664</v>
      </c>
      <c r="D1667" s="180" t="s">
        <v>381</v>
      </c>
      <c r="E1667" s="181">
        <v>2.0904500000000001</v>
      </c>
      <c r="F1667" s="182"/>
      <c r="G1667" s="183">
        <f>ROUND(E1667*F1667,2)</f>
        <v>0</v>
      </c>
      <c r="H1667" s="182"/>
      <c r="I1667" s="183">
        <f>ROUND(E1667*H1667,2)</f>
        <v>0</v>
      </c>
      <c r="J1667" s="182"/>
      <c r="K1667" s="183">
        <f>ROUND(E1667*J1667,2)</f>
        <v>0</v>
      </c>
      <c r="L1667" s="183">
        <v>12</v>
      </c>
      <c r="M1667" s="183">
        <f>G1667*(1+L1667/100)</f>
        <v>0</v>
      </c>
      <c r="N1667" s="181">
        <v>1</v>
      </c>
      <c r="O1667" s="181">
        <f>ROUND(E1667*N1667,2)</f>
        <v>2.09</v>
      </c>
      <c r="P1667" s="181">
        <v>0</v>
      </c>
      <c r="Q1667" s="181">
        <f>ROUND(E1667*P1667,2)</f>
        <v>0</v>
      </c>
      <c r="R1667" s="183" t="s">
        <v>382</v>
      </c>
      <c r="S1667" s="183" t="s">
        <v>313</v>
      </c>
      <c r="T1667" s="184" t="s">
        <v>313</v>
      </c>
      <c r="U1667" s="159">
        <v>0</v>
      </c>
      <c r="V1667" s="159">
        <f>ROUND(E1667*U1667,2)</f>
        <v>0</v>
      </c>
      <c r="W1667" s="159"/>
      <c r="X1667" s="159" t="s">
        <v>384</v>
      </c>
      <c r="Y1667" s="159" t="s">
        <v>315</v>
      </c>
      <c r="Z1667" s="148"/>
      <c r="AA1667" s="148"/>
      <c r="AB1667" s="148"/>
      <c r="AC1667" s="148"/>
      <c r="AD1667" s="148"/>
      <c r="AE1667" s="148"/>
      <c r="AF1667" s="148"/>
      <c r="AG1667" s="148" t="s">
        <v>385</v>
      </c>
      <c r="AH1667" s="148"/>
      <c r="AI1667" s="148"/>
      <c r="AJ1667" s="148"/>
      <c r="AK1667" s="148"/>
      <c r="AL1667" s="148"/>
      <c r="AM1667" s="148"/>
      <c r="AN1667" s="148"/>
      <c r="AO1667" s="148"/>
      <c r="AP1667" s="148"/>
      <c r="AQ1667" s="148"/>
      <c r="AR1667" s="148"/>
      <c r="AS1667" s="148"/>
      <c r="AT1667" s="148"/>
      <c r="AU1667" s="148"/>
      <c r="AV1667" s="148"/>
      <c r="AW1667" s="148"/>
      <c r="AX1667" s="148"/>
      <c r="AY1667" s="148"/>
      <c r="AZ1667" s="148"/>
      <c r="BA1667" s="148"/>
      <c r="BB1667" s="148"/>
      <c r="BC1667" s="148"/>
      <c r="BD1667" s="148"/>
      <c r="BE1667" s="148"/>
      <c r="BF1667" s="148"/>
      <c r="BG1667" s="148"/>
      <c r="BH1667" s="148"/>
    </row>
    <row r="1668" spans="1:60" outlineLevel="2" x14ac:dyDescent="0.2">
      <c r="A1668" s="155"/>
      <c r="B1668" s="156"/>
      <c r="C1668" s="196" t="s">
        <v>1868</v>
      </c>
      <c r="D1668" s="161"/>
      <c r="E1668" s="162">
        <v>2.0904500000000001</v>
      </c>
      <c r="F1668" s="159"/>
      <c r="G1668" s="159"/>
      <c r="H1668" s="159"/>
      <c r="I1668" s="159"/>
      <c r="J1668" s="159"/>
      <c r="K1668" s="159"/>
      <c r="L1668" s="159"/>
      <c r="M1668" s="159"/>
      <c r="N1668" s="158"/>
      <c r="O1668" s="158"/>
      <c r="P1668" s="158"/>
      <c r="Q1668" s="158"/>
      <c r="R1668" s="159"/>
      <c r="S1668" s="159"/>
      <c r="T1668" s="159"/>
      <c r="U1668" s="159"/>
      <c r="V1668" s="159"/>
      <c r="W1668" s="159"/>
      <c r="X1668" s="159"/>
      <c r="Y1668" s="159"/>
      <c r="Z1668" s="148"/>
      <c r="AA1668" s="148"/>
      <c r="AB1668" s="148"/>
      <c r="AC1668" s="148"/>
      <c r="AD1668" s="148"/>
      <c r="AE1668" s="148"/>
      <c r="AF1668" s="148"/>
      <c r="AG1668" s="148" t="s">
        <v>318</v>
      </c>
      <c r="AH1668" s="148">
        <v>0</v>
      </c>
      <c r="AI1668" s="148"/>
      <c r="AJ1668" s="148"/>
      <c r="AK1668" s="148"/>
      <c r="AL1668" s="148"/>
      <c r="AM1668" s="148"/>
      <c r="AN1668" s="148"/>
      <c r="AO1668" s="148"/>
      <c r="AP1668" s="148"/>
      <c r="AQ1668" s="148"/>
      <c r="AR1668" s="148"/>
      <c r="AS1668" s="148"/>
      <c r="AT1668" s="148"/>
      <c r="AU1668" s="148"/>
      <c r="AV1668" s="148"/>
      <c r="AW1668" s="148"/>
      <c r="AX1668" s="148"/>
      <c r="AY1668" s="148"/>
      <c r="AZ1668" s="148"/>
      <c r="BA1668" s="148"/>
      <c r="BB1668" s="148"/>
      <c r="BC1668" s="148"/>
      <c r="BD1668" s="148"/>
      <c r="BE1668" s="148"/>
      <c r="BF1668" s="148"/>
      <c r="BG1668" s="148"/>
      <c r="BH1668" s="148"/>
    </row>
    <row r="1669" spans="1:60" outlineLevel="1" x14ac:dyDescent="0.2">
      <c r="A1669" s="178">
        <v>358</v>
      </c>
      <c r="B1669" s="179" t="s">
        <v>1869</v>
      </c>
      <c r="C1669" s="195" t="s">
        <v>1870</v>
      </c>
      <c r="D1669" s="180" t="s">
        <v>381</v>
      </c>
      <c r="E1669" s="181">
        <v>2.0410000000000001E-2</v>
      </c>
      <c r="F1669" s="182"/>
      <c r="G1669" s="183">
        <f>ROUND(E1669*F1669,2)</f>
        <v>0</v>
      </c>
      <c r="H1669" s="182"/>
      <c r="I1669" s="183">
        <f>ROUND(E1669*H1669,2)</f>
        <v>0</v>
      </c>
      <c r="J1669" s="182"/>
      <c r="K1669" s="183">
        <f>ROUND(E1669*J1669,2)</f>
        <v>0</v>
      </c>
      <c r="L1669" s="183">
        <v>12</v>
      </c>
      <c r="M1669" s="183">
        <f>G1669*(1+L1669/100)</f>
        <v>0</v>
      </c>
      <c r="N1669" s="181">
        <v>1</v>
      </c>
      <c r="O1669" s="181">
        <f>ROUND(E1669*N1669,2)</f>
        <v>0.02</v>
      </c>
      <c r="P1669" s="181">
        <v>0</v>
      </c>
      <c r="Q1669" s="181">
        <f>ROUND(E1669*P1669,2)</f>
        <v>0</v>
      </c>
      <c r="R1669" s="183" t="s">
        <v>382</v>
      </c>
      <c r="S1669" s="183" t="s">
        <v>313</v>
      </c>
      <c r="T1669" s="184" t="s">
        <v>313</v>
      </c>
      <c r="U1669" s="159">
        <v>0</v>
      </c>
      <c r="V1669" s="159">
        <f>ROUND(E1669*U1669,2)</f>
        <v>0</v>
      </c>
      <c r="W1669" s="159"/>
      <c r="X1669" s="159" t="s">
        <v>384</v>
      </c>
      <c r="Y1669" s="159" t="s">
        <v>315</v>
      </c>
      <c r="Z1669" s="148"/>
      <c r="AA1669" s="148"/>
      <c r="AB1669" s="148"/>
      <c r="AC1669" s="148"/>
      <c r="AD1669" s="148"/>
      <c r="AE1669" s="148"/>
      <c r="AF1669" s="148"/>
      <c r="AG1669" s="148" t="s">
        <v>385</v>
      </c>
      <c r="AH1669" s="148"/>
      <c r="AI1669" s="148"/>
      <c r="AJ1669" s="148"/>
      <c r="AK1669" s="148"/>
      <c r="AL1669" s="148"/>
      <c r="AM1669" s="148"/>
      <c r="AN1669" s="148"/>
      <c r="AO1669" s="148"/>
      <c r="AP1669" s="148"/>
      <c r="AQ1669" s="148"/>
      <c r="AR1669" s="148"/>
      <c r="AS1669" s="148"/>
      <c r="AT1669" s="148"/>
      <c r="AU1669" s="148"/>
      <c r="AV1669" s="148"/>
      <c r="AW1669" s="148"/>
      <c r="AX1669" s="148"/>
      <c r="AY1669" s="148"/>
      <c r="AZ1669" s="148"/>
      <c r="BA1669" s="148"/>
      <c r="BB1669" s="148"/>
      <c r="BC1669" s="148"/>
      <c r="BD1669" s="148"/>
      <c r="BE1669" s="148"/>
      <c r="BF1669" s="148"/>
      <c r="BG1669" s="148"/>
      <c r="BH1669" s="148"/>
    </row>
    <row r="1670" spans="1:60" outlineLevel="2" x14ac:dyDescent="0.2">
      <c r="A1670" s="155"/>
      <c r="B1670" s="156"/>
      <c r="C1670" s="196" t="s">
        <v>1871</v>
      </c>
      <c r="D1670" s="161"/>
      <c r="E1670" s="162">
        <v>2.0410000000000001E-2</v>
      </c>
      <c r="F1670" s="159"/>
      <c r="G1670" s="159"/>
      <c r="H1670" s="159"/>
      <c r="I1670" s="159"/>
      <c r="J1670" s="159"/>
      <c r="K1670" s="159"/>
      <c r="L1670" s="159"/>
      <c r="M1670" s="159"/>
      <c r="N1670" s="158"/>
      <c r="O1670" s="158"/>
      <c r="P1670" s="158"/>
      <c r="Q1670" s="158"/>
      <c r="R1670" s="159"/>
      <c r="S1670" s="159"/>
      <c r="T1670" s="159"/>
      <c r="U1670" s="159"/>
      <c r="V1670" s="159"/>
      <c r="W1670" s="159"/>
      <c r="X1670" s="159"/>
      <c r="Y1670" s="159"/>
      <c r="Z1670" s="148"/>
      <c r="AA1670" s="148"/>
      <c r="AB1670" s="148"/>
      <c r="AC1670" s="148"/>
      <c r="AD1670" s="148"/>
      <c r="AE1670" s="148"/>
      <c r="AF1670" s="148"/>
      <c r="AG1670" s="148" t="s">
        <v>318</v>
      </c>
      <c r="AH1670" s="148">
        <v>0</v>
      </c>
      <c r="AI1670" s="148"/>
      <c r="AJ1670" s="148"/>
      <c r="AK1670" s="148"/>
      <c r="AL1670" s="148"/>
      <c r="AM1670" s="148"/>
      <c r="AN1670" s="148"/>
      <c r="AO1670" s="148"/>
      <c r="AP1670" s="148"/>
      <c r="AQ1670" s="148"/>
      <c r="AR1670" s="148"/>
      <c r="AS1670" s="148"/>
      <c r="AT1670" s="148"/>
      <c r="AU1670" s="148"/>
      <c r="AV1670" s="148"/>
      <c r="AW1670" s="148"/>
      <c r="AX1670" s="148"/>
      <c r="AY1670" s="148"/>
      <c r="AZ1670" s="148"/>
      <c r="BA1670" s="148"/>
      <c r="BB1670" s="148"/>
      <c r="BC1670" s="148"/>
      <c r="BD1670" s="148"/>
      <c r="BE1670" s="148"/>
      <c r="BF1670" s="148"/>
      <c r="BG1670" s="148"/>
      <c r="BH1670" s="148"/>
    </row>
    <row r="1671" spans="1:60" outlineLevel="1" x14ac:dyDescent="0.2">
      <c r="A1671" s="178">
        <v>359</v>
      </c>
      <c r="B1671" s="179" t="s">
        <v>1872</v>
      </c>
      <c r="C1671" s="195" t="s">
        <v>1873</v>
      </c>
      <c r="D1671" s="180" t="s">
        <v>381</v>
      </c>
      <c r="E1671" s="181">
        <v>6.1240000000000003E-2</v>
      </c>
      <c r="F1671" s="182"/>
      <c r="G1671" s="183">
        <f>ROUND(E1671*F1671,2)</f>
        <v>0</v>
      </c>
      <c r="H1671" s="182"/>
      <c r="I1671" s="183">
        <f>ROUND(E1671*H1671,2)</f>
        <v>0</v>
      </c>
      <c r="J1671" s="182"/>
      <c r="K1671" s="183">
        <f>ROUND(E1671*J1671,2)</f>
        <v>0</v>
      </c>
      <c r="L1671" s="183">
        <v>12</v>
      </c>
      <c r="M1671" s="183">
        <f>G1671*(1+L1671/100)</f>
        <v>0</v>
      </c>
      <c r="N1671" s="181">
        <v>1</v>
      </c>
      <c r="O1671" s="181">
        <f>ROUND(E1671*N1671,2)</f>
        <v>0.06</v>
      </c>
      <c r="P1671" s="181">
        <v>0</v>
      </c>
      <c r="Q1671" s="181">
        <f>ROUND(E1671*P1671,2)</f>
        <v>0</v>
      </c>
      <c r="R1671" s="183" t="s">
        <v>382</v>
      </c>
      <c r="S1671" s="183" t="s">
        <v>313</v>
      </c>
      <c r="T1671" s="184" t="s">
        <v>313</v>
      </c>
      <c r="U1671" s="159">
        <v>0</v>
      </c>
      <c r="V1671" s="159">
        <f>ROUND(E1671*U1671,2)</f>
        <v>0</v>
      </c>
      <c r="W1671" s="159"/>
      <c r="X1671" s="159" t="s">
        <v>384</v>
      </c>
      <c r="Y1671" s="159" t="s">
        <v>315</v>
      </c>
      <c r="Z1671" s="148"/>
      <c r="AA1671" s="148"/>
      <c r="AB1671" s="148"/>
      <c r="AC1671" s="148"/>
      <c r="AD1671" s="148"/>
      <c r="AE1671" s="148"/>
      <c r="AF1671" s="148"/>
      <c r="AG1671" s="148" t="s">
        <v>385</v>
      </c>
      <c r="AH1671" s="148"/>
      <c r="AI1671" s="148"/>
      <c r="AJ1671" s="148"/>
      <c r="AK1671" s="148"/>
      <c r="AL1671" s="148"/>
      <c r="AM1671" s="148"/>
      <c r="AN1671" s="148"/>
      <c r="AO1671" s="148"/>
      <c r="AP1671" s="148"/>
      <c r="AQ1671" s="148"/>
      <c r="AR1671" s="148"/>
      <c r="AS1671" s="148"/>
      <c r="AT1671" s="148"/>
      <c r="AU1671" s="148"/>
      <c r="AV1671" s="148"/>
      <c r="AW1671" s="148"/>
      <c r="AX1671" s="148"/>
      <c r="AY1671" s="148"/>
      <c r="AZ1671" s="148"/>
      <c r="BA1671" s="148"/>
      <c r="BB1671" s="148"/>
      <c r="BC1671" s="148"/>
      <c r="BD1671" s="148"/>
      <c r="BE1671" s="148"/>
      <c r="BF1671" s="148"/>
      <c r="BG1671" s="148"/>
      <c r="BH1671" s="148"/>
    </row>
    <row r="1672" spans="1:60" outlineLevel="2" x14ac:dyDescent="0.2">
      <c r="A1672" s="155"/>
      <c r="B1672" s="156"/>
      <c r="C1672" s="196" t="s">
        <v>1874</v>
      </c>
      <c r="D1672" s="161"/>
      <c r="E1672" s="162">
        <v>6.1240000000000003E-2</v>
      </c>
      <c r="F1672" s="159"/>
      <c r="G1672" s="159"/>
      <c r="H1672" s="159"/>
      <c r="I1672" s="159"/>
      <c r="J1672" s="159"/>
      <c r="K1672" s="159"/>
      <c r="L1672" s="159"/>
      <c r="M1672" s="159"/>
      <c r="N1672" s="158"/>
      <c r="O1672" s="158"/>
      <c r="P1672" s="158"/>
      <c r="Q1672" s="158"/>
      <c r="R1672" s="159"/>
      <c r="S1672" s="159"/>
      <c r="T1672" s="159"/>
      <c r="U1672" s="159"/>
      <c r="V1672" s="159"/>
      <c r="W1672" s="159"/>
      <c r="X1672" s="159"/>
      <c r="Y1672" s="159"/>
      <c r="Z1672" s="148"/>
      <c r="AA1672" s="148"/>
      <c r="AB1672" s="148"/>
      <c r="AC1672" s="148"/>
      <c r="AD1672" s="148"/>
      <c r="AE1672" s="148"/>
      <c r="AF1672" s="148"/>
      <c r="AG1672" s="148" t="s">
        <v>318</v>
      </c>
      <c r="AH1672" s="148">
        <v>0</v>
      </c>
      <c r="AI1672" s="148"/>
      <c r="AJ1672" s="148"/>
      <c r="AK1672" s="148"/>
      <c r="AL1672" s="148"/>
      <c r="AM1672" s="148"/>
      <c r="AN1672" s="148"/>
      <c r="AO1672" s="148"/>
      <c r="AP1672" s="148"/>
      <c r="AQ1672" s="148"/>
      <c r="AR1672" s="148"/>
      <c r="AS1672" s="148"/>
      <c r="AT1672" s="148"/>
      <c r="AU1672" s="148"/>
      <c r="AV1672" s="148"/>
      <c r="AW1672" s="148"/>
      <c r="AX1672" s="148"/>
      <c r="AY1672" s="148"/>
      <c r="AZ1672" s="148"/>
      <c r="BA1672" s="148"/>
      <c r="BB1672" s="148"/>
      <c r="BC1672" s="148"/>
      <c r="BD1672" s="148"/>
      <c r="BE1672" s="148"/>
      <c r="BF1672" s="148"/>
      <c r="BG1672" s="148"/>
      <c r="BH1672" s="148"/>
    </row>
    <row r="1673" spans="1:60" outlineLevel="1" x14ac:dyDescent="0.2">
      <c r="A1673" s="178">
        <v>360</v>
      </c>
      <c r="B1673" s="179" t="s">
        <v>1875</v>
      </c>
      <c r="C1673" s="195" t="s">
        <v>1876</v>
      </c>
      <c r="D1673" s="180" t="s">
        <v>381</v>
      </c>
      <c r="E1673" s="181">
        <v>7.0629999999999998E-2</v>
      </c>
      <c r="F1673" s="182"/>
      <c r="G1673" s="183">
        <f>ROUND(E1673*F1673,2)</f>
        <v>0</v>
      </c>
      <c r="H1673" s="182"/>
      <c r="I1673" s="183">
        <f>ROUND(E1673*H1673,2)</f>
        <v>0</v>
      </c>
      <c r="J1673" s="182"/>
      <c r="K1673" s="183">
        <f>ROUND(E1673*J1673,2)</f>
        <v>0</v>
      </c>
      <c r="L1673" s="183">
        <v>12</v>
      </c>
      <c r="M1673" s="183">
        <f>G1673*(1+L1673/100)</f>
        <v>0</v>
      </c>
      <c r="N1673" s="181">
        <v>1</v>
      </c>
      <c r="O1673" s="181">
        <f>ROUND(E1673*N1673,2)</f>
        <v>7.0000000000000007E-2</v>
      </c>
      <c r="P1673" s="181">
        <v>0</v>
      </c>
      <c r="Q1673" s="181">
        <f>ROUND(E1673*P1673,2)</f>
        <v>0</v>
      </c>
      <c r="R1673" s="183" t="s">
        <v>382</v>
      </c>
      <c r="S1673" s="183" t="s">
        <v>313</v>
      </c>
      <c r="T1673" s="184" t="s">
        <v>313</v>
      </c>
      <c r="U1673" s="159">
        <v>0</v>
      </c>
      <c r="V1673" s="159">
        <f>ROUND(E1673*U1673,2)</f>
        <v>0</v>
      </c>
      <c r="W1673" s="159"/>
      <c r="X1673" s="159" t="s">
        <v>384</v>
      </c>
      <c r="Y1673" s="159" t="s">
        <v>315</v>
      </c>
      <c r="Z1673" s="148"/>
      <c r="AA1673" s="148"/>
      <c r="AB1673" s="148"/>
      <c r="AC1673" s="148"/>
      <c r="AD1673" s="148"/>
      <c r="AE1673" s="148"/>
      <c r="AF1673" s="148"/>
      <c r="AG1673" s="148" t="s">
        <v>385</v>
      </c>
      <c r="AH1673" s="148"/>
      <c r="AI1673" s="148"/>
      <c r="AJ1673" s="148"/>
      <c r="AK1673" s="148"/>
      <c r="AL1673" s="148"/>
      <c r="AM1673" s="148"/>
      <c r="AN1673" s="148"/>
      <c r="AO1673" s="148"/>
      <c r="AP1673" s="148"/>
      <c r="AQ1673" s="148"/>
      <c r="AR1673" s="148"/>
      <c r="AS1673" s="148"/>
      <c r="AT1673" s="148"/>
      <c r="AU1673" s="148"/>
      <c r="AV1673" s="148"/>
      <c r="AW1673" s="148"/>
      <c r="AX1673" s="148"/>
      <c r="AY1673" s="148"/>
      <c r="AZ1673" s="148"/>
      <c r="BA1673" s="148"/>
      <c r="BB1673" s="148"/>
      <c r="BC1673" s="148"/>
      <c r="BD1673" s="148"/>
      <c r="BE1673" s="148"/>
      <c r="BF1673" s="148"/>
      <c r="BG1673" s="148"/>
      <c r="BH1673" s="148"/>
    </row>
    <row r="1674" spans="1:60" outlineLevel="2" x14ac:dyDescent="0.2">
      <c r="A1674" s="155"/>
      <c r="B1674" s="156"/>
      <c r="C1674" s="196" t="s">
        <v>1877</v>
      </c>
      <c r="D1674" s="161"/>
      <c r="E1674" s="162">
        <v>7.0629999999999998E-2</v>
      </c>
      <c r="F1674" s="159"/>
      <c r="G1674" s="159"/>
      <c r="H1674" s="159"/>
      <c r="I1674" s="159"/>
      <c r="J1674" s="159"/>
      <c r="K1674" s="159"/>
      <c r="L1674" s="159"/>
      <c r="M1674" s="159"/>
      <c r="N1674" s="158"/>
      <c r="O1674" s="158"/>
      <c r="P1674" s="158"/>
      <c r="Q1674" s="158"/>
      <c r="R1674" s="159"/>
      <c r="S1674" s="159"/>
      <c r="T1674" s="159"/>
      <c r="U1674" s="159"/>
      <c r="V1674" s="159"/>
      <c r="W1674" s="159"/>
      <c r="X1674" s="159"/>
      <c r="Y1674" s="159"/>
      <c r="Z1674" s="148"/>
      <c r="AA1674" s="148"/>
      <c r="AB1674" s="148"/>
      <c r="AC1674" s="148"/>
      <c r="AD1674" s="148"/>
      <c r="AE1674" s="148"/>
      <c r="AF1674" s="148"/>
      <c r="AG1674" s="148" t="s">
        <v>318</v>
      </c>
      <c r="AH1674" s="148">
        <v>0</v>
      </c>
      <c r="AI1674" s="148"/>
      <c r="AJ1674" s="148"/>
      <c r="AK1674" s="148"/>
      <c r="AL1674" s="148"/>
      <c r="AM1674" s="148"/>
      <c r="AN1674" s="148"/>
      <c r="AO1674" s="148"/>
      <c r="AP1674" s="148"/>
      <c r="AQ1674" s="148"/>
      <c r="AR1674" s="148"/>
      <c r="AS1674" s="148"/>
      <c r="AT1674" s="148"/>
      <c r="AU1674" s="148"/>
      <c r="AV1674" s="148"/>
      <c r="AW1674" s="148"/>
      <c r="AX1674" s="148"/>
      <c r="AY1674" s="148"/>
      <c r="AZ1674" s="148"/>
      <c r="BA1674" s="148"/>
      <c r="BB1674" s="148"/>
      <c r="BC1674" s="148"/>
      <c r="BD1674" s="148"/>
      <c r="BE1674" s="148"/>
      <c r="BF1674" s="148"/>
      <c r="BG1674" s="148"/>
      <c r="BH1674" s="148"/>
    </row>
    <row r="1675" spans="1:60" outlineLevel="1" x14ac:dyDescent="0.2">
      <c r="A1675" s="185">
        <v>361</v>
      </c>
      <c r="B1675" s="186" t="s">
        <v>1878</v>
      </c>
      <c r="C1675" s="197" t="s">
        <v>1879</v>
      </c>
      <c r="D1675" s="187" t="s">
        <v>443</v>
      </c>
      <c r="E1675" s="188">
        <v>3</v>
      </c>
      <c r="F1675" s="189"/>
      <c r="G1675" s="190">
        <f>ROUND(E1675*F1675,2)</f>
        <v>0</v>
      </c>
      <c r="H1675" s="189"/>
      <c r="I1675" s="190">
        <f>ROUND(E1675*H1675,2)</f>
        <v>0</v>
      </c>
      <c r="J1675" s="189"/>
      <c r="K1675" s="190">
        <f>ROUND(E1675*J1675,2)</f>
        <v>0</v>
      </c>
      <c r="L1675" s="190">
        <v>12</v>
      </c>
      <c r="M1675" s="190">
        <f>G1675*(1+L1675/100)</f>
        <v>0</v>
      </c>
      <c r="N1675" s="188">
        <v>1.75E-3</v>
      </c>
      <c r="O1675" s="188">
        <f>ROUND(E1675*N1675,2)</f>
        <v>0.01</v>
      </c>
      <c r="P1675" s="188">
        <v>0</v>
      </c>
      <c r="Q1675" s="188">
        <f>ROUND(E1675*P1675,2)</f>
        <v>0</v>
      </c>
      <c r="R1675" s="190" t="s">
        <v>382</v>
      </c>
      <c r="S1675" s="190" t="s">
        <v>313</v>
      </c>
      <c r="T1675" s="191" t="s">
        <v>313</v>
      </c>
      <c r="U1675" s="159">
        <v>0</v>
      </c>
      <c r="V1675" s="159">
        <f>ROUND(E1675*U1675,2)</f>
        <v>0</v>
      </c>
      <c r="W1675" s="159"/>
      <c r="X1675" s="159" t="s">
        <v>384</v>
      </c>
      <c r="Y1675" s="159" t="s">
        <v>315</v>
      </c>
      <c r="Z1675" s="148"/>
      <c r="AA1675" s="148"/>
      <c r="AB1675" s="148"/>
      <c r="AC1675" s="148"/>
      <c r="AD1675" s="148"/>
      <c r="AE1675" s="148"/>
      <c r="AF1675" s="148"/>
      <c r="AG1675" s="148" t="s">
        <v>385</v>
      </c>
      <c r="AH1675" s="148"/>
      <c r="AI1675" s="148"/>
      <c r="AJ1675" s="148"/>
      <c r="AK1675" s="148"/>
      <c r="AL1675" s="148"/>
      <c r="AM1675" s="148"/>
      <c r="AN1675" s="148"/>
      <c r="AO1675" s="148"/>
      <c r="AP1675" s="148"/>
      <c r="AQ1675" s="148"/>
      <c r="AR1675" s="148"/>
      <c r="AS1675" s="148"/>
      <c r="AT1675" s="148"/>
      <c r="AU1675" s="148"/>
      <c r="AV1675" s="148"/>
      <c r="AW1675" s="148"/>
      <c r="AX1675" s="148"/>
      <c r="AY1675" s="148"/>
      <c r="AZ1675" s="148"/>
      <c r="BA1675" s="148"/>
      <c r="BB1675" s="148"/>
      <c r="BC1675" s="148"/>
      <c r="BD1675" s="148"/>
      <c r="BE1675" s="148"/>
      <c r="BF1675" s="148"/>
      <c r="BG1675" s="148"/>
      <c r="BH1675" s="148"/>
    </row>
    <row r="1676" spans="1:60" outlineLevel="1" x14ac:dyDescent="0.2">
      <c r="A1676" s="178">
        <v>362</v>
      </c>
      <c r="B1676" s="179" t="s">
        <v>1880</v>
      </c>
      <c r="C1676" s="195" t="s">
        <v>1881</v>
      </c>
      <c r="D1676" s="180" t="s">
        <v>1204</v>
      </c>
      <c r="E1676" s="181">
        <v>150</v>
      </c>
      <c r="F1676" s="182"/>
      <c r="G1676" s="183">
        <f>ROUND(E1676*F1676,2)</f>
        <v>0</v>
      </c>
      <c r="H1676" s="182"/>
      <c r="I1676" s="183">
        <f>ROUND(E1676*H1676,2)</f>
        <v>0</v>
      </c>
      <c r="J1676" s="182"/>
      <c r="K1676" s="183">
        <f>ROUND(E1676*J1676,2)</f>
        <v>0</v>
      </c>
      <c r="L1676" s="183">
        <v>12</v>
      </c>
      <c r="M1676" s="183">
        <f>G1676*(1+L1676/100)</f>
        <v>0</v>
      </c>
      <c r="N1676" s="181">
        <v>1E-3</v>
      </c>
      <c r="O1676" s="181">
        <f>ROUND(E1676*N1676,2)</f>
        <v>0.15</v>
      </c>
      <c r="P1676" s="181">
        <v>0</v>
      </c>
      <c r="Q1676" s="181">
        <f>ROUND(E1676*P1676,2)</f>
        <v>0</v>
      </c>
      <c r="R1676" s="183" t="s">
        <v>382</v>
      </c>
      <c r="S1676" s="183" t="s">
        <v>313</v>
      </c>
      <c r="T1676" s="184" t="s">
        <v>313</v>
      </c>
      <c r="U1676" s="159">
        <v>0</v>
      </c>
      <c r="V1676" s="159">
        <f>ROUND(E1676*U1676,2)</f>
        <v>0</v>
      </c>
      <c r="W1676" s="159"/>
      <c r="X1676" s="159" t="s">
        <v>384</v>
      </c>
      <c r="Y1676" s="159" t="s">
        <v>315</v>
      </c>
      <c r="Z1676" s="148"/>
      <c r="AA1676" s="148"/>
      <c r="AB1676" s="148"/>
      <c r="AC1676" s="148"/>
      <c r="AD1676" s="148"/>
      <c r="AE1676" s="148"/>
      <c r="AF1676" s="148"/>
      <c r="AG1676" s="148" t="s">
        <v>385</v>
      </c>
      <c r="AH1676" s="148"/>
      <c r="AI1676" s="148"/>
      <c r="AJ1676" s="148"/>
      <c r="AK1676" s="148"/>
      <c r="AL1676" s="148"/>
      <c r="AM1676" s="148"/>
      <c r="AN1676" s="148"/>
      <c r="AO1676" s="148"/>
      <c r="AP1676" s="148"/>
      <c r="AQ1676" s="148"/>
      <c r="AR1676" s="148"/>
      <c r="AS1676" s="148"/>
      <c r="AT1676" s="148"/>
      <c r="AU1676" s="148"/>
      <c r="AV1676" s="148"/>
      <c r="AW1676" s="148"/>
      <c r="AX1676" s="148"/>
      <c r="AY1676" s="148"/>
      <c r="AZ1676" s="148"/>
      <c r="BA1676" s="148"/>
      <c r="BB1676" s="148"/>
      <c r="BC1676" s="148"/>
      <c r="BD1676" s="148"/>
      <c r="BE1676" s="148"/>
      <c r="BF1676" s="148"/>
      <c r="BG1676" s="148"/>
      <c r="BH1676" s="148"/>
    </row>
    <row r="1677" spans="1:60" outlineLevel="2" x14ac:dyDescent="0.2">
      <c r="A1677" s="155"/>
      <c r="B1677" s="156"/>
      <c r="C1677" s="196" t="s">
        <v>1882</v>
      </c>
      <c r="D1677" s="161"/>
      <c r="E1677" s="162">
        <v>150</v>
      </c>
      <c r="F1677" s="159"/>
      <c r="G1677" s="159"/>
      <c r="H1677" s="159"/>
      <c r="I1677" s="159"/>
      <c r="J1677" s="159"/>
      <c r="K1677" s="159"/>
      <c r="L1677" s="159"/>
      <c r="M1677" s="159"/>
      <c r="N1677" s="158"/>
      <c r="O1677" s="158"/>
      <c r="P1677" s="158"/>
      <c r="Q1677" s="158"/>
      <c r="R1677" s="159"/>
      <c r="S1677" s="159"/>
      <c r="T1677" s="159"/>
      <c r="U1677" s="159"/>
      <c r="V1677" s="159"/>
      <c r="W1677" s="159"/>
      <c r="X1677" s="159"/>
      <c r="Y1677" s="159"/>
      <c r="Z1677" s="148"/>
      <c r="AA1677" s="148"/>
      <c r="AB1677" s="148"/>
      <c r="AC1677" s="148"/>
      <c r="AD1677" s="148"/>
      <c r="AE1677" s="148"/>
      <c r="AF1677" s="148"/>
      <c r="AG1677" s="148" t="s">
        <v>318</v>
      </c>
      <c r="AH1677" s="148">
        <v>0</v>
      </c>
      <c r="AI1677" s="148"/>
      <c r="AJ1677" s="148"/>
      <c r="AK1677" s="148"/>
      <c r="AL1677" s="148"/>
      <c r="AM1677" s="148"/>
      <c r="AN1677" s="148"/>
      <c r="AO1677" s="148"/>
      <c r="AP1677" s="148"/>
      <c r="AQ1677" s="148"/>
      <c r="AR1677" s="148"/>
      <c r="AS1677" s="148"/>
      <c r="AT1677" s="148"/>
      <c r="AU1677" s="148"/>
      <c r="AV1677" s="148"/>
      <c r="AW1677" s="148"/>
      <c r="AX1677" s="148"/>
      <c r="AY1677" s="148"/>
      <c r="AZ1677" s="148"/>
      <c r="BA1677" s="148"/>
      <c r="BB1677" s="148"/>
      <c r="BC1677" s="148"/>
      <c r="BD1677" s="148"/>
      <c r="BE1677" s="148"/>
      <c r="BF1677" s="148"/>
      <c r="BG1677" s="148"/>
      <c r="BH1677" s="148"/>
    </row>
    <row r="1678" spans="1:60" outlineLevel="1" x14ac:dyDescent="0.2">
      <c r="A1678" s="155">
        <v>363</v>
      </c>
      <c r="B1678" s="156" t="s">
        <v>1883</v>
      </c>
      <c r="C1678" s="200" t="s">
        <v>1884</v>
      </c>
      <c r="D1678" s="157" t="s">
        <v>0</v>
      </c>
      <c r="E1678" s="193"/>
      <c r="F1678" s="160"/>
      <c r="G1678" s="159">
        <f>ROUND(E1678*F1678,2)</f>
        <v>0</v>
      </c>
      <c r="H1678" s="160"/>
      <c r="I1678" s="159">
        <f>ROUND(E1678*H1678,2)</f>
        <v>0</v>
      </c>
      <c r="J1678" s="160"/>
      <c r="K1678" s="159">
        <f>ROUND(E1678*J1678,2)</f>
        <v>0</v>
      </c>
      <c r="L1678" s="159">
        <v>12</v>
      </c>
      <c r="M1678" s="159">
        <f>G1678*(1+L1678/100)</f>
        <v>0</v>
      </c>
      <c r="N1678" s="158">
        <v>0</v>
      </c>
      <c r="O1678" s="158">
        <f>ROUND(E1678*N1678,2)</f>
        <v>0</v>
      </c>
      <c r="P1678" s="158">
        <v>0</v>
      </c>
      <c r="Q1678" s="158">
        <f>ROUND(E1678*P1678,2)</f>
        <v>0</v>
      </c>
      <c r="R1678" s="159"/>
      <c r="S1678" s="159" t="s">
        <v>313</v>
      </c>
      <c r="T1678" s="159" t="s">
        <v>313</v>
      </c>
      <c r="U1678" s="159">
        <v>0</v>
      </c>
      <c r="V1678" s="159">
        <f>ROUND(E1678*U1678,2)</f>
        <v>0</v>
      </c>
      <c r="W1678" s="159"/>
      <c r="X1678" s="159" t="s">
        <v>1143</v>
      </c>
      <c r="Y1678" s="159" t="s">
        <v>315</v>
      </c>
      <c r="Z1678" s="148"/>
      <c r="AA1678" s="148"/>
      <c r="AB1678" s="148"/>
      <c r="AC1678" s="148"/>
      <c r="AD1678" s="148"/>
      <c r="AE1678" s="148"/>
      <c r="AF1678" s="148"/>
      <c r="AG1678" s="148" t="s">
        <v>1144</v>
      </c>
      <c r="AH1678" s="148"/>
      <c r="AI1678" s="148"/>
      <c r="AJ1678" s="148"/>
      <c r="AK1678" s="148"/>
      <c r="AL1678" s="148"/>
      <c r="AM1678" s="148"/>
      <c r="AN1678" s="148"/>
      <c r="AO1678" s="148"/>
      <c r="AP1678" s="148"/>
      <c r="AQ1678" s="148"/>
      <c r="AR1678" s="148"/>
      <c r="AS1678" s="148"/>
      <c r="AT1678" s="148"/>
      <c r="AU1678" s="148"/>
      <c r="AV1678" s="148"/>
      <c r="AW1678" s="148"/>
      <c r="AX1678" s="148"/>
      <c r="AY1678" s="148"/>
      <c r="AZ1678" s="148"/>
      <c r="BA1678" s="148"/>
      <c r="BB1678" s="148"/>
      <c r="BC1678" s="148"/>
      <c r="BD1678" s="148"/>
      <c r="BE1678" s="148"/>
      <c r="BF1678" s="148"/>
      <c r="BG1678" s="148"/>
      <c r="BH1678" s="148"/>
    </row>
    <row r="1679" spans="1:60" x14ac:dyDescent="0.2">
      <c r="A1679" s="171" t="s">
        <v>308</v>
      </c>
      <c r="B1679" s="172" t="s">
        <v>267</v>
      </c>
      <c r="C1679" s="194" t="s">
        <v>268</v>
      </c>
      <c r="D1679" s="173"/>
      <c r="E1679" s="174"/>
      <c r="F1679" s="175"/>
      <c r="G1679" s="175">
        <f>SUMIF(AG1680:AG1744,"&lt;&gt;NOR",G1680:G1744)</f>
        <v>0</v>
      </c>
      <c r="H1679" s="175"/>
      <c r="I1679" s="175">
        <f>SUM(I1680:I1744)</f>
        <v>0</v>
      </c>
      <c r="J1679" s="175"/>
      <c r="K1679" s="175">
        <f>SUM(K1680:K1744)</f>
        <v>0</v>
      </c>
      <c r="L1679" s="175"/>
      <c r="M1679" s="175">
        <f>SUM(M1680:M1744)</f>
        <v>0</v>
      </c>
      <c r="N1679" s="174"/>
      <c r="O1679" s="174">
        <f>SUM(O1680:O1744)</f>
        <v>5.47</v>
      </c>
      <c r="P1679" s="174"/>
      <c r="Q1679" s="174">
        <f>SUM(Q1680:Q1744)</f>
        <v>0</v>
      </c>
      <c r="R1679" s="175"/>
      <c r="S1679" s="175"/>
      <c r="T1679" s="176"/>
      <c r="U1679" s="170"/>
      <c r="V1679" s="170">
        <f>SUM(V1680:V1744)</f>
        <v>225.51999999999998</v>
      </c>
      <c r="W1679" s="170"/>
      <c r="X1679" s="170"/>
      <c r="Y1679" s="170"/>
      <c r="AG1679" t="s">
        <v>309</v>
      </c>
    </row>
    <row r="1680" spans="1:60" outlineLevel="1" x14ac:dyDescent="0.2">
      <c r="A1680" s="178">
        <v>364</v>
      </c>
      <c r="B1680" s="179" t="s">
        <v>1885</v>
      </c>
      <c r="C1680" s="195" t="s">
        <v>1886</v>
      </c>
      <c r="D1680" s="180" t="s">
        <v>374</v>
      </c>
      <c r="E1680" s="181">
        <v>103.01</v>
      </c>
      <c r="F1680" s="182"/>
      <c r="G1680" s="183">
        <f>ROUND(E1680*F1680,2)</f>
        <v>0</v>
      </c>
      <c r="H1680" s="182"/>
      <c r="I1680" s="183">
        <f>ROUND(E1680*H1680,2)</f>
        <v>0</v>
      </c>
      <c r="J1680" s="182"/>
      <c r="K1680" s="183">
        <f>ROUND(E1680*J1680,2)</f>
        <v>0</v>
      </c>
      <c r="L1680" s="183">
        <v>12</v>
      </c>
      <c r="M1680" s="183">
        <f>G1680*(1+L1680/100)</f>
        <v>0</v>
      </c>
      <c r="N1680" s="181">
        <v>0</v>
      </c>
      <c r="O1680" s="181">
        <f>ROUND(E1680*N1680,2)</f>
        <v>0</v>
      </c>
      <c r="P1680" s="181">
        <v>0</v>
      </c>
      <c r="Q1680" s="181">
        <f>ROUND(E1680*P1680,2)</f>
        <v>0</v>
      </c>
      <c r="R1680" s="183"/>
      <c r="S1680" s="183" t="s">
        <v>313</v>
      </c>
      <c r="T1680" s="184" t="s">
        <v>313</v>
      </c>
      <c r="U1680" s="159">
        <v>0.05</v>
      </c>
      <c r="V1680" s="159">
        <f>ROUND(E1680*U1680,2)</f>
        <v>5.15</v>
      </c>
      <c r="W1680" s="159"/>
      <c r="X1680" s="159" t="s">
        <v>314</v>
      </c>
      <c r="Y1680" s="159" t="s">
        <v>315</v>
      </c>
      <c r="Z1680" s="148"/>
      <c r="AA1680" s="148"/>
      <c r="AB1680" s="148"/>
      <c r="AC1680" s="148"/>
      <c r="AD1680" s="148"/>
      <c r="AE1680" s="148"/>
      <c r="AF1680" s="148"/>
      <c r="AG1680" s="148" t="s">
        <v>316</v>
      </c>
      <c r="AH1680" s="148"/>
      <c r="AI1680" s="148"/>
      <c r="AJ1680" s="148"/>
      <c r="AK1680" s="148"/>
      <c r="AL1680" s="148"/>
      <c r="AM1680" s="148"/>
      <c r="AN1680" s="148"/>
      <c r="AO1680" s="148"/>
      <c r="AP1680" s="148"/>
      <c r="AQ1680" s="148"/>
      <c r="AR1680" s="148"/>
      <c r="AS1680" s="148"/>
      <c r="AT1680" s="148"/>
      <c r="AU1680" s="148"/>
      <c r="AV1680" s="148"/>
      <c r="AW1680" s="148"/>
      <c r="AX1680" s="148"/>
      <c r="AY1680" s="148"/>
      <c r="AZ1680" s="148"/>
      <c r="BA1680" s="148"/>
      <c r="BB1680" s="148"/>
      <c r="BC1680" s="148"/>
      <c r="BD1680" s="148"/>
      <c r="BE1680" s="148"/>
      <c r="BF1680" s="148"/>
      <c r="BG1680" s="148"/>
      <c r="BH1680" s="148"/>
    </row>
    <row r="1681" spans="1:60" outlineLevel="2" x14ac:dyDescent="0.2">
      <c r="A1681" s="155"/>
      <c r="B1681" s="156"/>
      <c r="C1681" s="196" t="s">
        <v>1887</v>
      </c>
      <c r="D1681" s="161"/>
      <c r="E1681" s="162">
        <v>20.77</v>
      </c>
      <c r="F1681" s="159"/>
      <c r="G1681" s="159"/>
      <c r="H1681" s="159"/>
      <c r="I1681" s="159"/>
      <c r="J1681" s="159"/>
      <c r="K1681" s="159"/>
      <c r="L1681" s="159"/>
      <c r="M1681" s="159"/>
      <c r="N1681" s="158"/>
      <c r="O1681" s="158"/>
      <c r="P1681" s="158"/>
      <c r="Q1681" s="158"/>
      <c r="R1681" s="159"/>
      <c r="S1681" s="159"/>
      <c r="T1681" s="159"/>
      <c r="U1681" s="159"/>
      <c r="V1681" s="159"/>
      <c r="W1681" s="159"/>
      <c r="X1681" s="159"/>
      <c r="Y1681" s="159"/>
      <c r="Z1681" s="148"/>
      <c r="AA1681" s="148"/>
      <c r="AB1681" s="148"/>
      <c r="AC1681" s="148"/>
      <c r="AD1681" s="148"/>
      <c r="AE1681" s="148"/>
      <c r="AF1681" s="148"/>
      <c r="AG1681" s="148" t="s">
        <v>318</v>
      </c>
      <c r="AH1681" s="148">
        <v>0</v>
      </c>
      <c r="AI1681" s="148"/>
      <c r="AJ1681" s="148"/>
      <c r="AK1681" s="148"/>
      <c r="AL1681" s="148"/>
      <c r="AM1681" s="148"/>
      <c r="AN1681" s="148"/>
      <c r="AO1681" s="148"/>
      <c r="AP1681" s="148"/>
      <c r="AQ1681" s="148"/>
      <c r="AR1681" s="148"/>
      <c r="AS1681" s="148"/>
      <c r="AT1681" s="148"/>
      <c r="AU1681" s="148"/>
      <c r="AV1681" s="148"/>
      <c r="AW1681" s="148"/>
      <c r="AX1681" s="148"/>
      <c r="AY1681" s="148"/>
      <c r="AZ1681" s="148"/>
      <c r="BA1681" s="148"/>
      <c r="BB1681" s="148"/>
      <c r="BC1681" s="148"/>
      <c r="BD1681" s="148"/>
      <c r="BE1681" s="148"/>
      <c r="BF1681" s="148"/>
      <c r="BG1681" s="148"/>
      <c r="BH1681" s="148"/>
    </row>
    <row r="1682" spans="1:60" outlineLevel="3" x14ac:dyDescent="0.2">
      <c r="A1682" s="155"/>
      <c r="B1682" s="156"/>
      <c r="C1682" s="196" t="s">
        <v>1166</v>
      </c>
      <c r="D1682" s="161"/>
      <c r="E1682" s="162">
        <v>3.92</v>
      </c>
      <c r="F1682" s="159"/>
      <c r="G1682" s="159"/>
      <c r="H1682" s="159"/>
      <c r="I1682" s="159"/>
      <c r="J1682" s="159"/>
      <c r="K1682" s="159"/>
      <c r="L1682" s="159"/>
      <c r="M1682" s="159"/>
      <c r="N1682" s="158"/>
      <c r="O1682" s="158"/>
      <c r="P1682" s="158"/>
      <c r="Q1682" s="158"/>
      <c r="R1682" s="159"/>
      <c r="S1682" s="159"/>
      <c r="T1682" s="159"/>
      <c r="U1682" s="159"/>
      <c r="V1682" s="159"/>
      <c r="W1682" s="159"/>
      <c r="X1682" s="159"/>
      <c r="Y1682" s="159"/>
      <c r="Z1682" s="148"/>
      <c r="AA1682" s="148"/>
      <c r="AB1682" s="148"/>
      <c r="AC1682" s="148"/>
      <c r="AD1682" s="148"/>
      <c r="AE1682" s="148"/>
      <c r="AF1682" s="148"/>
      <c r="AG1682" s="148" t="s">
        <v>318</v>
      </c>
      <c r="AH1682" s="148">
        <v>0</v>
      </c>
      <c r="AI1682" s="148"/>
      <c r="AJ1682" s="148"/>
      <c r="AK1682" s="148"/>
      <c r="AL1682" s="148"/>
      <c r="AM1682" s="148"/>
      <c r="AN1682" s="148"/>
      <c r="AO1682" s="148"/>
      <c r="AP1682" s="148"/>
      <c r="AQ1682" s="148"/>
      <c r="AR1682" s="148"/>
      <c r="AS1682" s="148"/>
      <c r="AT1682" s="148"/>
      <c r="AU1682" s="148"/>
      <c r="AV1682" s="148"/>
      <c r="AW1682" s="148"/>
      <c r="AX1682" s="148"/>
      <c r="AY1682" s="148"/>
      <c r="AZ1682" s="148"/>
      <c r="BA1682" s="148"/>
      <c r="BB1682" s="148"/>
      <c r="BC1682" s="148"/>
      <c r="BD1682" s="148"/>
      <c r="BE1682" s="148"/>
      <c r="BF1682" s="148"/>
      <c r="BG1682" s="148"/>
      <c r="BH1682" s="148"/>
    </row>
    <row r="1683" spans="1:60" outlineLevel="3" x14ac:dyDescent="0.2">
      <c r="A1683" s="155"/>
      <c r="B1683" s="156"/>
      <c r="C1683" s="196" t="s">
        <v>1167</v>
      </c>
      <c r="D1683" s="161"/>
      <c r="E1683" s="162">
        <v>5.54</v>
      </c>
      <c r="F1683" s="159"/>
      <c r="G1683" s="159"/>
      <c r="H1683" s="159"/>
      <c r="I1683" s="159"/>
      <c r="J1683" s="159"/>
      <c r="K1683" s="159"/>
      <c r="L1683" s="159"/>
      <c r="M1683" s="159"/>
      <c r="N1683" s="158"/>
      <c r="O1683" s="158"/>
      <c r="P1683" s="158"/>
      <c r="Q1683" s="158"/>
      <c r="R1683" s="159"/>
      <c r="S1683" s="159"/>
      <c r="T1683" s="159"/>
      <c r="U1683" s="159"/>
      <c r="V1683" s="159"/>
      <c r="W1683" s="159"/>
      <c r="X1683" s="159"/>
      <c r="Y1683" s="159"/>
      <c r="Z1683" s="148"/>
      <c r="AA1683" s="148"/>
      <c r="AB1683" s="148"/>
      <c r="AC1683" s="148"/>
      <c r="AD1683" s="148"/>
      <c r="AE1683" s="148"/>
      <c r="AF1683" s="148"/>
      <c r="AG1683" s="148" t="s">
        <v>318</v>
      </c>
      <c r="AH1683" s="148">
        <v>0</v>
      </c>
      <c r="AI1683" s="148"/>
      <c r="AJ1683" s="148"/>
      <c r="AK1683" s="148"/>
      <c r="AL1683" s="148"/>
      <c r="AM1683" s="148"/>
      <c r="AN1683" s="148"/>
      <c r="AO1683" s="148"/>
      <c r="AP1683" s="148"/>
      <c r="AQ1683" s="148"/>
      <c r="AR1683" s="148"/>
      <c r="AS1683" s="148"/>
      <c r="AT1683" s="148"/>
      <c r="AU1683" s="148"/>
      <c r="AV1683" s="148"/>
      <c r="AW1683" s="148"/>
      <c r="AX1683" s="148"/>
      <c r="AY1683" s="148"/>
      <c r="AZ1683" s="148"/>
      <c r="BA1683" s="148"/>
      <c r="BB1683" s="148"/>
      <c r="BC1683" s="148"/>
      <c r="BD1683" s="148"/>
      <c r="BE1683" s="148"/>
      <c r="BF1683" s="148"/>
      <c r="BG1683" s="148"/>
      <c r="BH1683" s="148"/>
    </row>
    <row r="1684" spans="1:60" outlineLevel="3" x14ac:dyDescent="0.2">
      <c r="A1684" s="155"/>
      <c r="B1684" s="156"/>
      <c r="C1684" s="196" t="s">
        <v>1168</v>
      </c>
      <c r="D1684" s="161"/>
      <c r="E1684" s="162">
        <v>5.17</v>
      </c>
      <c r="F1684" s="159"/>
      <c r="G1684" s="159"/>
      <c r="H1684" s="159"/>
      <c r="I1684" s="159"/>
      <c r="J1684" s="159"/>
      <c r="K1684" s="159"/>
      <c r="L1684" s="159"/>
      <c r="M1684" s="159"/>
      <c r="N1684" s="158"/>
      <c r="O1684" s="158"/>
      <c r="P1684" s="158"/>
      <c r="Q1684" s="158"/>
      <c r="R1684" s="159"/>
      <c r="S1684" s="159"/>
      <c r="T1684" s="159"/>
      <c r="U1684" s="159"/>
      <c r="V1684" s="159"/>
      <c r="W1684" s="159"/>
      <c r="X1684" s="159"/>
      <c r="Y1684" s="159"/>
      <c r="Z1684" s="148"/>
      <c r="AA1684" s="148"/>
      <c r="AB1684" s="148"/>
      <c r="AC1684" s="148"/>
      <c r="AD1684" s="148"/>
      <c r="AE1684" s="148"/>
      <c r="AF1684" s="148"/>
      <c r="AG1684" s="148" t="s">
        <v>318</v>
      </c>
      <c r="AH1684" s="148">
        <v>0</v>
      </c>
      <c r="AI1684" s="148"/>
      <c r="AJ1684" s="148"/>
      <c r="AK1684" s="148"/>
      <c r="AL1684" s="148"/>
      <c r="AM1684" s="148"/>
      <c r="AN1684" s="148"/>
      <c r="AO1684" s="148"/>
      <c r="AP1684" s="148"/>
      <c r="AQ1684" s="148"/>
      <c r="AR1684" s="148"/>
      <c r="AS1684" s="148"/>
      <c r="AT1684" s="148"/>
      <c r="AU1684" s="148"/>
      <c r="AV1684" s="148"/>
      <c r="AW1684" s="148"/>
      <c r="AX1684" s="148"/>
      <c r="AY1684" s="148"/>
      <c r="AZ1684" s="148"/>
      <c r="BA1684" s="148"/>
      <c r="BB1684" s="148"/>
      <c r="BC1684" s="148"/>
      <c r="BD1684" s="148"/>
      <c r="BE1684" s="148"/>
      <c r="BF1684" s="148"/>
      <c r="BG1684" s="148"/>
      <c r="BH1684" s="148"/>
    </row>
    <row r="1685" spans="1:60" outlineLevel="3" x14ac:dyDescent="0.2">
      <c r="A1685" s="155"/>
      <c r="B1685" s="156"/>
      <c r="C1685" s="196" t="s">
        <v>1169</v>
      </c>
      <c r="D1685" s="161"/>
      <c r="E1685" s="162">
        <v>2.4</v>
      </c>
      <c r="F1685" s="159"/>
      <c r="G1685" s="159"/>
      <c r="H1685" s="159"/>
      <c r="I1685" s="159"/>
      <c r="J1685" s="159"/>
      <c r="K1685" s="159"/>
      <c r="L1685" s="159"/>
      <c r="M1685" s="159"/>
      <c r="N1685" s="158"/>
      <c r="O1685" s="158"/>
      <c r="P1685" s="158"/>
      <c r="Q1685" s="158"/>
      <c r="R1685" s="159"/>
      <c r="S1685" s="159"/>
      <c r="T1685" s="159"/>
      <c r="U1685" s="159"/>
      <c r="V1685" s="159"/>
      <c r="W1685" s="159"/>
      <c r="X1685" s="159"/>
      <c r="Y1685" s="159"/>
      <c r="Z1685" s="148"/>
      <c r="AA1685" s="148"/>
      <c r="AB1685" s="148"/>
      <c r="AC1685" s="148"/>
      <c r="AD1685" s="148"/>
      <c r="AE1685" s="148"/>
      <c r="AF1685" s="148"/>
      <c r="AG1685" s="148" t="s">
        <v>318</v>
      </c>
      <c r="AH1685" s="148">
        <v>0</v>
      </c>
      <c r="AI1685" s="148"/>
      <c r="AJ1685" s="148"/>
      <c r="AK1685" s="148"/>
      <c r="AL1685" s="148"/>
      <c r="AM1685" s="148"/>
      <c r="AN1685" s="148"/>
      <c r="AO1685" s="148"/>
      <c r="AP1685" s="148"/>
      <c r="AQ1685" s="148"/>
      <c r="AR1685" s="148"/>
      <c r="AS1685" s="148"/>
      <c r="AT1685" s="148"/>
      <c r="AU1685" s="148"/>
      <c r="AV1685" s="148"/>
      <c r="AW1685" s="148"/>
      <c r="AX1685" s="148"/>
      <c r="AY1685" s="148"/>
      <c r="AZ1685" s="148"/>
      <c r="BA1685" s="148"/>
      <c r="BB1685" s="148"/>
      <c r="BC1685" s="148"/>
      <c r="BD1685" s="148"/>
      <c r="BE1685" s="148"/>
      <c r="BF1685" s="148"/>
      <c r="BG1685" s="148"/>
      <c r="BH1685" s="148"/>
    </row>
    <row r="1686" spans="1:60" outlineLevel="3" x14ac:dyDescent="0.2">
      <c r="A1686" s="155"/>
      <c r="B1686" s="156"/>
      <c r="C1686" s="196" t="s">
        <v>1888</v>
      </c>
      <c r="D1686" s="161"/>
      <c r="E1686" s="162">
        <v>17.8</v>
      </c>
      <c r="F1686" s="159"/>
      <c r="G1686" s="159"/>
      <c r="H1686" s="159"/>
      <c r="I1686" s="159"/>
      <c r="J1686" s="159"/>
      <c r="K1686" s="159"/>
      <c r="L1686" s="159"/>
      <c r="M1686" s="159"/>
      <c r="N1686" s="158"/>
      <c r="O1686" s="158"/>
      <c r="P1686" s="158"/>
      <c r="Q1686" s="158"/>
      <c r="R1686" s="159"/>
      <c r="S1686" s="159"/>
      <c r="T1686" s="159"/>
      <c r="U1686" s="159"/>
      <c r="V1686" s="159"/>
      <c r="W1686" s="159"/>
      <c r="X1686" s="159"/>
      <c r="Y1686" s="159"/>
      <c r="Z1686" s="148"/>
      <c r="AA1686" s="148"/>
      <c r="AB1686" s="148"/>
      <c r="AC1686" s="148"/>
      <c r="AD1686" s="148"/>
      <c r="AE1686" s="148"/>
      <c r="AF1686" s="148"/>
      <c r="AG1686" s="148" t="s">
        <v>318</v>
      </c>
      <c r="AH1686" s="148">
        <v>0</v>
      </c>
      <c r="AI1686" s="148"/>
      <c r="AJ1686" s="148"/>
      <c r="AK1686" s="148"/>
      <c r="AL1686" s="148"/>
      <c r="AM1686" s="148"/>
      <c r="AN1686" s="148"/>
      <c r="AO1686" s="148"/>
      <c r="AP1686" s="148"/>
      <c r="AQ1686" s="148"/>
      <c r="AR1686" s="148"/>
      <c r="AS1686" s="148"/>
      <c r="AT1686" s="148"/>
      <c r="AU1686" s="148"/>
      <c r="AV1686" s="148"/>
      <c r="AW1686" s="148"/>
      <c r="AX1686" s="148"/>
      <c r="AY1686" s="148"/>
      <c r="AZ1686" s="148"/>
      <c r="BA1686" s="148"/>
      <c r="BB1686" s="148"/>
      <c r="BC1686" s="148"/>
      <c r="BD1686" s="148"/>
      <c r="BE1686" s="148"/>
      <c r="BF1686" s="148"/>
      <c r="BG1686" s="148"/>
      <c r="BH1686" s="148"/>
    </row>
    <row r="1687" spans="1:60" outlineLevel="3" x14ac:dyDescent="0.2">
      <c r="A1687" s="155"/>
      <c r="B1687" s="156"/>
      <c r="C1687" s="196" t="s">
        <v>1170</v>
      </c>
      <c r="D1687" s="161"/>
      <c r="E1687" s="162">
        <v>6.34</v>
      </c>
      <c r="F1687" s="159"/>
      <c r="G1687" s="159"/>
      <c r="H1687" s="159"/>
      <c r="I1687" s="159"/>
      <c r="J1687" s="159"/>
      <c r="K1687" s="159"/>
      <c r="L1687" s="159"/>
      <c r="M1687" s="159"/>
      <c r="N1687" s="158"/>
      <c r="O1687" s="158"/>
      <c r="P1687" s="158"/>
      <c r="Q1687" s="158"/>
      <c r="R1687" s="159"/>
      <c r="S1687" s="159"/>
      <c r="T1687" s="159"/>
      <c r="U1687" s="159"/>
      <c r="V1687" s="159"/>
      <c r="W1687" s="159"/>
      <c r="X1687" s="159"/>
      <c r="Y1687" s="159"/>
      <c r="Z1687" s="148"/>
      <c r="AA1687" s="148"/>
      <c r="AB1687" s="148"/>
      <c r="AC1687" s="148"/>
      <c r="AD1687" s="148"/>
      <c r="AE1687" s="148"/>
      <c r="AF1687" s="148"/>
      <c r="AG1687" s="148" t="s">
        <v>318</v>
      </c>
      <c r="AH1687" s="148">
        <v>0</v>
      </c>
      <c r="AI1687" s="148"/>
      <c r="AJ1687" s="148"/>
      <c r="AK1687" s="148"/>
      <c r="AL1687" s="148"/>
      <c r="AM1687" s="148"/>
      <c r="AN1687" s="148"/>
      <c r="AO1687" s="148"/>
      <c r="AP1687" s="148"/>
      <c r="AQ1687" s="148"/>
      <c r="AR1687" s="148"/>
      <c r="AS1687" s="148"/>
      <c r="AT1687" s="148"/>
      <c r="AU1687" s="148"/>
      <c r="AV1687" s="148"/>
      <c r="AW1687" s="148"/>
      <c r="AX1687" s="148"/>
      <c r="AY1687" s="148"/>
      <c r="AZ1687" s="148"/>
      <c r="BA1687" s="148"/>
      <c r="BB1687" s="148"/>
      <c r="BC1687" s="148"/>
      <c r="BD1687" s="148"/>
      <c r="BE1687" s="148"/>
      <c r="BF1687" s="148"/>
      <c r="BG1687" s="148"/>
      <c r="BH1687" s="148"/>
    </row>
    <row r="1688" spans="1:60" outlineLevel="3" x14ac:dyDescent="0.2">
      <c r="A1688" s="155"/>
      <c r="B1688" s="156"/>
      <c r="C1688" s="196" t="s">
        <v>1171</v>
      </c>
      <c r="D1688" s="161"/>
      <c r="E1688" s="162">
        <v>4.95</v>
      </c>
      <c r="F1688" s="159"/>
      <c r="G1688" s="159"/>
      <c r="H1688" s="159"/>
      <c r="I1688" s="159"/>
      <c r="J1688" s="159"/>
      <c r="K1688" s="159"/>
      <c r="L1688" s="159"/>
      <c r="M1688" s="159"/>
      <c r="N1688" s="158"/>
      <c r="O1688" s="158"/>
      <c r="P1688" s="158"/>
      <c r="Q1688" s="158"/>
      <c r="R1688" s="159"/>
      <c r="S1688" s="159"/>
      <c r="T1688" s="159"/>
      <c r="U1688" s="159"/>
      <c r="V1688" s="159"/>
      <c r="W1688" s="159"/>
      <c r="X1688" s="159"/>
      <c r="Y1688" s="159"/>
      <c r="Z1688" s="148"/>
      <c r="AA1688" s="148"/>
      <c r="AB1688" s="148"/>
      <c r="AC1688" s="148"/>
      <c r="AD1688" s="148"/>
      <c r="AE1688" s="148"/>
      <c r="AF1688" s="148"/>
      <c r="AG1688" s="148" t="s">
        <v>318</v>
      </c>
      <c r="AH1688" s="148">
        <v>0</v>
      </c>
      <c r="AI1688" s="148"/>
      <c r="AJ1688" s="148"/>
      <c r="AK1688" s="148"/>
      <c r="AL1688" s="148"/>
      <c r="AM1688" s="148"/>
      <c r="AN1688" s="148"/>
      <c r="AO1688" s="148"/>
      <c r="AP1688" s="148"/>
      <c r="AQ1688" s="148"/>
      <c r="AR1688" s="148"/>
      <c r="AS1688" s="148"/>
      <c r="AT1688" s="148"/>
      <c r="AU1688" s="148"/>
      <c r="AV1688" s="148"/>
      <c r="AW1688" s="148"/>
      <c r="AX1688" s="148"/>
      <c r="AY1688" s="148"/>
      <c r="AZ1688" s="148"/>
      <c r="BA1688" s="148"/>
      <c r="BB1688" s="148"/>
      <c r="BC1688" s="148"/>
      <c r="BD1688" s="148"/>
      <c r="BE1688" s="148"/>
      <c r="BF1688" s="148"/>
      <c r="BG1688" s="148"/>
      <c r="BH1688" s="148"/>
    </row>
    <row r="1689" spans="1:60" outlineLevel="3" x14ac:dyDescent="0.2">
      <c r="A1689" s="155"/>
      <c r="B1689" s="156"/>
      <c r="C1689" s="196" t="s">
        <v>1889</v>
      </c>
      <c r="D1689" s="161"/>
      <c r="E1689" s="162">
        <v>17.8</v>
      </c>
      <c r="F1689" s="159"/>
      <c r="G1689" s="159"/>
      <c r="H1689" s="159"/>
      <c r="I1689" s="159"/>
      <c r="J1689" s="159"/>
      <c r="K1689" s="159"/>
      <c r="L1689" s="159"/>
      <c r="M1689" s="159"/>
      <c r="N1689" s="158"/>
      <c r="O1689" s="158"/>
      <c r="P1689" s="158"/>
      <c r="Q1689" s="158"/>
      <c r="R1689" s="159"/>
      <c r="S1689" s="159"/>
      <c r="T1689" s="159"/>
      <c r="U1689" s="159"/>
      <c r="V1689" s="159"/>
      <c r="W1689" s="159"/>
      <c r="X1689" s="159"/>
      <c r="Y1689" s="159"/>
      <c r="Z1689" s="148"/>
      <c r="AA1689" s="148"/>
      <c r="AB1689" s="148"/>
      <c r="AC1689" s="148"/>
      <c r="AD1689" s="148"/>
      <c r="AE1689" s="148"/>
      <c r="AF1689" s="148"/>
      <c r="AG1689" s="148" t="s">
        <v>318</v>
      </c>
      <c r="AH1689" s="148">
        <v>0</v>
      </c>
      <c r="AI1689" s="148"/>
      <c r="AJ1689" s="148"/>
      <c r="AK1689" s="148"/>
      <c r="AL1689" s="148"/>
      <c r="AM1689" s="148"/>
      <c r="AN1689" s="148"/>
      <c r="AO1689" s="148"/>
      <c r="AP1689" s="148"/>
      <c r="AQ1689" s="148"/>
      <c r="AR1689" s="148"/>
      <c r="AS1689" s="148"/>
      <c r="AT1689" s="148"/>
      <c r="AU1689" s="148"/>
      <c r="AV1689" s="148"/>
      <c r="AW1689" s="148"/>
      <c r="AX1689" s="148"/>
      <c r="AY1689" s="148"/>
      <c r="AZ1689" s="148"/>
      <c r="BA1689" s="148"/>
      <c r="BB1689" s="148"/>
      <c r="BC1689" s="148"/>
      <c r="BD1689" s="148"/>
      <c r="BE1689" s="148"/>
      <c r="BF1689" s="148"/>
      <c r="BG1689" s="148"/>
      <c r="BH1689" s="148"/>
    </row>
    <row r="1690" spans="1:60" outlineLevel="3" x14ac:dyDescent="0.2">
      <c r="A1690" s="155"/>
      <c r="B1690" s="156"/>
      <c r="C1690" s="196" t="s">
        <v>1890</v>
      </c>
      <c r="D1690" s="161"/>
      <c r="E1690" s="162">
        <v>4.12</v>
      </c>
      <c r="F1690" s="159"/>
      <c r="G1690" s="159"/>
      <c r="H1690" s="159"/>
      <c r="I1690" s="159"/>
      <c r="J1690" s="159"/>
      <c r="K1690" s="159"/>
      <c r="L1690" s="159"/>
      <c r="M1690" s="159"/>
      <c r="N1690" s="158"/>
      <c r="O1690" s="158"/>
      <c r="P1690" s="158"/>
      <c r="Q1690" s="158"/>
      <c r="R1690" s="159"/>
      <c r="S1690" s="159"/>
      <c r="T1690" s="159"/>
      <c r="U1690" s="159"/>
      <c r="V1690" s="159"/>
      <c r="W1690" s="159"/>
      <c r="X1690" s="159"/>
      <c r="Y1690" s="159"/>
      <c r="Z1690" s="148"/>
      <c r="AA1690" s="148"/>
      <c r="AB1690" s="148"/>
      <c r="AC1690" s="148"/>
      <c r="AD1690" s="148"/>
      <c r="AE1690" s="148"/>
      <c r="AF1690" s="148"/>
      <c r="AG1690" s="148" t="s">
        <v>318</v>
      </c>
      <c r="AH1690" s="148">
        <v>0</v>
      </c>
      <c r="AI1690" s="148"/>
      <c r="AJ1690" s="148"/>
      <c r="AK1690" s="148"/>
      <c r="AL1690" s="148"/>
      <c r="AM1690" s="148"/>
      <c r="AN1690" s="148"/>
      <c r="AO1690" s="148"/>
      <c r="AP1690" s="148"/>
      <c r="AQ1690" s="148"/>
      <c r="AR1690" s="148"/>
      <c r="AS1690" s="148"/>
      <c r="AT1690" s="148"/>
      <c r="AU1690" s="148"/>
      <c r="AV1690" s="148"/>
      <c r="AW1690" s="148"/>
      <c r="AX1690" s="148"/>
      <c r="AY1690" s="148"/>
      <c r="AZ1690" s="148"/>
      <c r="BA1690" s="148"/>
      <c r="BB1690" s="148"/>
      <c r="BC1690" s="148"/>
      <c r="BD1690" s="148"/>
      <c r="BE1690" s="148"/>
      <c r="BF1690" s="148"/>
      <c r="BG1690" s="148"/>
      <c r="BH1690" s="148"/>
    </row>
    <row r="1691" spans="1:60" outlineLevel="3" x14ac:dyDescent="0.2">
      <c r="A1691" s="155"/>
      <c r="B1691" s="156"/>
      <c r="C1691" s="196" t="s">
        <v>1172</v>
      </c>
      <c r="D1691" s="161"/>
      <c r="E1691" s="162">
        <v>8.0399999999999991</v>
      </c>
      <c r="F1691" s="159"/>
      <c r="G1691" s="159"/>
      <c r="H1691" s="159"/>
      <c r="I1691" s="159"/>
      <c r="J1691" s="159"/>
      <c r="K1691" s="159"/>
      <c r="L1691" s="159"/>
      <c r="M1691" s="159"/>
      <c r="N1691" s="158"/>
      <c r="O1691" s="158"/>
      <c r="P1691" s="158"/>
      <c r="Q1691" s="158"/>
      <c r="R1691" s="159"/>
      <c r="S1691" s="159"/>
      <c r="T1691" s="159"/>
      <c r="U1691" s="159"/>
      <c r="V1691" s="159"/>
      <c r="W1691" s="159"/>
      <c r="X1691" s="159"/>
      <c r="Y1691" s="159"/>
      <c r="Z1691" s="148"/>
      <c r="AA1691" s="148"/>
      <c r="AB1691" s="148"/>
      <c r="AC1691" s="148"/>
      <c r="AD1691" s="148"/>
      <c r="AE1691" s="148"/>
      <c r="AF1691" s="148"/>
      <c r="AG1691" s="148" t="s">
        <v>318</v>
      </c>
      <c r="AH1691" s="148">
        <v>0</v>
      </c>
      <c r="AI1691" s="148"/>
      <c r="AJ1691" s="148"/>
      <c r="AK1691" s="148"/>
      <c r="AL1691" s="148"/>
      <c r="AM1691" s="148"/>
      <c r="AN1691" s="148"/>
      <c r="AO1691" s="148"/>
      <c r="AP1691" s="148"/>
      <c r="AQ1691" s="148"/>
      <c r="AR1691" s="148"/>
      <c r="AS1691" s="148"/>
      <c r="AT1691" s="148"/>
      <c r="AU1691" s="148"/>
      <c r="AV1691" s="148"/>
      <c r="AW1691" s="148"/>
      <c r="AX1691" s="148"/>
      <c r="AY1691" s="148"/>
      <c r="AZ1691" s="148"/>
      <c r="BA1691" s="148"/>
      <c r="BB1691" s="148"/>
      <c r="BC1691" s="148"/>
      <c r="BD1691" s="148"/>
      <c r="BE1691" s="148"/>
      <c r="BF1691" s="148"/>
      <c r="BG1691" s="148"/>
      <c r="BH1691" s="148"/>
    </row>
    <row r="1692" spans="1:60" outlineLevel="3" x14ac:dyDescent="0.2">
      <c r="A1692" s="155"/>
      <c r="B1692" s="156"/>
      <c r="C1692" s="196" t="s">
        <v>1173</v>
      </c>
      <c r="D1692" s="161"/>
      <c r="E1692" s="162">
        <v>6.16</v>
      </c>
      <c r="F1692" s="159"/>
      <c r="G1692" s="159"/>
      <c r="H1692" s="159"/>
      <c r="I1692" s="159"/>
      <c r="J1692" s="159"/>
      <c r="K1692" s="159"/>
      <c r="L1692" s="159"/>
      <c r="M1692" s="159"/>
      <c r="N1692" s="158"/>
      <c r="O1692" s="158"/>
      <c r="P1692" s="158"/>
      <c r="Q1692" s="158"/>
      <c r="R1692" s="159"/>
      <c r="S1692" s="159"/>
      <c r="T1692" s="159"/>
      <c r="U1692" s="159"/>
      <c r="V1692" s="159"/>
      <c r="W1692" s="159"/>
      <c r="X1692" s="159"/>
      <c r="Y1692" s="159"/>
      <c r="Z1692" s="148"/>
      <c r="AA1692" s="148"/>
      <c r="AB1692" s="148"/>
      <c r="AC1692" s="148"/>
      <c r="AD1692" s="148"/>
      <c r="AE1692" s="148"/>
      <c r="AF1692" s="148"/>
      <c r="AG1692" s="148" t="s">
        <v>318</v>
      </c>
      <c r="AH1692" s="148">
        <v>0</v>
      </c>
      <c r="AI1692" s="148"/>
      <c r="AJ1692" s="148"/>
      <c r="AK1692" s="148"/>
      <c r="AL1692" s="148"/>
      <c r="AM1692" s="148"/>
      <c r="AN1692" s="148"/>
      <c r="AO1692" s="148"/>
      <c r="AP1692" s="148"/>
      <c r="AQ1692" s="148"/>
      <c r="AR1692" s="148"/>
      <c r="AS1692" s="148"/>
      <c r="AT1692" s="148"/>
      <c r="AU1692" s="148"/>
      <c r="AV1692" s="148"/>
      <c r="AW1692" s="148"/>
      <c r="AX1692" s="148"/>
      <c r="AY1692" s="148"/>
      <c r="AZ1692" s="148"/>
      <c r="BA1692" s="148"/>
      <c r="BB1692" s="148"/>
      <c r="BC1692" s="148"/>
      <c r="BD1692" s="148"/>
      <c r="BE1692" s="148"/>
      <c r="BF1692" s="148"/>
      <c r="BG1692" s="148"/>
      <c r="BH1692" s="148"/>
    </row>
    <row r="1693" spans="1:60" outlineLevel="1" x14ac:dyDescent="0.2">
      <c r="A1693" s="178">
        <v>365</v>
      </c>
      <c r="B1693" s="179" t="s">
        <v>1891</v>
      </c>
      <c r="C1693" s="195" t="s">
        <v>1892</v>
      </c>
      <c r="D1693" s="180" t="s">
        <v>389</v>
      </c>
      <c r="E1693" s="181">
        <v>2.5</v>
      </c>
      <c r="F1693" s="182"/>
      <c r="G1693" s="183">
        <f>ROUND(E1693*F1693,2)</f>
        <v>0</v>
      </c>
      <c r="H1693" s="182"/>
      <c r="I1693" s="183">
        <f>ROUND(E1693*H1693,2)</f>
        <v>0</v>
      </c>
      <c r="J1693" s="182"/>
      <c r="K1693" s="183">
        <f>ROUND(E1693*J1693,2)</f>
        <v>0</v>
      </c>
      <c r="L1693" s="183">
        <v>12</v>
      </c>
      <c r="M1693" s="183">
        <f>G1693*(1+L1693/100)</f>
        <v>0</v>
      </c>
      <c r="N1693" s="181">
        <v>0</v>
      </c>
      <c r="O1693" s="181">
        <f>ROUND(E1693*N1693,2)</f>
        <v>0</v>
      </c>
      <c r="P1693" s="181">
        <v>0</v>
      </c>
      <c r="Q1693" s="181">
        <f>ROUND(E1693*P1693,2)</f>
        <v>0</v>
      </c>
      <c r="R1693" s="183"/>
      <c r="S1693" s="183" t="s">
        <v>313</v>
      </c>
      <c r="T1693" s="184" t="s">
        <v>313</v>
      </c>
      <c r="U1693" s="159">
        <v>0.20799999999999999</v>
      </c>
      <c r="V1693" s="159">
        <f>ROUND(E1693*U1693,2)</f>
        <v>0.52</v>
      </c>
      <c r="W1693" s="159"/>
      <c r="X1693" s="159" t="s">
        <v>314</v>
      </c>
      <c r="Y1693" s="159" t="s">
        <v>315</v>
      </c>
      <c r="Z1693" s="148"/>
      <c r="AA1693" s="148"/>
      <c r="AB1693" s="148"/>
      <c r="AC1693" s="148"/>
      <c r="AD1693" s="148"/>
      <c r="AE1693" s="148"/>
      <c r="AF1693" s="148"/>
      <c r="AG1693" s="148" t="s">
        <v>316</v>
      </c>
      <c r="AH1693" s="148"/>
      <c r="AI1693" s="148"/>
      <c r="AJ1693" s="148"/>
      <c r="AK1693" s="148"/>
      <c r="AL1693" s="148"/>
      <c r="AM1693" s="148"/>
      <c r="AN1693" s="148"/>
      <c r="AO1693" s="148"/>
      <c r="AP1693" s="148"/>
      <c r="AQ1693" s="148"/>
      <c r="AR1693" s="148"/>
      <c r="AS1693" s="148"/>
      <c r="AT1693" s="148"/>
      <c r="AU1693" s="148"/>
      <c r="AV1693" s="148"/>
      <c r="AW1693" s="148"/>
      <c r="AX1693" s="148"/>
      <c r="AY1693" s="148"/>
      <c r="AZ1693" s="148"/>
      <c r="BA1693" s="148"/>
      <c r="BB1693" s="148"/>
      <c r="BC1693" s="148"/>
      <c r="BD1693" s="148"/>
      <c r="BE1693" s="148"/>
      <c r="BF1693" s="148"/>
      <c r="BG1693" s="148"/>
      <c r="BH1693" s="148"/>
    </row>
    <row r="1694" spans="1:60" outlineLevel="2" x14ac:dyDescent="0.2">
      <c r="A1694" s="155"/>
      <c r="B1694" s="156"/>
      <c r="C1694" s="196" t="s">
        <v>1893</v>
      </c>
      <c r="D1694" s="161"/>
      <c r="E1694" s="162">
        <v>2.5</v>
      </c>
      <c r="F1694" s="159"/>
      <c r="G1694" s="159"/>
      <c r="H1694" s="159"/>
      <c r="I1694" s="159"/>
      <c r="J1694" s="159"/>
      <c r="K1694" s="159"/>
      <c r="L1694" s="159"/>
      <c r="M1694" s="159"/>
      <c r="N1694" s="158"/>
      <c r="O1694" s="158"/>
      <c r="P1694" s="158"/>
      <c r="Q1694" s="158"/>
      <c r="R1694" s="159"/>
      <c r="S1694" s="159"/>
      <c r="T1694" s="159"/>
      <c r="U1694" s="159"/>
      <c r="V1694" s="159"/>
      <c r="W1694" s="159"/>
      <c r="X1694" s="159"/>
      <c r="Y1694" s="159"/>
      <c r="Z1694" s="148"/>
      <c r="AA1694" s="148"/>
      <c r="AB1694" s="148"/>
      <c r="AC1694" s="148"/>
      <c r="AD1694" s="148"/>
      <c r="AE1694" s="148"/>
      <c r="AF1694" s="148"/>
      <c r="AG1694" s="148" t="s">
        <v>318</v>
      </c>
      <c r="AH1694" s="148">
        <v>5</v>
      </c>
      <c r="AI1694" s="148"/>
      <c r="AJ1694" s="148"/>
      <c r="AK1694" s="148"/>
      <c r="AL1694" s="148"/>
      <c r="AM1694" s="148"/>
      <c r="AN1694" s="148"/>
      <c r="AO1694" s="148"/>
      <c r="AP1694" s="148"/>
      <c r="AQ1694" s="148"/>
      <c r="AR1694" s="148"/>
      <c r="AS1694" s="148"/>
      <c r="AT1694" s="148"/>
      <c r="AU1694" s="148"/>
      <c r="AV1694" s="148"/>
      <c r="AW1694" s="148"/>
      <c r="AX1694" s="148"/>
      <c r="AY1694" s="148"/>
      <c r="AZ1694" s="148"/>
      <c r="BA1694" s="148"/>
      <c r="BB1694" s="148"/>
      <c r="BC1694" s="148"/>
      <c r="BD1694" s="148"/>
      <c r="BE1694" s="148"/>
      <c r="BF1694" s="148"/>
      <c r="BG1694" s="148"/>
      <c r="BH1694" s="148"/>
    </row>
    <row r="1695" spans="1:60" outlineLevel="1" x14ac:dyDescent="0.2">
      <c r="A1695" s="178">
        <v>366</v>
      </c>
      <c r="B1695" s="179" t="s">
        <v>1894</v>
      </c>
      <c r="C1695" s="195" t="s">
        <v>1895</v>
      </c>
      <c r="D1695" s="180" t="s">
        <v>389</v>
      </c>
      <c r="E1695" s="181">
        <v>74.343999999999994</v>
      </c>
      <c r="F1695" s="182"/>
      <c r="G1695" s="183">
        <f>ROUND(E1695*F1695,2)</f>
        <v>0</v>
      </c>
      <c r="H1695" s="182"/>
      <c r="I1695" s="183">
        <f>ROUND(E1695*H1695,2)</f>
        <v>0</v>
      </c>
      <c r="J1695" s="182"/>
      <c r="K1695" s="183">
        <f>ROUND(E1695*J1695,2)</f>
        <v>0</v>
      </c>
      <c r="L1695" s="183">
        <v>12</v>
      </c>
      <c r="M1695" s="183">
        <f>G1695*(1+L1695/100)</f>
        <v>0</v>
      </c>
      <c r="N1695" s="181">
        <v>0</v>
      </c>
      <c r="O1695" s="181">
        <f>ROUND(E1695*N1695,2)</f>
        <v>0</v>
      </c>
      <c r="P1695" s="181">
        <v>0</v>
      </c>
      <c r="Q1695" s="181">
        <f>ROUND(E1695*P1695,2)</f>
        <v>0</v>
      </c>
      <c r="R1695" s="183"/>
      <c r="S1695" s="183" t="s">
        <v>313</v>
      </c>
      <c r="T1695" s="184" t="s">
        <v>313</v>
      </c>
      <c r="U1695" s="159">
        <v>0.128</v>
      </c>
      <c r="V1695" s="159">
        <f>ROUND(E1695*U1695,2)</f>
        <v>9.52</v>
      </c>
      <c r="W1695" s="159"/>
      <c r="X1695" s="159" t="s">
        <v>314</v>
      </c>
      <c r="Y1695" s="159" t="s">
        <v>315</v>
      </c>
      <c r="Z1695" s="148"/>
      <c r="AA1695" s="148"/>
      <c r="AB1695" s="148"/>
      <c r="AC1695" s="148"/>
      <c r="AD1695" s="148"/>
      <c r="AE1695" s="148"/>
      <c r="AF1695" s="148"/>
      <c r="AG1695" s="148" t="s">
        <v>316</v>
      </c>
      <c r="AH1695" s="148"/>
      <c r="AI1695" s="148"/>
      <c r="AJ1695" s="148"/>
      <c r="AK1695" s="148"/>
      <c r="AL1695" s="148"/>
      <c r="AM1695" s="148"/>
      <c r="AN1695" s="148"/>
      <c r="AO1695" s="148"/>
      <c r="AP1695" s="148"/>
      <c r="AQ1695" s="148"/>
      <c r="AR1695" s="148"/>
      <c r="AS1695" s="148"/>
      <c r="AT1695" s="148"/>
      <c r="AU1695" s="148"/>
      <c r="AV1695" s="148"/>
      <c r="AW1695" s="148"/>
      <c r="AX1695" s="148"/>
      <c r="AY1695" s="148"/>
      <c r="AZ1695" s="148"/>
      <c r="BA1695" s="148"/>
      <c r="BB1695" s="148"/>
      <c r="BC1695" s="148"/>
      <c r="BD1695" s="148"/>
      <c r="BE1695" s="148"/>
      <c r="BF1695" s="148"/>
      <c r="BG1695" s="148"/>
      <c r="BH1695" s="148"/>
    </row>
    <row r="1696" spans="1:60" outlineLevel="2" x14ac:dyDescent="0.2">
      <c r="A1696" s="155"/>
      <c r="B1696" s="156"/>
      <c r="C1696" s="196" t="s">
        <v>1896</v>
      </c>
      <c r="D1696" s="161"/>
      <c r="E1696" s="162">
        <v>74.343999999999994</v>
      </c>
      <c r="F1696" s="159"/>
      <c r="G1696" s="159"/>
      <c r="H1696" s="159"/>
      <c r="I1696" s="159"/>
      <c r="J1696" s="159"/>
      <c r="K1696" s="159"/>
      <c r="L1696" s="159"/>
      <c r="M1696" s="159"/>
      <c r="N1696" s="158"/>
      <c r="O1696" s="158"/>
      <c r="P1696" s="158"/>
      <c r="Q1696" s="158"/>
      <c r="R1696" s="159"/>
      <c r="S1696" s="159"/>
      <c r="T1696" s="159"/>
      <c r="U1696" s="159"/>
      <c r="V1696" s="159"/>
      <c r="W1696" s="159"/>
      <c r="X1696" s="159"/>
      <c r="Y1696" s="159"/>
      <c r="Z1696" s="148"/>
      <c r="AA1696" s="148"/>
      <c r="AB1696" s="148"/>
      <c r="AC1696" s="148"/>
      <c r="AD1696" s="148"/>
      <c r="AE1696" s="148"/>
      <c r="AF1696" s="148"/>
      <c r="AG1696" s="148" t="s">
        <v>318</v>
      </c>
      <c r="AH1696" s="148">
        <v>5</v>
      </c>
      <c r="AI1696" s="148"/>
      <c r="AJ1696" s="148"/>
      <c r="AK1696" s="148"/>
      <c r="AL1696" s="148"/>
      <c r="AM1696" s="148"/>
      <c r="AN1696" s="148"/>
      <c r="AO1696" s="148"/>
      <c r="AP1696" s="148"/>
      <c r="AQ1696" s="148"/>
      <c r="AR1696" s="148"/>
      <c r="AS1696" s="148"/>
      <c r="AT1696" s="148"/>
      <c r="AU1696" s="148"/>
      <c r="AV1696" s="148"/>
      <c r="AW1696" s="148"/>
      <c r="AX1696" s="148"/>
      <c r="AY1696" s="148"/>
      <c r="AZ1696" s="148"/>
      <c r="BA1696" s="148"/>
      <c r="BB1696" s="148"/>
      <c r="BC1696" s="148"/>
      <c r="BD1696" s="148"/>
      <c r="BE1696" s="148"/>
      <c r="BF1696" s="148"/>
      <c r="BG1696" s="148"/>
      <c r="BH1696" s="148"/>
    </row>
    <row r="1697" spans="1:60" outlineLevel="1" x14ac:dyDescent="0.2">
      <c r="A1697" s="178">
        <v>367</v>
      </c>
      <c r="B1697" s="179" t="s">
        <v>1897</v>
      </c>
      <c r="C1697" s="195" t="s">
        <v>1898</v>
      </c>
      <c r="D1697" s="180" t="s">
        <v>389</v>
      </c>
      <c r="E1697" s="181">
        <v>43.2</v>
      </c>
      <c r="F1697" s="182"/>
      <c r="G1697" s="183">
        <f>ROUND(E1697*F1697,2)</f>
        <v>0</v>
      </c>
      <c r="H1697" s="182"/>
      <c r="I1697" s="183">
        <f>ROUND(E1697*H1697,2)</f>
        <v>0</v>
      </c>
      <c r="J1697" s="182"/>
      <c r="K1697" s="183">
        <f>ROUND(E1697*J1697,2)</f>
        <v>0</v>
      </c>
      <c r="L1697" s="183">
        <v>12</v>
      </c>
      <c r="M1697" s="183">
        <f>G1697*(1+L1697/100)</f>
        <v>0</v>
      </c>
      <c r="N1697" s="181">
        <v>2.4399999999999999E-3</v>
      </c>
      <c r="O1697" s="181">
        <f>ROUND(E1697*N1697,2)</f>
        <v>0.11</v>
      </c>
      <c r="P1697" s="181">
        <v>0</v>
      </c>
      <c r="Q1697" s="181">
        <f>ROUND(E1697*P1697,2)</f>
        <v>0</v>
      </c>
      <c r="R1697" s="183"/>
      <c r="S1697" s="183" t="s">
        <v>313</v>
      </c>
      <c r="T1697" s="184" t="s">
        <v>313</v>
      </c>
      <c r="U1697" s="159">
        <v>0.45600000000000002</v>
      </c>
      <c r="V1697" s="159">
        <f>ROUND(E1697*U1697,2)</f>
        <v>19.7</v>
      </c>
      <c r="W1697" s="159"/>
      <c r="X1697" s="159" t="s">
        <v>314</v>
      </c>
      <c r="Y1697" s="159" t="s">
        <v>315</v>
      </c>
      <c r="Z1697" s="148"/>
      <c r="AA1697" s="148"/>
      <c r="AB1697" s="148"/>
      <c r="AC1697" s="148"/>
      <c r="AD1697" s="148"/>
      <c r="AE1697" s="148"/>
      <c r="AF1697" s="148"/>
      <c r="AG1697" s="148" t="s">
        <v>316</v>
      </c>
      <c r="AH1697" s="148"/>
      <c r="AI1697" s="148"/>
      <c r="AJ1697" s="148"/>
      <c r="AK1697" s="148"/>
      <c r="AL1697" s="148"/>
      <c r="AM1697" s="148"/>
      <c r="AN1697" s="148"/>
      <c r="AO1697" s="148"/>
      <c r="AP1697" s="148"/>
      <c r="AQ1697" s="148"/>
      <c r="AR1697" s="148"/>
      <c r="AS1697" s="148"/>
      <c r="AT1697" s="148"/>
      <c r="AU1697" s="148"/>
      <c r="AV1697" s="148"/>
      <c r="AW1697" s="148"/>
      <c r="AX1697" s="148"/>
      <c r="AY1697" s="148"/>
      <c r="AZ1697" s="148"/>
      <c r="BA1697" s="148"/>
      <c r="BB1697" s="148"/>
      <c r="BC1697" s="148"/>
      <c r="BD1697" s="148"/>
      <c r="BE1697" s="148"/>
      <c r="BF1697" s="148"/>
      <c r="BG1697" s="148"/>
      <c r="BH1697" s="148"/>
    </row>
    <row r="1698" spans="1:60" outlineLevel="2" x14ac:dyDescent="0.2">
      <c r="A1698" s="155"/>
      <c r="B1698" s="156"/>
      <c r="C1698" s="196" t="s">
        <v>1899</v>
      </c>
      <c r="D1698" s="161"/>
      <c r="E1698" s="162">
        <v>43.2</v>
      </c>
      <c r="F1698" s="159"/>
      <c r="G1698" s="159"/>
      <c r="H1698" s="159"/>
      <c r="I1698" s="159"/>
      <c r="J1698" s="159"/>
      <c r="K1698" s="159"/>
      <c r="L1698" s="159"/>
      <c r="M1698" s="159"/>
      <c r="N1698" s="158"/>
      <c r="O1698" s="158"/>
      <c r="P1698" s="158"/>
      <c r="Q1698" s="158"/>
      <c r="R1698" s="159"/>
      <c r="S1698" s="159"/>
      <c r="T1698" s="159"/>
      <c r="U1698" s="159"/>
      <c r="V1698" s="159"/>
      <c r="W1698" s="159"/>
      <c r="X1698" s="159"/>
      <c r="Y1698" s="159"/>
      <c r="Z1698" s="148"/>
      <c r="AA1698" s="148"/>
      <c r="AB1698" s="148"/>
      <c r="AC1698" s="148"/>
      <c r="AD1698" s="148"/>
      <c r="AE1698" s="148"/>
      <c r="AF1698" s="148"/>
      <c r="AG1698" s="148" t="s">
        <v>318</v>
      </c>
      <c r="AH1698" s="148">
        <v>0</v>
      </c>
      <c r="AI1698" s="148"/>
      <c r="AJ1698" s="148"/>
      <c r="AK1698" s="148"/>
      <c r="AL1698" s="148"/>
      <c r="AM1698" s="148"/>
      <c r="AN1698" s="148"/>
      <c r="AO1698" s="148"/>
      <c r="AP1698" s="148"/>
      <c r="AQ1698" s="148"/>
      <c r="AR1698" s="148"/>
      <c r="AS1698" s="148"/>
      <c r="AT1698" s="148"/>
      <c r="AU1698" s="148"/>
      <c r="AV1698" s="148"/>
      <c r="AW1698" s="148"/>
      <c r="AX1698" s="148"/>
      <c r="AY1698" s="148"/>
      <c r="AZ1698" s="148"/>
      <c r="BA1698" s="148"/>
      <c r="BB1698" s="148"/>
      <c r="BC1698" s="148"/>
      <c r="BD1698" s="148"/>
      <c r="BE1698" s="148"/>
      <c r="BF1698" s="148"/>
      <c r="BG1698" s="148"/>
      <c r="BH1698" s="148"/>
    </row>
    <row r="1699" spans="1:60" outlineLevel="1" x14ac:dyDescent="0.2">
      <c r="A1699" s="178">
        <v>368</v>
      </c>
      <c r="B1699" s="179" t="s">
        <v>1900</v>
      </c>
      <c r="C1699" s="195" t="s">
        <v>1901</v>
      </c>
      <c r="D1699" s="180" t="s">
        <v>389</v>
      </c>
      <c r="E1699" s="181">
        <v>43.2</v>
      </c>
      <c r="F1699" s="182"/>
      <c r="G1699" s="183">
        <f>ROUND(E1699*F1699,2)</f>
        <v>0</v>
      </c>
      <c r="H1699" s="182"/>
      <c r="I1699" s="183">
        <f>ROUND(E1699*H1699,2)</f>
        <v>0</v>
      </c>
      <c r="J1699" s="182"/>
      <c r="K1699" s="183">
        <f>ROUND(E1699*J1699,2)</f>
        <v>0</v>
      </c>
      <c r="L1699" s="183">
        <v>12</v>
      </c>
      <c r="M1699" s="183">
        <f>G1699*(1+L1699/100)</f>
        <v>0</v>
      </c>
      <c r="N1699" s="181">
        <v>2.0200000000000001E-3</v>
      </c>
      <c r="O1699" s="181">
        <f>ROUND(E1699*N1699,2)</f>
        <v>0.09</v>
      </c>
      <c r="P1699" s="181">
        <v>0</v>
      </c>
      <c r="Q1699" s="181">
        <f>ROUND(E1699*P1699,2)</f>
        <v>0</v>
      </c>
      <c r="R1699" s="183"/>
      <c r="S1699" s="183" t="s">
        <v>313</v>
      </c>
      <c r="T1699" s="184" t="s">
        <v>313</v>
      </c>
      <c r="U1699" s="159">
        <v>0.23</v>
      </c>
      <c r="V1699" s="159">
        <f>ROUND(E1699*U1699,2)</f>
        <v>9.94</v>
      </c>
      <c r="W1699" s="159"/>
      <c r="X1699" s="159" t="s">
        <v>314</v>
      </c>
      <c r="Y1699" s="159" t="s">
        <v>315</v>
      </c>
      <c r="Z1699" s="148"/>
      <c r="AA1699" s="148"/>
      <c r="AB1699" s="148"/>
      <c r="AC1699" s="148"/>
      <c r="AD1699" s="148"/>
      <c r="AE1699" s="148"/>
      <c r="AF1699" s="148"/>
      <c r="AG1699" s="148" t="s">
        <v>316</v>
      </c>
      <c r="AH1699" s="148"/>
      <c r="AI1699" s="148"/>
      <c r="AJ1699" s="148"/>
      <c r="AK1699" s="148"/>
      <c r="AL1699" s="148"/>
      <c r="AM1699" s="148"/>
      <c r="AN1699" s="148"/>
      <c r="AO1699" s="148"/>
      <c r="AP1699" s="148"/>
      <c r="AQ1699" s="148"/>
      <c r="AR1699" s="148"/>
      <c r="AS1699" s="148"/>
      <c r="AT1699" s="148"/>
      <c r="AU1699" s="148"/>
      <c r="AV1699" s="148"/>
      <c r="AW1699" s="148"/>
      <c r="AX1699" s="148"/>
      <c r="AY1699" s="148"/>
      <c r="AZ1699" s="148"/>
      <c r="BA1699" s="148"/>
      <c r="BB1699" s="148"/>
      <c r="BC1699" s="148"/>
      <c r="BD1699" s="148"/>
      <c r="BE1699" s="148"/>
      <c r="BF1699" s="148"/>
      <c r="BG1699" s="148"/>
      <c r="BH1699" s="148"/>
    </row>
    <row r="1700" spans="1:60" outlineLevel="2" x14ac:dyDescent="0.2">
      <c r="A1700" s="155"/>
      <c r="B1700" s="156"/>
      <c r="C1700" s="196" t="s">
        <v>1902</v>
      </c>
      <c r="D1700" s="161"/>
      <c r="E1700" s="162">
        <v>43.2</v>
      </c>
      <c r="F1700" s="159"/>
      <c r="G1700" s="159"/>
      <c r="H1700" s="159"/>
      <c r="I1700" s="159"/>
      <c r="J1700" s="159"/>
      <c r="K1700" s="159"/>
      <c r="L1700" s="159"/>
      <c r="M1700" s="159"/>
      <c r="N1700" s="158"/>
      <c r="O1700" s="158"/>
      <c r="P1700" s="158"/>
      <c r="Q1700" s="158"/>
      <c r="R1700" s="159"/>
      <c r="S1700" s="159"/>
      <c r="T1700" s="159"/>
      <c r="U1700" s="159"/>
      <c r="V1700" s="159"/>
      <c r="W1700" s="159"/>
      <c r="X1700" s="159"/>
      <c r="Y1700" s="159"/>
      <c r="Z1700" s="148"/>
      <c r="AA1700" s="148"/>
      <c r="AB1700" s="148"/>
      <c r="AC1700" s="148"/>
      <c r="AD1700" s="148"/>
      <c r="AE1700" s="148"/>
      <c r="AF1700" s="148"/>
      <c r="AG1700" s="148" t="s">
        <v>318</v>
      </c>
      <c r="AH1700" s="148">
        <v>0</v>
      </c>
      <c r="AI1700" s="148"/>
      <c r="AJ1700" s="148"/>
      <c r="AK1700" s="148"/>
      <c r="AL1700" s="148"/>
      <c r="AM1700" s="148"/>
      <c r="AN1700" s="148"/>
      <c r="AO1700" s="148"/>
      <c r="AP1700" s="148"/>
      <c r="AQ1700" s="148"/>
      <c r="AR1700" s="148"/>
      <c r="AS1700" s="148"/>
      <c r="AT1700" s="148"/>
      <c r="AU1700" s="148"/>
      <c r="AV1700" s="148"/>
      <c r="AW1700" s="148"/>
      <c r="AX1700" s="148"/>
      <c r="AY1700" s="148"/>
      <c r="AZ1700" s="148"/>
      <c r="BA1700" s="148"/>
      <c r="BB1700" s="148"/>
      <c r="BC1700" s="148"/>
      <c r="BD1700" s="148"/>
      <c r="BE1700" s="148"/>
      <c r="BF1700" s="148"/>
      <c r="BG1700" s="148"/>
      <c r="BH1700" s="148"/>
    </row>
    <row r="1701" spans="1:60" outlineLevel="1" x14ac:dyDescent="0.2">
      <c r="A1701" s="178">
        <v>369</v>
      </c>
      <c r="B1701" s="179" t="s">
        <v>1903</v>
      </c>
      <c r="C1701" s="195" t="s">
        <v>1904</v>
      </c>
      <c r="D1701" s="180" t="s">
        <v>389</v>
      </c>
      <c r="E1701" s="181">
        <v>74.343999999999994</v>
      </c>
      <c r="F1701" s="182"/>
      <c r="G1701" s="183">
        <f>ROUND(E1701*F1701,2)</f>
        <v>0</v>
      </c>
      <c r="H1701" s="182"/>
      <c r="I1701" s="183">
        <f>ROUND(E1701*H1701,2)</f>
        <v>0</v>
      </c>
      <c r="J1701" s="182"/>
      <c r="K1701" s="183">
        <f>ROUND(E1701*J1701,2)</f>
        <v>0</v>
      </c>
      <c r="L1701" s="183">
        <v>12</v>
      </c>
      <c r="M1701" s="183">
        <f>G1701*(1+L1701/100)</f>
        <v>0</v>
      </c>
      <c r="N1701" s="181">
        <v>0</v>
      </c>
      <c r="O1701" s="181">
        <f>ROUND(E1701*N1701,2)</f>
        <v>0</v>
      </c>
      <c r="P1701" s="181">
        <v>0</v>
      </c>
      <c r="Q1701" s="181">
        <f>ROUND(E1701*P1701,2)</f>
        <v>0</v>
      </c>
      <c r="R1701" s="183"/>
      <c r="S1701" s="183" t="s">
        <v>313</v>
      </c>
      <c r="T1701" s="184" t="s">
        <v>313</v>
      </c>
      <c r="U1701" s="159">
        <v>0.05</v>
      </c>
      <c r="V1701" s="159">
        <f>ROUND(E1701*U1701,2)</f>
        <v>3.72</v>
      </c>
      <c r="W1701" s="159"/>
      <c r="X1701" s="159" t="s">
        <v>314</v>
      </c>
      <c r="Y1701" s="159" t="s">
        <v>315</v>
      </c>
      <c r="Z1701" s="148"/>
      <c r="AA1701" s="148"/>
      <c r="AB1701" s="148"/>
      <c r="AC1701" s="148"/>
      <c r="AD1701" s="148"/>
      <c r="AE1701" s="148"/>
      <c r="AF1701" s="148"/>
      <c r="AG1701" s="148" t="s">
        <v>316</v>
      </c>
      <c r="AH1701" s="148"/>
      <c r="AI1701" s="148"/>
      <c r="AJ1701" s="148"/>
      <c r="AK1701" s="148"/>
      <c r="AL1701" s="148"/>
      <c r="AM1701" s="148"/>
      <c r="AN1701" s="148"/>
      <c r="AO1701" s="148"/>
      <c r="AP1701" s="148"/>
      <c r="AQ1701" s="148"/>
      <c r="AR1701" s="148"/>
      <c r="AS1701" s="148"/>
      <c r="AT1701" s="148"/>
      <c r="AU1701" s="148"/>
      <c r="AV1701" s="148"/>
      <c r="AW1701" s="148"/>
      <c r="AX1701" s="148"/>
      <c r="AY1701" s="148"/>
      <c r="AZ1701" s="148"/>
      <c r="BA1701" s="148"/>
      <c r="BB1701" s="148"/>
      <c r="BC1701" s="148"/>
      <c r="BD1701" s="148"/>
      <c r="BE1701" s="148"/>
      <c r="BF1701" s="148"/>
      <c r="BG1701" s="148"/>
      <c r="BH1701" s="148"/>
    </row>
    <row r="1702" spans="1:60" outlineLevel="2" x14ac:dyDescent="0.2">
      <c r="A1702" s="155"/>
      <c r="B1702" s="156"/>
      <c r="C1702" s="196" t="s">
        <v>1191</v>
      </c>
      <c r="D1702" s="161"/>
      <c r="E1702" s="162">
        <v>74.343999999999994</v>
      </c>
      <c r="F1702" s="159"/>
      <c r="G1702" s="159"/>
      <c r="H1702" s="159"/>
      <c r="I1702" s="159"/>
      <c r="J1702" s="159"/>
      <c r="K1702" s="159"/>
      <c r="L1702" s="159"/>
      <c r="M1702" s="159"/>
      <c r="N1702" s="158"/>
      <c r="O1702" s="158"/>
      <c r="P1702" s="158"/>
      <c r="Q1702" s="158"/>
      <c r="R1702" s="159"/>
      <c r="S1702" s="159"/>
      <c r="T1702" s="159"/>
      <c r="U1702" s="159"/>
      <c r="V1702" s="159"/>
      <c r="W1702" s="159"/>
      <c r="X1702" s="159"/>
      <c r="Y1702" s="159"/>
      <c r="Z1702" s="148"/>
      <c r="AA1702" s="148"/>
      <c r="AB1702" s="148"/>
      <c r="AC1702" s="148"/>
      <c r="AD1702" s="148"/>
      <c r="AE1702" s="148"/>
      <c r="AF1702" s="148"/>
      <c r="AG1702" s="148" t="s">
        <v>318</v>
      </c>
      <c r="AH1702" s="148">
        <v>5</v>
      </c>
      <c r="AI1702" s="148"/>
      <c r="AJ1702" s="148"/>
      <c r="AK1702" s="148"/>
      <c r="AL1702" s="148"/>
      <c r="AM1702" s="148"/>
      <c r="AN1702" s="148"/>
      <c r="AO1702" s="148"/>
      <c r="AP1702" s="148"/>
      <c r="AQ1702" s="148"/>
      <c r="AR1702" s="148"/>
      <c r="AS1702" s="148"/>
      <c r="AT1702" s="148"/>
      <c r="AU1702" s="148"/>
      <c r="AV1702" s="148"/>
      <c r="AW1702" s="148"/>
      <c r="AX1702" s="148"/>
      <c r="AY1702" s="148"/>
      <c r="AZ1702" s="148"/>
      <c r="BA1702" s="148"/>
      <c r="BB1702" s="148"/>
      <c r="BC1702" s="148"/>
      <c r="BD1702" s="148"/>
      <c r="BE1702" s="148"/>
      <c r="BF1702" s="148"/>
      <c r="BG1702" s="148"/>
      <c r="BH1702" s="148"/>
    </row>
    <row r="1703" spans="1:60" outlineLevel="1" x14ac:dyDescent="0.2">
      <c r="A1703" s="178">
        <v>370</v>
      </c>
      <c r="B1703" s="179" t="s">
        <v>1905</v>
      </c>
      <c r="C1703" s="195" t="s">
        <v>1906</v>
      </c>
      <c r="D1703" s="180" t="s">
        <v>389</v>
      </c>
      <c r="E1703" s="181">
        <v>18.606000000000002</v>
      </c>
      <c r="F1703" s="182"/>
      <c r="G1703" s="183">
        <f>ROUND(E1703*F1703,2)</f>
        <v>0</v>
      </c>
      <c r="H1703" s="182"/>
      <c r="I1703" s="183">
        <f>ROUND(E1703*H1703,2)</f>
        <v>0</v>
      </c>
      <c r="J1703" s="182"/>
      <c r="K1703" s="183">
        <f>ROUND(E1703*J1703,2)</f>
        <v>0</v>
      </c>
      <c r="L1703" s="183">
        <v>12</v>
      </c>
      <c r="M1703" s="183">
        <f>G1703*(1+L1703/100)</f>
        <v>0</v>
      </c>
      <c r="N1703" s="181">
        <v>3.2000000000000003E-4</v>
      </c>
      <c r="O1703" s="181">
        <f>ROUND(E1703*N1703,2)</f>
        <v>0.01</v>
      </c>
      <c r="P1703" s="181">
        <v>0</v>
      </c>
      <c r="Q1703" s="181">
        <f>ROUND(E1703*P1703,2)</f>
        <v>0</v>
      </c>
      <c r="R1703" s="183"/>
      <c r="S1703" s="183" t="s">
        <v>313</v>
      </c>
      <c r="T1703" s="184" t="s">
        <v>313</v>
      </c>
      <c r="U1703" s="159">
        <v>0.377</v>
      </c>
      <c r="V1703" s="159">
        <f>ROUND(E1703*U1703,2)</f>
        <v>7.01</v>
      </c>
      <c r="W1703" s="159"/>
      <c r="X1703" s="159" t="s">
        <v>314</v>
      </c>
      <c r="Y1703" s="159" t="s">
        <v>315</v>
      </c>
      <c r="Z1703" s="148"/>
      <c r="AA1703" s="148"/>
      <c r="AB1703" s="148"/>
      <c r="AC1703" s="148"/>
      <c r="AD1703" s="148"/>
      <c r="AE1703" s="148"/>
      <c r="AF1703" s="148"/>
      <c r="AG1703" s="148" t="s">
        <v>316</v>
      </c>
      <c r="AH1703" s="148"/>
      <c r="AI1703" s="148"/>
      <c r="AJ1703" s="148"/>
      <c r="AK1703" s="148"/>
      <c r="AL1703" s="148"/>
      <c r="AM1703" s="148"/>
      <c r="AN1703" s="148"/>
      <c r="AO1703" s="148"/>
      <c r="AP1703" s="148"/>
      <c r="AQ1703" s="148"/>
      <c r="AR1703" s="148"/>
      <c r="AS1703" s="148"/>
      <c r="AT1703" s="148"/>
      <c r="AU1703" s="148"/>
      <c r="AV1703" s="148"/>
      <c r="AW1703" s="148"/>
      <c r="AX1703" s="148"/>
      <c r="AY1703" s="148"/>
      <c r="AZ1703" s="148"/>
      <c r="BA1703" s="148"/>
      <c r="BB1703" s="148"/>
      <c r="BC1703" s="148"/>
      <c r="BD1703" s="148"/>
      <c r="BE1703" s="148"/>
      <c r="BF1703" s="148"/>
      <c r="BG1703" s="148"/>
      <c r="BH1703" s="148"/>
    </row>
    <row r="1704" spans="1:60" outlineLevel="2" x14ac:dyDescent="0.2">
      <c r="A1704" s="155"/>
      <c r="B1704" s="156"/>
      <c r="C1704" s="196" t="s">
        <v>1907</v>
      </c>
      <c r="D1704" s="161"/>
      <c r="E1704" s="162">
        <v>11.97</v>
      </c>
      <c r="F1704" s="159"/>
      <c r="G1704" s="159"/>
      <c r="H1704" s="159"/>
      <c r="I1704" s="159"/>
      <c r="J1704" s="159"/>
      <c r="K1704" s="159"/>
      <c r="L1704" s="159"/>
      <c r="M1704" s="159"/>
      <c r="N1704" s="158"/>
      <c r="O1704" s="158"/>
      <c r="P1704" s="158"/>
      <c r="Q1704" s="158"/>
      <c r="R1704" s="159"/>
      <c r="S1704" s="159"/>
      <c r="T1704" s="159"/>
      <c r="U1704" s="159"/>
      <c r="V1704" s="159"/>
      <c r="W1704" s="159"/>
      <c r="X1704" s="159"/>
      <c r="Y1704" s="159"/>
      <c r="Z1704" s="148"/>
      <c r="AA1704" s="148"/>
      <c r="AB1704" s="148"/>
      <c r="AC1704" s="148"/>
      <c r="AD1704" s="148"/>
      <c r="AE1704" s="148"/>
      <c r="AF1704" s="148"/>
      <c r="AG1704" s="148" t="s">
        <v>318</v>
      </c>
      <c r="AH1704" s="148">
        <v>0</v>
      </c>
      <c r="AI1704" s="148"/>
      <c r="AJ1704" s="148"/>
      <c r="AK1704" s="148"/>
      <c r="AL1704" s="148"/>
      <c r="AM1704" s="148"/>
      <c r="AN1704" s="148"/>
      <c r="AO1704" s="148"/>
      <c r="AP1704" s="148"/>
      <c r="AQ1704" s="148"/>
      <c r="AR1704" s="148"/>
      <c r="AS1704" s="148"/>
      <c r="AT1704" s="148"/>
      <c r="AU1704" s="148"/>
      <c r="AV1704" s="148"/>
      <c r="AW1704" s="148"/>
      <c r="AX1704" s="148"/>
      <c r="AY1704" s="148"/>
      <c r="AZ1704" s="148"/>
      <c r="BA1704" s="148"/>
      <c r="BB1704" s="148"/>
      <c r="BC1704" s="148"/>
      <c r="BD1704" s="148"/>
      <c r="BE1704" s="148"/>
      <c r="BF1704" s="148"/>
      <c r="BG1704" s="148"/>
      <c r="BH1704" s="148"/>
    </row>
    <row r="1705" spans="1:60" outlineLevel="3" x14ac:dyDescent="0.2">
      <c r="A1705" s="155"/>
      <c r="B1705" s="156"/>
      <c r="C1705" s="196" t="s">
        <v>1908</v>
      </c>
      <c r="D1705" s="161"/>
      <c r="E1705" s="162">
        <v>6.6360000000000001</v>
      </c>
      <c r="F1705" s="159"/>
      <c r="G1705" s="159"/>
      <c r="H1705" s="159"/>
      <c r="I1705" s="159"/>
      <c r="J1705" s="159"/>
      <c r="K1705" s="159"/>
      <c r="L1705" s="159"/>
      <c r="M1705" s="159"/>
      <c r="N1705" s="158"/>
      <c r="O1705" s="158"/>
      <c r="P1705" s="158"/>
      <c r="Q1705" s="158"/>
      <c r="R1705" s="159"/>
      <c r="S1705" s="159"/>
      <c r="T1705" s="159"/>
      <c r="U1705" s="159"/>
      <c r="V1705" s="159"/>
      <c r="W1705" s="159"/>
      <c r="X1705" s="159"/>
      <c r="Y1705" s="159"/>
      <c r="Z1705" s="148"/>
      <c r="AA1705" s="148"/>
      <c r="AB1705" s="148"/>
      <c r="AC1705" s="148"/>
      <c r="AD1705" s="148"/>
      <c r="AE1705" s="148"/>
      <c r="AF1705" s="148"/>
      <c r="AG1705" s="148" t="s">
        <v>318</v>
      </c>
      <c r="AH1705" s="148">
        <v>0</v>
      </c>
      <c r="AI1705" s="148"/>
      <c r="AJ1705" s="148"/>
      <c r="AK1705" s="148"/>
      <c r="AL1705" s="148"/>
      <c r="AM1705" s="148"/>
      <c r="AN1705" s="148"/>
      <c r="AO1705" s="148"/>
      <c r="AP1705" s="148"/>
      <c r="AQ1705" s="148"/>
      <c r="AR1705" s="148"/>
      <c r="AS1705" s="148"/>
      <c r="AT1705" s="148"/>
      <c r="AU1705" s="148"/>
      <c r="AV1705" s="148"/>
      <c r="AW1705" s="148"/>
      <c r="AX1705" s="148"/>
      <c r="AY1705" s="148"/>
      <c r="AZ1705" s="148"/>
      <c r="BA1705" s="148"/>
      <c r="BB1705" s="148"/>
      <c r="BC1705" s="148"/>
      <c r="BD1705" s="148"/>
      <c r="BE1705" s="148"/>
      <c r="BF1705" s="148"/>
      <c r="BG1705" s="148"/>
      <c r="BH1705" s="148"/>
    </row>
    <row r="1706" spans="1:60" outlineLevel="1" x14ac:dyDescent="0.2">
      <c r="A1706" s="178">
        <v>371</v>
      </c>
      <c r="B1706" s="179" t="s">
        <v>1909</v>
      </c>
      <c r="C1706" s="195" t="s">
        <v>1910</v>
      </c>
      <c r="D1706" s="180" t="s">
        <v>389</v>
      </c>
      <c r="E1706" s="181">
        <v>61.677</v>
      </c>
      <c r="F1706" s="182"/>
      <c r="G1706" s="183">
        <f>ROUND(E1706*F1706,2)</f>
        <v>0</v>
      </c>
      <c r="H1706" s="182"/>
      <c r="I1706" s="183">
        <f>ROUND(E1706*H1706,2)</f>
        <v>0</v>
      </c>
      <c r="J1706" s="182"/>
      <c r="K1706" s="183">
        <f>ROUND(E1706*J1706,2)</f>
        <v>0</v>
      </c>
      <c r="L1706" s="183">
        <v>12</v>
      </c>
      <c r="M1706" s="183">
        <f>G1706*(1+L1706/100)</f>
        <v>0</v>
      </c>
      <c r="N1706" s="181">
        <v>3.2000000000000003E-4</v>
      </c>
      <c r="O1706" s="181">
        <f>ROUND(E1706*N1706,2)</f>
        <v>0.02</v>
      </c>
      <c r="P1706" s="181">
        <v>0</v>
      </c>
      <c r="Q1706" s="181">
        <f>ROUND(E1706*P1706,2)</f>
        <v>0</v>
      </c>
      <c r="R1706" s="183"/>
      <c r="S1706" s="183" t="s">
        <v>313</v>
      </c>
      <c r="T1706" s="184" t="s">
        <v>313</v>
      </c>
      <c r="U1706" s="159">
        <v>0.23599999999999999</v>
      </c>
      <c r="V1706" s="159">
        <f>ROUND(E1706*U1706,2)</f>
        <v>14.56</v>
      </c>
      <c r="W1706" s="159"/>
      <c r="X1706" s="159" t="s">
        <v>314</v>
      </c>
      <c r="Y1706" s="159" t="s">
        <v>315</v>
      </c>
      <c r="Z1706" s="148"/>
      <c r="AA1706" s="148"/>
      <c r="AB1706" s="148"/>
      <c r="AC1706" s="148"/>
      <c r="AD1706" s="148"/>
      <c r="AE1706" s="148"/>
      <c r="AF1706" s="148"/>
      <c r="AG1706" s="148" t="s">
        <v>316</v>
      </c>
      <c r="AH1706" s="148"/>
      <c r="AI1706" s="148"/>
      <c r="AJ1706" s="148"/>
      <c r="AK1706" s="148"/>
      <c r="AL1706" s="148"/>
      <c r="AM1706" s="148"/>
      <c r="AN1706" s="148"/>
      <c r="AO1706" s="148"/>
      <c r="AP1706" s="148"/>
      <c r="AQ1706" s="148"/>
      <c r="AR1706" s="148"/>
      <c r="AS1706" s="148"/>
      <c r="AT1706" s="148"/>
      <c r="AU1706" s="148"/>
      <c r="AV1706" s="148"/>
      <c r="AW1706" s="148"/>
      <c r="AX1706" s="148"/>
      <c r="AY1706" s="148"/>
      <c r="AZ1706" s="148"/>
      <c r="BA1706" s="148"/>
      <c r="BB1706" s="148"/>
      <c r="BC1706" s="148"/>
      <c r="BD1706" s="148"/>
      <c r="BE1706" s="148"/>
      <c r="BF1706" s="148"/>
      <c r="BG1706" s="148"/>
      <c r="BH1706" s="148"/>
    </row>
    <row r="1707" spans="1:60" outlineLevel="2" x14ac:dyDescent="0.2">
      <c r="A1707" s="155"/>
      <c r="B1707" s="156"/>
      <c r="C1707" s="196" t="s">
        <v>1911</v>
      </c>
      <c r="D1707" s="161"/>
      <c r="E1707" s="162">
        <v>20.43</v>
      </c>
      <c r="F1707" s="159"/>
      <c r="G1707" s="159"/>
      <c r="H1707" s="159"/>
      <c r="I1707" s="159"/>
      <c r="J1707" s="159"/>
      <c r="K1707" s="159"/>
      <c r="L1707" s="159"/>
      <c r="M1707" s="159"/>
      <c r="N1707" s="158"/>
      <c r="O1707" s="158"/>
      <c r="P1707" s="158"/>
      <c r="Q1707" s="158"/>
      <c r="R1707" s="159"/>
      <c r="S1707" s="159"/>
      <c r="T1707" s="159"/>
      <c r="U1707" s="159"/>
      <c r="V1707" s="159"/>
      <c r="W1707" s="159"/>
      <c r="X1707" s="159"/>
      <c r="Y1707" s="159"/>
      <c r="Z1707" s="148"/>
      <c r="AA1707" s="148"/>
      <c r="AB1707" s="148"/>
      <c r="AC1707" s="148"/>
      <c r="AD1707" s="148"/>
      <c r="AE1707" s="148"/>
      <c r="AF1707" s="148"/>
      <c r="AG1707" s="148" t="s">
        <v>318</v>
      </c>
      <c r="AH1707" s="148">
        <v>0</v>
      </c>
      <c r="AI1707" s="148"/>
      <c r="AJ1707" s="148"/>
      <c r="AK1707" s="148"/>
      <c r="AL1707" s="148"/>
      <c r="AM1707" s="148"/>
      <c r="AN1707" s="148"/>
      <c r="AO1707" s="148"/>
      <c r="AP1707" s="148"/>
      <c r="AQ1707" s="148"/>
      <c r="AR1707" s="148"/>
      <c r="AS1707" s="148"/>
      <c r="AT1707" s="148"/>
      <c r="AU1707" s="148"/>
      <c r="AV1707" s="148"/>
      <c r="AW1707" s="148"/>
      <c r="AX1707" s="148"/>
      <c r="AY1707" s="148"/>
      <c r="AZ1707" s="148"/>
      <c r="BA1707" s="148"/>
      <c r="BB1707" s="148"/>
      <c r="BC1707" s="148"/>
      <c r="BD1707" s="148"/>
      <c r="BE1707" s="148"/>
      <c r="BF1707" s="148"/>
      <c r="BG1707" s="148"/>
      <c r="BH1707" s="148"/>
    </row>
    <row r="1708" spans="1:60" outlineLevel="3" x14ac:dyDescent="0.2">
      <c r="A1708" s="155"/>
      <c r="B1708" s="156"/>
      <c r="C1708" s="196" t="s">
        <v>1912</v>
      </c>
      <c r="D1708" s="161"/>
      <c r="E1708" s="162">
        <v>19.949000000000002</v>
      </c>
      <c r="F1708" s="159"/>
      <c r="G1708" s="159"/>
      <c r="H1708" s="159"/>
      <c r="I1708" s="159"/>
      <c r="J1708" s="159"/>
      <c r="K1708" s="159"/>
      <c r="L1708" s="159"/>
      <c r="M1708" s="159"/>
      <c r="N1708" s="158"/>
      <c r="O1708" s="158"/>
      <c r="P1708" s="158"/>
      <c r="Q1708" s="158"/>
      <c r="R1708" s="159"/>
      <c r="S1708" s="159"/>
      <c r="T1708" s="159"/>
      <c r="U1708" s="159"/>
      <c r="V1708" s="159"/>
      <c r="W1708" s="159"/>
      <c r="X1708" s="159"/>
      <c r="Y1708" s="159"/>
      <c r="Z1708" s="148"/>
      <c r="AA1708" s="148"/>
      <c r="AB1708" s="148"/>
      <c r="AC1708" s="148"/>
      <c r="AD1708" s="148"/>
      <c r="AE1708" s="148"/>
      <c r="AF1708" s="148"/>
      <c r="AG1708" s="148" t="s">
        <v>318</v>
      </c>
      <c r="AH1708" s="148">
        <v>0</v>
      </c>
      <c r="AI1708" s="148"/>
      <c r="AJ1708" s="148"/>
      <c r="AK1708" s="148"/>
      <c r="AL1708" s="148"/>
      <c r="AM1708" s="148"/>
      <c r="AN1708" s="148"/>
      <c r="AO1708" s="148"/>
      <c r="AP1708" s="148"/>
      <c r="AQ1708" s="148"/>
      <c r="AR1708" s="148"/>
      <c r="AS1708" s="148"/>
      <c r="AT1708" s="148"/>
      <c r="AU1708" s="148"/>
      <c r="AV1708" s="148"/>
      <c r="AW1708" s="148"/>
      <c r="AX1708" s="148"/>
      <c r="AY1708" s="148"/>
      <c r="AZ1708" s="148"/>
      <c r="BA1708" s="148"/>
      <c r="BB1708" s="148"/>
      <c r="BC1708" s="148"/>
      <c r="BD1708" s="148"/>
      <c r="BE1708" s="148"/>
      <c r="BF1708" s="148"/>
      <c r="BG1708" s="148"/>
      <c r="BH1708" s="148"/>
    </row>
    <row r="1709" spans="1:60" outlineLevel="3" x14ac:dyDescent="0.2">
      <c r="A1709" s="155"/>
      <c r="B1709" s="156"/>
      <c r="C1709" s="196" t="s">
        <v>1913</v>
      </c>
      <c r="D1709" s="161"/>
      <c r="E1709" s="162">
        <v>19.949000000000002</v>
      </c>
      <c r="F1709" s="159"/>
      <c r="G1709" s="159"/>
      <c r="H1709" s="159"/>
      <c r="I1709" s="159"/>
      <c r="J1709" s="159"/>
      <c r="K1709" s="159"/>
      <c r="L1709" s="159"/>
      <c r="M1709" s="159"/>
      <c r="N1709" s="158"/>
      <c r="O1709" s="158"/>
      <c r="P1709" s="158"/>
      <c r="Q1709" s="158"/>
      <c r="R1709" s="159"/>
      <c r="S1709" s="159"/>
      <c r="T1709" s="159"/>
      <c r="U1709" s="159"/>
      <c r="V1709" s="159"/>
      <c r="W1709" s="159"/>
      <c r="X1709" s="159"/>
      <c r="Y1709" s="159"/>
      <c r="Z1709" s="148"/>
      <c r="AA1709" s="148"/>
      <c r="AB1709" s="148"/>
      <c r="AC1709" s="148"/>
      <c r="AD1709" s="148"/>
      <c r="AE1709" s="148"/>
      <c r="AF1709" s="148"/>
      <c r="AG1709" s="148" t="s">
        <v>318</v>
      </c>
      <c r="AH1709" s="148">
        <v>0</v>
      </c>
      <c r="AI1709" s="148"/>
      <c r="AJ1709" s="148"/>
      <c r="AK1709" s="148"/>
      <c r="AL1709" s="148"/>
      <c r="AM1709" s="148"/>
      <c r="AN1709" s="148"/>
      <c r="AO1709" s="148"/>
      <c r="AP1709" s="148"/>
      <c r="AQ1709" s="148"/>
      <c r="AR1709" s="148"/>
      <c r="AS1709" s="148"/>
      <c r="AT1709" s="148"/>
      <c r="AU1709" s="148"/>
      <c r="AV1709" s="148"/>
      <c r="AW1709" s="148"/>
      <c r="AX1709" s="148"/>
      <c r="AY1709" s="148"/>
      <c r="AZ1709" s="148"/>
      <c r="BA1709" s="148"/>
      <c r="BB1709" s="148"/>
      <c r="BC1709" s="148"/>
      <c r="BD1709" s="148"/>
      <c r="BE1709" s="148"/>
      <c r="BF1709" s="148"/>
      <c r="BG1709" s="148"/>
      <c r="BH1709" s="148"/>
    </row>
    <row r="1710" spans="1:60" outlineLevel="3" x14ac:dyDescent="0.2">
      <c r="A1710" s="155"/>
      <c r="B1710" s="156"/>
      <c r="C1710" s="196" t="s">
        <v>1914</v>
      </c>
      <c r="D1710" s="161"/>
      <c r="E1710" s="162">
        <v>8.4990000000000006</v>
      </c>
      <c r="F1710" s="159"/>
      <c r="G1710" s="159"/>
      <c r="H1710" s="159"/>
      <c r="I1710" s="159"/>
      <c r="J1710" s="159"/>
      <c r="K1710" s="159"/>
      <c r="L1710" s="159"/>
      <c r="M1710" s="159"/>
      <c r="N1710" s="158"/>
      <c r="O1710" s="158"/>
      <c r="P1710" s="158"/>
      <c r="Q1710" s="158"/>
      <c r="R1710" s="159"/>
      <c r="S1710" s="159"/>
      <c r="T1710" s="159"/>
      <c r="U1710" s="159"/>
      <c r="V1710" s="159"/>
      <c r="W1710" s="159"/>
      <c r="X1710" s="159"/>
      <c r="Y1710" s="159"/>
      <c r="Z1710" s="148"/>
      <c r="AA1710" s="148"/>
      <c r="AB1710" s="148"/>
      <c r="AC1710" s="148"/>
      <c r="AD1710" s="148"/>
      <c r="AE1710" s="148"/>
      <c r="AF1710" s="148"/>
      <c r="AG1710" s="148" t="s">
        <v>318</v>
      </c>
      <c r="AH1710" s="148">
        <v>0</v>
      </c>
      <c r="AI1710" s="148"/>
      <c r="AJ1710" s="148"/>
      <c r="AK1710" s="148"/>
      <c r="AL1710" s="148"/>
      <c r="AM1710" s="148"/>
      <c r="AN1710" s="148"/>
      <c r="AO1710" s="148"/>
      <c r="AP1710" s="148"/>
      <c r="AQ1710" s="148"/>
      <c r="AR1710" s="148"/>
      <c r="AS1710" s="148"/>
      <c r="AT1710" s="148"/>
      <c r="AU1710" s="148"/>
      <c r="AV1710" s="148"/>
      <c r="AW1710" s="148"/>
      <c r="AX1710" s="148"/>
      <c r="AY1710" s="148"/>
      <c r="AZ1710" s="148"/>
      <c r="BA1710" s="148"/>
      <c r="BB1710" s="148"/>
      <c r="BC1710" s="148"/>
      <c r="BD1710" s="148"/>
      <c r="BE1710" s="148"/>
      <c r="BF1710" s="148"/>
      <c r="BG1710" s="148"/>
      <c r="BH1710" s="148"/>
    </row>
    <row r="1711" spans="1:60" outlineLevel="3" x14ac:dyDescent="0.2">
      <c r="A1711" s="155"/>
      <c r="B1711" s="156"/>
      <c r="C1711" s="196" t="s">
        <v>1915</v>
      </c>
      <c r="D1711" s="161"/>
      <c r="E1711" s="162">
        <v>-3.35</v>
      </c>
      <c r="F1711" s="159"/>
      <c r="G1711" s="159"/>
      <c r="H1711" s="159"/>
      <c r="I1711" s="159"/>
      <c r="J1711" s="159"/>
      <c r="K1711" s="159"/>
      <c r="L1711" s="159"/>
      <c r="M1711" s="159"/>
      <c r="N1711" s="158"/>
      <c r="O1711" s="158"/>
      <c r="P1711" s="158"/>
      <c r="Q1711" s="158"/>
      <c r="R1711" s="159"/>
      <c r="S1711" s="159"/>
      <c r="T1711" s="159"/>
      <c r="U1711" s="159"/>
      <c r="V1711" s="159"/>
      <c r="W1711" s="159"/>
      <c r="X1711" s="159"/>
      <c r="Y1711" s="159"/>
      <c r="Z1711" s="148"/>
      <c r="AA1711" s="148"/>
      <c r="AB1711" s="148"/>
      <c r="AC1711" s="148"/>
      <c r="AD1711" s="148"/>
      <c r="AE1711" s="148"/>
      <c r="AF1711" s="148"/>
      <c r="AG1711" s="148" t="s">
        <v>318</v>
      </c>
      <c r="AH1711" s="148">
        <v>0</v>
      </c>
      <c r="AI1711" s="148"/>
      <c r="AJ1711" s="148"/>
      <c r="AK1711" s="148"/>
      <c r="AL1711" s="148"/>
      <c r="AM1711" s="148"/>
      <c r="AN1711" s="148"/>
      <c r="AO1711" s="148"/>
      <c r="AP1711" s="148"/>
      <c r="AQ1711" s="148"/>
      <c r="AR1711" s="148"/>
      <c r="AS1711" s="148"/>
      <c r="AT1711" s="148"/>
      <c r="AU1711" s="148"/>
      <c r="AV1711" s="148"/>
      <c r="AW1711" s="148"/>
      <c r="AX1711" s="148"/>
      <c r="AY1711" s="148"/>
      <c r="AZ1711" s="148"/>
      <c r="BA1711" s="148"/>
      <c r="BB1711" s="148"/>
      <c r="BC1711" s="148"/>
      <c r="BD1711" s="148"/>
      <c r="BE1711" s="148"/>
      <c r="BF1711" s="148"/>
      <c r="BG1711" s="148"/>
      <c r="BH1711" s="148"/>
    </row>
    <row r="1712" spans="1:60" outlineLevel="3" x14ac:dyDescent="0.2">
      <c r="A1712" s="155"/>
      <c r="B1712" s="156"/>
      <c r="C1712" s="196" t="s">
        <v>1916</v>
      </c>
      <c r="D1712" s="161"/>
      <c r="E1712" s="162">
        <v>-1</v>
      </c>
      <c r="F1712" s="159"/>
      <c r="G1712" s="159"/>
      <c r="H1712" s="159"/>
      <c r="I1712" s="159"/>
      <c r="J1712" s="159"/>
      <c r="K1712" s="159"/>
      <c r="L1712" s="159"/>
      <c r="M1712" s="159"/>
      <c r="N1712" s="158"/>
      <c r="O1712" s="158"/>
      <c r="P1712" s="158"/>
      <c r="Q1712" s="158"/>
      <c r="R1712" s="159"/>
      <c r="S1712" s="159"/>
      <c r="T1712" s="159"/>
      <c r="U1712" s="159"/>
      <c r="V1712" s="159"/>
      <c r="W1712" s="159"/>
      <c r="X1712" s="159"/>
      <c r="Y1712" s="159"/>
      <c r="Z1712" s="148"/>
      <c r="AA1712" s="148"/>
      <c r="AB1712" s="148"/>
      <c r="AC1712" s="148"/>
      <c r="AD1712" s="148"/>
      <c r="AE1712" s="148"/>
      <c r="AF1712" s="148"/>
      <c r="AG1712" s="148" t="s">
        <v>318</v>
      </c>
      <c r="AH1712" s="148">
        <v>0</v>
      </c>
      <c r="AI1712" s="148"/>
      <c r="AJ1712" s="148"/>
      <c r="AK1712" s="148"/>
      <c r="AL1712" s="148"/>
      <c r="AM1712" s="148"/>
      <c r="AN1712" s="148"/>
      <c r="AO1712" s="148"/>
      <c r="AP1712" s="148"/>
      <c r="AQ1712" s="148"/>
      <c r="AR1712" s="148"/>
      <c r="AS1712" s="148"/>
      <c r="AT1712" s="148"/>
      <c r="AU1712" s="148"/>
      <c r="AV1712" s="148"/>
      <c r="AW1712" s="148"/>
      <c r="AX1712" s="148"/>
      <c r="AY1712" s="148"/>
      <c r="AZ1712" s="148"/>
      <c r="BA1712" s="148"/>
      <c r="BB1712" s="148"/>
      <c r="BC1712" s="148"/>
      <c r="BD1712" s="148"/>
      <c r="BE1712" s="148"/>
      <c r="BF1712" s="148"/>
      <c r="BG1712" s="148"/>
      <c r="BH1712" s="148"/>
    </row>
    <row r="1713" spans="1:60" outlineLevel="3" x14ac:dyDescent="0.2">
      <c r="A1713" s="155"/>
      <c r="B1713" s="156"/>
      <c r="C1713" s="196" t="s">
        <v>1917</v>
      </c>
      <c r="D1713" s="161"/>
      <c r="E1713" s="162">
        <v>-2.8</v>
      </c>
      <c r="F1713" s="159"/>
      <c r="G1713" s="159"/>
      <c r="H1713" s="159"/>
      <c r="I1713" s="159"/>
      <c r="J1713" s="159"/>
      <c r="K1713" s="159"/>
      <c r="L1713" s="159"/>
      <c r="M1713" s="159"/>
      <c r="N1713" s="158"/>
      <c r="O1713" s="158"/>
      <c r="P1713" s="158"/>
      <c r="Q1713" s="158"/>
      <c r="R1713" s="159"/>
      <c r="S1713" s="159"/>
      <c r="T1713" s="159"/>
      <c r="U1713" s="159"/>
      <c r="V1713" s="159"/>
      <c r="W1713" s="159"/>
      <c r="X1713" s="159"/>
      <c r="Y1713" s="159"/>
      <c r="Z1713" s="148"/>
      <c r="AA1713" s="148"/>
      <c r="AB1713" s="148"/>
      <c r="AC1713" s="148"/>
      <c r="AD1713" s="148"/>
      <c r="AE1713" s="148"/>
      <c r="AF1713" s="148"/>
      <c r="AG1713" s="148" t="s">
        <v>318</v>
      </c>
      <c r="AH1713" s="148">
        <v>0</v>
      </c>
      <c r="AI1713" s="148"/>
      <c r="AJ1713" s="148"/>
      <c r="AK1713" s="148"/>
      <c r="AL1713" s="148"/>
      <c r="AM1713" s="148"/>
      <c r="AN1713" s="148"/>
      <c r="AO1713" s="148"/>
      <c r="AP1713" s="148"/>
      <c r="AQ1713" s="148"/>
      <c r="AR1713" s="148"/>
      <c r="AS1713" s="148"/>
      <c r="AT1713" s="148"/>
      <c r="AU1713" s="148"/>
      <c r="AV1713" s="148"/>
      <c r="AW1713" s="148"/>
      <c r="AX1713" s="148"/>
      <c r="AY1713" s="148"/>
      <c r="AZ1713" s="148"/>
      <c r="BA1713" s="148"/>
      <c r="BB1713" s="148"/>
      <c r="BC1713" s="148"/>
      <c r="BD1713" s="148"/>
      <c r="BE1713" s="148"/>
      <c r="BF1713" s="148"/>
      <c r="BG1713" s="148"/>
      <c r="BH1713" s="148"/>
    </row>
    <row r="1714" spans="1:60" outlineLevel="1" x14ac:dyDescent="0.2">
      <c r="A1714" s="178">
        <v>372</v>
      </c>
      <c r="B1714" s="179" t="s">
        <v>1918</v>
      </c>
      <c r="C1714" s="195" t="s">
        <v>1919</v>
      </c>
      <c r="D1714" s="180" t="s">
        <v>374</v>
      </c>
      <c r="E1714" s="181">
        <v>15.39</v>
      </c>
      <c r="F1714" s="182"/>
      <c r="G1714" s="183">
        <f>ROUND(E1714*F1714,2)</f>
        <v>0</v>
      </c>
      <c r="H1714" s="182"/>
      <c r="I1714" s="183">
        <f>ROUND(E1714*H1714,2)</f>
        <v>0</v>
      </c>
      <c r="J1714" s="182"/>
      <c r="K1714" s="183">
        <f>ROUND(E1714*J1714,2)</f>
        <v>0</v>
      </c>
      <c r="L1714" s="183">
        <v>12</v>
      </c>
      <c r="M1714" s="183">
        <f>G1714*(1+L1714/100)</f>
        <v>0</v>
      </c>
      <c r="N1714" s="181">
        <v>0</v>
      </c>
      <c r="O1714" s="181">
        <f>ROUND(E1714*N1714,2)</f>
        <v>0</v>
      </c>
      <c r="P1714" s="181">
        <v>0</v>
      </c>
      <c r="Q1714" s="181">
        <f>ROUND(E1714*P1714,2)</f>
        <v>0</v>
      </c>
      <c r="R1714" s="183"/>
      <c r="S1714" s="183" t="s">
        <v>313</v>
      </c>
      <c r="T1714" s="184" t="s">
        <v>313</v>
      </c>
      <c r="U1714" s="159">
        <v>0.03</v>
      </c>
      <c r="V1714" s="159">
        <f>ROUND(E1714*U1714,2)</f>
        <v>0.46</v>
      </c>
      <c r="W1714" s="159"/>
      <c r="X1714" s="159" t="s">
        <v>314</v>
      </c>
      <c r="Y1714" s="159" t="s">
        <v>315</v>
      </c>
      <c r="Z1714" s="148"/>
      <c r="AA1714" s="148"/>
      <c r="AB1714" s="148"/>
      <c r="AC1714" s="148"/>
      <c r="AD1714" s="148"/>
      <c r="AE1714" s="148"/>
      <c r="AF1714" s="148"/>
      <c r="AG1714" s="148" t="s">
        <v>316</v>
      </c>
      <c r="AH1714" s="148"/>
      <c r="AI1714" s="148"/>
      <c r="AJ1714" s="148"/>
      <c r="AK1714" s="148"/>
      <c r="AL1714" s="148"/>
      <c r="AM1714" s="148"/>
      <c r="AN1714" s="148"/>
      <c r="AO1714" s="148"/>
      <c r="AP1714" s="148"/>
      <c r="AQ1714" s="148"/>
      <c r="AR1714" s="148"/>
      <c r="AS1714" s="148"/>
      <c r="AT1714" s="148"/>
      <c r="AU1714" s="148"/>
      <c r="AV1714" s="148"/>
      <c r="AW1714" s="148"/>
      <c r="AX1714" s="148"/>
      <c r="AY1714" s="148"/>
      <c r="AZ1714" s="148"/>
      <c r="BA1714" s="148"/>
      <c r="BB1714" s="148"/>
      <c r="BC1714" s="148"/>
      <c r="BD1714" s="148"/>
      <c r="BE1714" s="148"/>
      <c r="BF1714" s="148"/>
      <c r="BG1714" s="148"/>
      <c r="BH1714" s="148"/>
    </row>
    <row r="1715" spans="1:60" outlineLevel="2" x14ac:dyDescent="0.2">
      <c r="A1715" s="155"/>
      <c r="B1715" s="156"/>
      <c r="C1715" s="196" t="s">
        <v>1166</v>
      </c>
      <c r="D1715" s="161"/>
      <c r="E1715" s="162">
        <v>3.92</v>
      </c>
      <c r="F1715" s="159"/>
      <c r="G1715" s="159"/>
      <c r="H1715" s="159"/>
      <c r="I1715" s="159"/>
      <c r="J1715" s="159"/>
      <c r="K1715" s="159"/>
      <c r="L1715" s="159"/>
      <c r="M1715" s="159"/>
      <c r="N1715" s="158"/>
      <c r="O1715" s="158"/>
      <c r="P1715" s="158"/>
      <c r="Q1715" s="158"/>
      <c r="R1715" s="159"/>
      <c r="S1715" s="159"/>
      <c r="T1715" s="159"/>
      <c r="U1715" s="159"/>
      <c r="V1715" s="159"/>
      <c r="W1715" s="159"/>
      <c r="X1715" s="159"/>
      <c r="Y1715" s="159"/>
      <c r="Z1715" s="148"/>
      <c r="AA1715" s="148"/>
      <c r="AB1715" s="148"/>
      <c r="AC1715" s="148"/>
      <c r="AD1715" s="148"/>
      <c r="AE1715" s="148"/>
      <c r="AF1715" s="148"/>
      <c r="AG1715" s="148" t="s">
        <v>318</v>
      </c>
      <c r="AH1715" s="148">
        <v>0</v>
      </c>
      <c r="AI1715" s="148"/>
      <c r="AJ1715" s="148"/>
      <c r="AK1715" s="148"/>
      <c r="AL1715" s="148"/>
      <c r="AM1715" s="148"/>
      <c r="AN1715" s="148"/>
      <c r="AO1715" s="148"/>
      <c r="AP1715" s="148"/>
      <c r="AQ1715" s="148"/>
      <c r="AR1715" s="148"/>
      <c r="AS1715" s="148"/>
      <c r="AT1715" s="148"/>
      <c r="AU1715" s="148"/>
      <c r="AV1715" s="148"/>
      <c r="AW1715" s="148"/>
      <c r="AX1715" s="148"/>
      <c r="AY1715" s="148"/>
      <c r="AZ1715" s="148"/>
      <c r="BA1715" s="148"/>
      <c r="BB1715" s="148"/>
      <c r="BC1715" s="148"/>
      <c r="BD1715" s="148"/>
      <c r="BE1715" s="148"/>
      <c r="BF1715" s="148"/>
      <c r="BG1715" s="148"/>
      <c r="BH1715" s="148"/>
    </row>
    <row r="1716" spans="1:60" outlineLevel="3" x14ac:dyDescent="0.2">
      <c r="A1716" s="155"/>
      <c r="B1716" s="156"/>
      <c r="C1716" s="196" t="s">
        <v>1169</v>
      </c>
      <c r="D1716" s="161"/>
      <c r="E1716" s="162">
        <v>2.4</v>
      </c>
      <c r="F1716" s="159"/>
      <c r="G1716" s="159"/>
      <c r="H1716" s="159"/>
      <c r="I1716" s="159"/>
      <c r="J1716" s="159"/>
      <c r="K1716" s="159"/>
      <c r="L1716" s="159"/>
      <c r="M1716" s="159"/>
      <c r="N1716" s="158"/>
      <c r="O1716" s="158"/>
      <c r="P1716" s="158"/>
      <c r="Q1716" s="158"/>
      <c r="R1716" s="159"/>
      <c r="S1716" s="159"/>
      <c r="T1716" s="159"/>
      <c r="U1716" s="159"/>
      <c r="V1716" s="159"/>
      <c r="W1716" s="159"/>
      <c r="X1716" s="159"/>
      <c r="Y1716" s="159"/>
      <c r="Z1716" s="148"/>
      <c r="AA1716" s="148"/>
      <c r="AB1716" s="148"/>
      <c r="AC1716" s="148"/>
      <c r="AD1716" s="148"/>
      <c r="AE1716" s="148"/>
      <c r="AF1716" s="148"/>
      <c r="AG1716" s="148" t="s">
        <v>318</v>
      </c>
      <c r="AH1716" s="148">
        <v>0</v>
      </c>
      <c r="AI1716" s="148"/>
      <c r="AJ1716" s="148"/>
      <c r="AK1716" s="148"/>
      <c r="AL1716" s="148"/>
      <c r="AM1716" s="148"/>
      <c r="AN1716" s="148"/>
      <c r="AO1716" s="148"/>
      <c r="AP1716" s="148"/>
      <c r="AQ1716" s="148"/>
      <c r="AR1716" s="148"/>
      <c r="AS1716" s="148"/>
      <c r="AT1716" s="148"/>
      <c r="AU1716" s="148"/>
      <c r="AV1716" s="148"/>
      <c r="AW1716" s="148"/>
      <c r="AX1716" s="148"/>
      <c r="AY1716" s="148"/>
      <c r="AZ1716" s="148"/>
      <c r="BA1716" s="148"/>
      <c r="BB1716" s="148"/>
      <c r="BC1716" s="148"/>
      <c r="BD1716" s="148"/>
      <c r="BE1716" s="148"/>
      <c r="BF1716" s="148"/>
      <c r="BG1716" s="148"/>
      <c r="BH1716" s="148"/>
    </row>
    <row r="1717" spans="1:60" outlineLevel="3" x14ac:dyDescent="0.2">
      <c r="A1717" s="155"/>
      <c r="B1717" s="156"/>
      <c r="C1717" s="196" t="s">
        <v>1171</v>
      </c>
      <c r="D1717" s="161"/>
      <c r="E1717" s="162">
        <v>4.95</v>
      </c>
      <c r="F1717" s="159"/>
      <c r="G1717" s="159"/>
      <c r="H1717" s="159"/>
      <c r="I1717" s="159"/>
      <c r="J1717" s="159"/>
      <c r="K1717" s="159"/>
      <c r="L1717" s="159"/>
      <c r="M1717" s="159"/>
      <c r="N1717" s="158"/>
      <c r="O1717" s="158"/>
      <c r="P1717" s="158"/>
      <c r="Q1717" s="158"/>
      <c r="R1717" s="159"/>
      <c r="S1717" s="159"/>
      <c r="T1717" s="159"/>
      <c r="U1717" s="159"/>
      <c r="V1717" s="159"/>
      <c r="W1717" s="159"/>
      <c r="X1717" s="159"/>
      <c r="Y1717" s="159"/>
      <c r="Z1717" s="148"/>
      <c r="AA1717" s="148"/>
      <c r="AB1717" s="148"/>
      <c r="AC1717" s="148"/>
      <c r="AD1717" s="148"/>
      <c r="AE1717" s="148"/>
      <c r="AF1717" s="148"/>
      <c r="AG1717" s="148" t="s">
        <v>318</v>
      </c>
      <c r="AH1717" s="148">
        <v>0</v>
      </c>
      <c r="AI1717" s="148"/>
      <c r="AJ1717" s="148"/>
      <c r="AK1717" s="148"/>
      <c r="AL1717" s="148"/>
      <c r="AM1717" s="148"/>
      <c r="AN1717" s="148"/>
      <c r="AO1717" s="148"/>
      <c r="AP1717" s="148"/>
      <c r="AQ1717" s="148"/>
      <c r="AR1717" s="148"/>
      <c r="AS1717" s="148"/>
      <c r="AT1717" s="148"/>
      <c r="AU1717" s="148"/>
      <c r="AV1717" s="148"/>
      <c r="AW1717" s="148"/>
      <c r="AX1717" s="148"/>
      <c r="AY1717" s="148"/>
      <c r="AZ1717" s="148"/>
      <c r="BA1717" s="148"/>
      <c r="BB1717" s="148"/>
      <c r="BC1717" s="148"/>
      <c r="BD1717" s="148"/>
      <c r="BE1717" s="148"/>
      <c r="BF1717" s="148"/>
      <c r="BG1717" s="148"/>
      <c r="BH1717" s="148"/>
    </row>
    <row r="1718" spans="1:60" outlineLevel="3" x14ac:dyDescent="0.2">
      <c r="A1718" s="155"/>
      <c r="B1718" s="156"/>
      <c r="C1718" s="196" t="s">
        <v>1890</v>
      </c>
      <c r="D1718" s="161"/>
      <c r="E1718" s="162">
        <v>4.12</v>
      </c>
      <c r="F1718" s="159"/>
      <c r="G1718" s="159"/>
      <c r="H1718" s="159"/>
      <c r="I1718" s="159"/>
      <c r="J1718" s="159"/>
      <c r="K1718" s="159"/>
      <c r="L1718" s="159"/>
      <c r="M1718" s="159"/>
      <c r="N1718" s="158"/>
      <c r="O1718" s="158"/>
      <c r="P1718" s="158"/>
      <c r="Q1718" s="158"/>
      <c r="R1718" s="159"/>
      <c r="S1718" s="159"/>
      <c r="T1718" s="159"/>
      <c r="U1718" s="159"/>
      <c r="V1718" s="159"/>
      <c r="W1718" s="159"/>
      <c r="X1718" s="159"/>
      <c r="Y1718" s="159"/>
      <c r="Z1718" s="148"/>
      <c r="AA1718" s="148"/>
      <c r="AB1718" s="148"/>
      <c r="AC1718" s="148"/>
      <c r="AD1718" s="148"/>
      <c r="AE1718" s="148"/>
      <c r="AF1718" s="148"/>
      <c r="AG1718" s="148" t="s">
        <v>318</v>
      </c>
      <c r="AH1718" s="148">
        <v>0</v>
      </c>
      <c r="AI1718" s="148"/>
      <c r="AJ1718" s="148"/>
      <c r="AK1718" s="148"/>
      <c r="AL1718" s="148"/>
      <c r="AM1718" s="148"/>
      <c r="AN1718" s="148"/>
      <c r="AO1718" s="148"/>
      <c r="AP1718" s="148"/>
      <c r="AQ1718" s="148"/>
      <c r="AR1718" s="148"/>
      <c r="AS1718" s="148"/>
      <c r="AT1718" s="148"/>
      <c r="AU1718" s="148"/>
      <c r="AV1718" s="148"/>
      <c r="AW1718" s="148"/>
      <c r="AX1718" s="148"/>
      <c r="AY1718" s="148"/>
      <c r="AZ1718" s="148"/>
      <c r="BA1718" s="148"/>
      <c r="BB1718" s="148"/>
      <c r="BC1718" s="148"/>
      <c r="BD1718" s="148"/>
      <c r="BE1718" s="148"/>
      <c r="BF1718" s="148"/>
      <c r="BG1718" s="148"/>
      <c r="BH1718" s="148"/>
    </row>
    <row r="1719" spans="1:60" ht="22.5" outlineLevel="1" x14ac:dyDescent="0.2">
      <c r="A1719" s="178">
        <v>373</v>
      </c>
      <c r="B1719" s="179" t="s">
        <v>1920</v>
      </c>
      <c r="C1719" s="195" t="s">
        <v>1921</v>
      </c>
      <c r="D1719" s="180" t="s">
        <v>374</v>
      </c>
      <c r="E1719" s="181">
        <v>103.01</v>
      </c>
      <c r="F1719" s="182"/>
      <c r="G1719" s="183">
        <f>ROUND(E1719*F1719,2)</f>
        <v>0</v>
      </c>
      <c r="H1719" s="182"/>
      <c r="I1719" s="183">
        <f>ROUND(E1719*H1719,2)</f>
        <v>0</v>
      </c>
      <c r="J1719" s="182"/>
      <c r="K1719" s="183">
        <f>ROUND(E1719*J1719,2)</f>
        <v>0</v>
      </c>
      <c r="L1719" s="183">
        <v>12</v>
      </c>
      <c r="M1719" s="183">
        <f>G1719*(1+L1719/100)</f>
        <v>0</v>
      </c>
      <c r="N1719" s="181">
        <v>6.9300000000000004E-3</v>
      </c>
      <c r="O1719" s="181">
        <f>ROUND(E1719*N1719,2)</f>
        <v>0.71</v>
      </c>
      <c r="P1719" s="181">
        <v>0</v>
      </c>
      <c r="Q1719" s="181">
        <f>ROUND(E1719*P1719,2)</f>
        <v>0</v>
      </c>
      <c r="R1719" s="183"/>
      <c r="S1719" s="183" t="s">
        <v>313</v>
      </c>
      <c r="T1719" s="184" t="s">
        <v>313</v>
      </c>
      <c r="U1719" s="159">
        <v>1.3466</v>
      </c>
      <c r="V1719" s="159">
        <f>ROUND(E1719*U1719,2)</f>
        <v>138.71</v>
      </c>
      <c r="W1719" s="159"/>
      <c r="X1719" s="159" t="s">
        <v>314</v>
      </c>
      <c r="Y1719" s="159" t="s">
        <v>315</v>
      </c>
      <c r="Z1719" s="148"/>
      <c r="AA1719" s="148"/>
      <c r="AB1719" s="148"/>
      <c r="AC1719" s="148"/>
      <c r="AD1719" s="148"/>
      <c r="AE1719" s="148"/>
      <c r="AF1719" s="148"/>
      <c r="AG1719" s="148" t="s">
        <v>316</v>
      </c>
      <c r="AH1719" s="148"/>
      <c r="AI1719" s="148"/>
      <c r="AJ1719" s="148"/>
      <c r="AK1719" s="148"/>
      <c r="AL1719" s="148"/>
      <c r="AM1719" s="148"/>
      <c r="AN1719" s="148"/>
      <c r="AO1719" s="148"/>
      <c r="AP1719" s="148"/>
      <c r="AQ1719" s="148"/>
      <c r="AR1719" s="148"/>
      <c r="AS1719" s="148"/>
      <c r="AT1719" s="148"/>
      <c r="AU1719" s="148"/>
      <c r="AV1719" s="148"/>
      <c r="AW1719" s="148"/>
      <c r="AX1719" s="148"/>
      <c r="AY1719" s="148"/>
      <c r="AZ1719" s="148"/>
      <c r="BA1719" s="148"/>
      <c r="BB1719" s="148"/>
      <c r="BC1719" s="148"/>
      <c r="BD1719" s="148"/>
      <c r="BE1719" s="148"/>
      <c r="BF1719" s="148"/>
      <c r="BG1719" s="148"/>
      <c r="BH1719" s="148"/>
    </row>
    <row r="1720" spans="1:60" outlineLevel="2" x14ac:dyDescent="0.2">
      <c r="A1720" s="155"/>
      <c r="B1720" s="156"/>
      <c r="C1720" s="196" t="s">
        <v>1922</v>
      </c>
      <c r="D1720" s="161"/>
      <c r="E1720" s="162">
        <v>103.01</v>
      </c>
      <c r="F1720" s="159"/>
      <c r="G1720" s="159"/>
      <c r="H1720" s="159"/>
      <c r="I1720" s="159"/>
      <c r="J1720" s="159"/>
      <c r="K1720" s="159"/>
      <c r="L1720" s="159"/>
      <c r="M1720" s="159"/>
      <c r="N1720" s="158"/>
      <c r="O1720" s="158"/>
      <c r="P1720" s="158"/>
      <c r="Q1720" s="158"/>
      <c r="R1720" s="159"/>
      <c r="S1720" s="159"/>
      <c r="T1720" s="159"/>
      <c r="U1720" s="159"/>
      <c r="V1720" s="159"/>
      <c r="W1720" s="159"/>
      <c r="X1720" s="159"/>
      <c r="Y1720" s="159"/>
      <c r="Z1720" s="148"/>
      <c r="AA1720" s="148"/>
      <c r="AB1720" s="148"/>
      <c r="AC1720" s="148"/>
      <c r="AD1720" s="148"/>
      <c r="AE1720" s="148"/>
      <c r="AF1720" s="148"/>
      <c r="AG1720" s="148" t="s">
        <v>318</v>
      </c>
      <c r="AH1720" s="148">
        <v>5</v>
      </c>
      <c r="AI1720" s="148"/>
      <c r="AJ1720" s="148"/>
      <c r="AK1720" s="148"/>
      <c r="AL1720" s="148"/>
      <c r="AM1720" s="148"/>
      <c r="AN1720" s="148"/>
      <c r="AO1720" s="148"/>
      <c r="AP1720" s="148"/>
      <c r="AQ1720" s="148"/>
      <c r="AR1720" s="148"/>
      <c r="AS1720" s="148"/>
      <c r="AT1720" s="148"/>
      <c r="AU1720" s="148"/>
      <c r="AV1720" s="148"/>
      <c r="AW1720" s="148"/>
      <c r="AX1720" s="148"/>
      <c r="AY1720" s="148"/>
      <c r="AZ1720" s="148"/>
      <c r="BA1720" s="148"/>
      <c r="BB1720" s="148"/>
      <c r="BC1720" s="148"/>
      <c r="BD1720" s="148"/>
      <c r="BE1720" s="148"/>
      <c r="BF1720" s="148"/>
      <c r="BG1720" s="148"/>
      <c r="BH1720" s="148"/>
    </row>
    <row r="1721" spans="1:60" ht="22.5" outlineLevel="1" x14ac:dyDescent="0.2">
      <c r="A1721" s="178">
        <v>374</v>
      </c>
      <c r="B1721" s="179" t="s">
        <v>1923</v>
      </c>
      <c r="C1721" s="195" t="s">
        <v>1924</v>
      </c>
      <c r="D1721" s="180" t="s">
        <v>389</v>
      </c>
      <c r="E1721" s="181">
        <v>2.5</v>
      </c>
      <c r="F1721" s="182"/>
      <c r="G1721" s="183">
        <f>ROUND(E1721*F1721,2)</f>
        <v>0</v>
      </c>
      <c r="H1721" s="182"/>
      <c r="I1721" s="183">
        <f>ROUND(E1721*H1721,2)</f>
        <v>0</v>
      </c>
      <c r="J1721" s="182"/>
      <c r="K1721" s="183">
        <f>ROUND(E1721*J1721,2)</f>
        <v>0</v>
      </c>
      <c r="L1721" s="183">
        <v>12</v>
      </c>
      <c r="M1721" s="183">
        <f>G1721*(1+L1721/100)</f>
        <v>0</v>
      </c>
      <c r="N1721" s="181">
        <v>1.3999999999999999E-4</v>
      </c>
      <c r="O1721" s="181">
        <f>ROUND(E1721*N1721,2)</f>
        <v>0</v>
      </c>
      <c r="P1721" s="181">
        <v>0</v>
      </c>
      <c r="Q1721" s="181">
        <f>ROUND(E1721*P1721,2)</f>
        <v>0</v>
      </c>
      <c r="R1721" s="183"/>
      <c r="S1721" s="183" t="s">
        <v>313</v>
      </c>
      <c r="T1721" s="184" t="s">
        <v>313</v>
      </c>
      <c r="U1721" s="159">
        <v>0.15</v>
      </c>
      <c r="V1721" s="159">
        <f>ROUND(E1721*U1721,2)</f>
        <v>0.38</v>
      </c>
      <c r="W1721" s="159"/>
      <c r="X1721" s="159" t="s">
        <v>314</v>
      </c>
      <c r="Y1721" s="159" t="s">
        <v>315</v>
      </c>
      <c r="Z1721" s="148"/>
      <c r="AA1721" s="148"/>
      <c r="AB1721" s="148"/>
      <c r="AC1721" s="148"/>
      <c r="AD1721" s="148"/>
      <c r="AE1721" s="148"/>
      <c r="AF1721" s="148"/>
      <c r="AG1721" s="148" t="s">
        <v>316</v>
      </c>
      <c r="AH1721" s="148"/>
      <c r="AI1721" s="148"/>
      <c r="AJ1721" s="148"/>
      <c r="AK1721" s="148"/>
      <c r="AL1721" s="148"/>
      <c r="AM1721" s="148"/>
      <c r="AN1721" s="148"/>
      <c r="AO1721" s="148"/>
      <c r="AP1721" s="148"/>
      <c r="AQ1721" s="148"/>
      <c r="AR1721" s="148"/>
      <c r="AS1721" s="148"/>
      <c r="AT1721" s="148"/>
      <c r="AU1721" s="148"/>
      <c r="AV1721" s="148"/>
      <c r="AW1721" s="148"/>
      <c r="AX1721" s="148"/>
      <c r="AY1721" s="148"/>
      <c r="AZ1721" s="148"/>
      <c r="BA1721" s="148"/>
      <c r="BB1721" s="148"/>
      <c r="BC1721" s="148"/>
      <c r="BD1721" s="148"/>
      <c r="BE1721" s="148"/>
      <c r="BF1721" s="148"/>
      <c r="BG1721" s="148"/>
      <c r="BH1721" s="148"/>
    </row>
    <row r="1722" spans="1:60" outlineLevel="2" x14ac:dyDescent="0.2">
      <c r="A1722" s="155"/>
      <c r="B1722" s="156"/>
      <c r="C1722" s="196" t="s">
        <v>1925</v>
      </c>
      <c r="D1722" s="161"/>
      <c r="E1722" s="162">
        <v>0.9</v>
      </c>
      <c r="F1722" s="159"/>
      <c r="G1722" s="159"/>
      <c r="H1722" s="159"/>
      <c r="I1722" s="159"/>
      <c r="J1722" s="159"/>
      <c r="K1722" s="159"/>
      <c r="L1722" s="159"/>
      <c r="M1722" s="159"/>
      <c r="N1722" s="158"/>
      <c r="O1722" s="158"/>
      <c r="P1722" s="158"/>
      <c r="Q1722" s="158"/>
      <c r="R1722" s="159"/>
      <c r="S1722" s="159"/>
      <c r="T1722" s="159"/>
      <c r="U1722" s="159"/>
      <c r="V1722" s="159"/>
      <c r="W1722" s="159"/>
      <c r="X1722" s="159"/>
      <c r="Y1722" s="159"/>
      <c r="Z1722" s="148"/>
      <c r="AA1722" s="148"/>
      <c r="AB1722" s="148"/>
      <c r="AC1722" s="148"/>
      <c r="AD1722" s="148"/>
      <c r="AE1722" s="148"/>
      <c r="AF1722" s="148"/>
      <c r="AG1722" s="148" t="s">
        <v>318</v>
      </c>
      <c r="AH1722" s="148">
        <v>0</v>
      </c>
      <c r="AI1722" s="148"/>
      <c r="AJ1722" s="148"/>
      <c r="AK1722" s="148"/>
      <c r="AL1722" s="148"/>
      <c r="AM1722" s="148"/>
      <c r="AN1722" s="148"/>
      <c r="AO1722" s="148"/>
      <c r="AP1722" s="148"/>
      <c r="AQ1722" s="148"/>
      <c r="AR1722" s="148"/>
      <c r="AS1722" s="148"/>
      <c r="AT1722" s="148"/>
      <c r="AU1722" s="148"/>
      <c r="AV1722" s="148"/>
      <c r="AW1722" s="148"/>
      <c r="AX1722" s="148"/>
      <c r="AY1722" s="148"/>
      <c r="AZ1722" s="148"/>
      <c r="BA1722" s="148"/>
      <c r="BB1722" s="148"/>
      <c r="BC1722" s="148"/>
      <c r="BD1722" s="148"/>
      <c r="BE1722" s="148"/>
      <c r="BF1722" s="148"/>
      <c r="BG1722" s="148"/>
      <c r="BH1722" s="148"/>
    </row>
    <row r="1723" spans="1:60" outlineLevel="3" x14ac:dyDescent="0.2">
      <c r="A1723" s="155"/>
      <c r="B1723" s="156"/>
      <c r="C1723" s="196" t="s">
        <v>1926</v>
      </c>
      <c r="D1723" s="161"/>
      <c r="E1723" s="162">
        <v>1.6</v>
      </c>
      <c r="F1723" s="159"/>
      <c r="G1723" s="159"/>
      <c r="H1723" s="159"/>
      <c r="I1723" s="159"/>
      <c r="J1723" s="159"/>
      <c r="K1723" s="159"/>
      <c r="L1723" s="159"/>
      <c r="M1723" s="159"/>
      <c r="N1723" s="158"/>
      <c r="O1723" s="158"/>
      <c r="P1723" s="158"/>
      <c r="Q1723" s="158"/>
      <c r="R1723" s="159"/>
      <c r="S1723" s="159"/>
      <c r="T1723" s="159"/>
      <c r="U1723" s="159"/>
      <c r="V1723" s="159"/>
      <c r="W1723" s="159"/>
      <c r="X1723" s="159"/>
      <c r="Y1723" s="159"/>
      <c r="Z1723" s="148"/>
      <c r="AA1723" s="148"/>
      <c r="AB1723" s="148"/>
      <c r="AC1723" s="148"/>
      <c r="AD1723" s="148"/>
      <c r="AE1723" s="148"/>
      <c r="AF1723" s="148"/>
      <c r="AG1723" s="148" t="s">
        <v>318</v>
      </c>
      <c r="AH1723" s="148">
        <v>0</v>
      </c>
      <c r="AI1723" s="148"/>
      <c r="AJ1723" s="148"/>
      <c r="AK1723" s="148"/>
      <c r="AL1723" s="148"/>
      <c r="AM1723" s="148"/>
      <c r="AN1723" s="148"/>
      <c r="AO1723" s="148"/>
      <c r="AP1723" s="148"/>
      <c r="AQ1723" s="148"/>
      <c r="AR1723" s="148"/>
      <c r="AS1723" s="148"/>
      <c r="AT1723" s="148"/>
      <c r="AU1723" s="148"/>
      <c r="AV1723" s="148"/>
      <c r="AW1723" s="148"/>
      <c r="AX1723" s="148"/>
      <c r="AY1723" s="148"/>
      <c r="AZ1723" s="148"/>
      <c r="BA1723" s="148"/>
      <c r="BB1723" s="148"/>
      <c r="BC1723" s="148"/>
      <c r="BD1723" s="148"/>
      <c r="BE1723" s="148"/>
      <c r="BF1723" s="148"/>
      <c r="BG1723" s="148"/>
      <c r="BH1723" s="148"/>
    </row>
    <row r="1724" spans="1:60" outlineLevel="1" x14ac:dyDescent="0.2">
      <c r="A1724" s="178">
        <v>375</v>
      </c>
      <c r="B1724" s="179" t="s">
        <v>1927</v>
      </c>
      <c r="C1724" s="195" t="s">
        <v>1928</v>
      </c>
      <c r="D1724" s="180" t="s">
        <v>389</v>
      </c>
      <c r="E1724" s="181">
        <v>74.343999999999994</v>
      </c>
      <c r="F1724" s="182"/>
      <c r="G1724" s="183">
        <f>ROUND(E1724*F1724,2)</f>
        <v>0</v>
      </c>
      <c r="H1724" s="182"/>
      <c r="I1724" s="183">
        <f>ROUND(E1724*H1724,2)</f>
        <v>0</v>
      </c>
      <c r="J1724" s="182"/>
      <c r="K1724" s="183">
        <f>ROUND(E1724*J1724,2)</f>
        <v>0</v>
      </c>
      <c r="L1724" s="183">
        <v>12</v>
      </c>
      <c r="M1724" s="183">
        <f>G1724*(1+L1724/100)</f>
        <v>0</v>
      </c>
      <c r="N1724" s="181">
        <v>2.0000000000000002E-5</v>
      </c>
      <c r="O1724" s="181">
        <f>ROUND(E1724*N1724,2)</f>
        <v>0</v>
      </c>
      <c r="P1724" s="181">
        <v>0</v>
      </c>
      <c r="Q1724" s="181">
        <f>ROUND(E1724*P1724,2)</f>
        <v>0</v>
      </c>
      <c r="R1724" s="183"/>
      <c r="S1724" s="183" t="s">
        <v>313</v>
      </c>
      <c r="T1724" s="184" t="s">
        <v>313</v>
      </c>
      <c r="U1724" s="159">
        <v>0.12</v>
      </c>
      <c r="V1724" s="159">
        <f>ROUND(E1724*U1724,2)</f>
        <v>8.92</v>
      </c>
      <c r="W1724" s="159"/>
      <c r="X1724" s="159" t="s">
        <v>314</v>
      </c>
      <c r="Y1724" s="159" t="s">
        <v>315</v>
      </c>
      <c r="Z1724" s="148"/>
      <c r="AA1724" s="148"/>
      <c r="AB1724" s="148"/>
      <c r="AC1724" s="148"/>
      <c r="AD1724" s="148"/>
      <c r="AE1724" s="148"/>
      <c r="AF1724" s="148"/>
      <c r="AG1724" s="148" t="s">
        <v>316</v>
      </c>
      <c r="AH1724" s="148"/>
      <c r="AI1724" s="148"/>
      <c r="AJ1724" s="148"/>
      <c r="AK1724" s="148"/>
      <c r="AL1724" s="148"/>
      <c r="AM1724" s="148"/>
      <c r="AN1724" s="148"/>
      <c r="AO1724" s="148"/>
      <c r="AP1724" s="148"/>
      <c r="AQ1724" s="148"/>
      <c r="AR1724" s="148"/>
      <c r="AS1724" s="148"/>
      <c r="AT1724" s="148"/>
      <c r="AU1724" s="148"/>
      <c r="AV1724" s="148"/>
      <c r="AW1724" s="148"/>
      <c r="AX1724" s="148"/>
      <c r="AY1724" s="148"/>
      <c r="AZ1724" s="148"/>
      <c r="BA1724" s="148"/>
      <c r="BB1724" s="148"/>
      <c r="BC1724" s="148"/>
      <c r="BD1724" s="148"/>
      <c r="BE1724" s="148"/>
      <c r="BF1724" s="148"/>
      <c r="BG1724" s="148"/>
      <c r="BH1724" s="148"/>
    </row>
    <row r="1725" spans="1:60" outlineLevel="2" x14ac:dyDescent="0.2">
      <c r="A1725" s="155"/>
      <c r="B1725" s="156"/>
      <c r="C1725" s="196" t="s">
        <v>1896</v>
      </c>
      <c r="D1725" s="161"/>
      <c r="E1725" s="162">
        <v>74.343999999999994</v>
      </c>
      <c r="F1725" s="159"/>
      <c r="G1725" s="159"/>
      <c r="H1725" s="159"/>
      <c r="I1725" s="159"/>
      <c r="J1725" s="159"/>
      <c r="K1725" s="159"/>
      <c r="L1725" s="159"/>
      <c r="M1725" s="159"/>
      <c r="N1725" s="158"/>
      <c r="O1725" s="158"/>
      <c r="P1725" s="158"/>
      <c r="Q1725" s="158"/>
      <c r="R1725" s="159"/>
      <c r="S1725" s="159"/>
      <c r="T1725" s="159"/>
      <c r="U1725" s="159"/>
      <c r="V1725" s="159"/>
      <c r="W1725" s="159"/>
      <c r="X1725" s="159"/>
      <c r="Y1725" s="159"/>
      <c r="Z1725" s="148"/>
      <c r="AA1725" s="148"/>
      <c r="AB1725" s="148"/>
      <c r="AC1725" s="148"/>
      <c r="AD1725" s="148"/>
      <c r="AE1725" s="148"/>
      <c r="AF1725" s="148"/>
      <c r="AG1725" s="148" t="s">
        <v>318</v>
      </c>
      <c r="AH1725" s="148">
        <v>5</v>
      </c>
      <c r="AI1725" s="148"/>
      <c r="AJ1725" s="148"/>
      <c r="AK1725" s="148"/>
      <c r="AL1725" s="148"/>
      <c r="AM1725" s="148"/>
      <c r="AN1725" s="148"/>
      <c r="AO1725" s="148"/>
      <c r="AP1725" s="148"/>
      <c r="AQ1725" s="148"/>
      <c r="AR1725" s="148"/>
      <c r="AS1725" s="148"/>
      <c r="AT1725" s="148"/>
      <c r="AU1725" s="148"/>
      <c r="AV1725" s="148"/>
      <c r="AW1725" s="148"/>
      <c r="AX1725" s="148"/>
      <c r="AY1725" s="148"/>
      <c r="AZ1725" s="148"/>
      <c r="BA1725" s="148"/>
      <c r="BB1725" s="148"/>
      <c r="BC1725" s="148"/>
      <c r="BD1725" s="148"/>
      <c r="BE1725" s="148"/>
      <c r="BF1725" s="148"/>
      <c r="BG1725" s="148"/>
      <c r="BH1725" s="148"/>
    </row>
    <row r="1726" spans="1:60" outlineLevel="1" x14ac:dyDescent="0.2">
      <c r="A1726" s="178">
        <v>376</v>
      </c>
      <c r="B1726" s="179" t="s">
        <v>1929</v>
      </c>
      <c r="C1726" s="195" t="s">
        <v>1930</v>
      </c>
      <c r="D1726" s="180" t="s">
        <v>389</v>
      </c>
      <c r="E1726" s="181">
        <v>2.75</v>
      </c>
      <c r="F1726" s="182"/>
      <c r="G1726" s="183">
        <f>ROUND(E1726*F1726,2)</f>
        <v>0</v>
      </c>
      <c r="H1726" s="182"/>
      <c r="I1726" s="183">
        <f>ROUND(E1726*H1726,2)</f>
        <v>0</v>
      </c>
      <c r="J1726" s="182"/>
      <c r="K1726" s="183">
        <f>ROUND(E1726*J1726,2)</f>
        <v>0</v>
      </c>
      <c r="L1726" s="183">
        <v>12</v>
      </c>
      <c r="M1726" s="183">
        <f>G1726*(1+L1726/100)</f>
        <v>0</v>
      </c>
      <c r="N1726" s="181">
        <v>2.2000000000000001E-4</v>
      </c>
      <c r="O1726" s="181">
        <f>ROUND(E1726*N1726,2)</f>
        <v>0</v>
      </c>
      <c r="P1726" s="181">
        <v>0</v>
      </c>
      <c r="Q1726" s="181">
        <f>ROUND(E1726*P1726,2)</f>
        <v>0</v>
      </c>
      <c r="R1726" s="183" t="s">
        <v>382</v>
      </c>
      <c r="S1726" s="183" t="s">
        <v>313</v>
      </c>
      <c r="T1726" s="184" t="s">
        <v>313</v>
      </c>
      <c r="U1726" s="159">
        <v>0</v>
      </c>
      <c r="V1726" s="159">
        <f>ROUND(E1726*U1726,2)</f>
        <v>0</v>
      </c>
      <c r="W1726" s="159"/>
      <c r="X1726" s="159" t="s">
        <v>384</v>
      </c>
      <c r="Y1726" s="159" t="s">
        <v>315</v>
      </c>
      <c r="Z1726" s="148"/>
      <c r="AA1726" s="148"/>
      <c r="AB1726" s="148"/>
      <c r="AC1726" s="148"/>
      <c r="AD1726" s="148"/>
      <c r="AE1726" s="148"/>
      <c r="AF1726" s="148"/>
      <c r="AG1726" s="148" t="s">
        <v>385</v>
      </c>
      <c r="AH1726" s="148"/>
      <c r="AI1726" s="148"/>
      <c r="AJ1726" s="148"/>
      <c r="AK1726" s="148"/>
      <c r="AL1726" s="148"/>
      <c r="AM1726" s="148"/>
      <c r="AN1726" s="148"/>
      <c r="AO1726" s="148"/>
      <c r="AP1726" s="148"/>
      <c r="AQ1726" s="148"/>
      <c r="AR1726" s="148"/>
      <c r="AS1726" s="148"/>
      <c r="AT1726" s="148"/>
      <c r="AU1726" s="148"/>
      <c r="AV1726" s="148"/>
      <c r="AW1726" s="148"/>
      <c r="AX1726" s="148"/>
      <c r="AY1726" s="148"/>
      <c r="AZ1726" s="148"/>
      <c r="BA1726" s="148"/>
      <c r="BB1726" s="148"/>
      <c r="BC1726" s="148"/>
      <c r="BD1726" s="148"/>
      <c r="BE1726" s="148"/>
      <c r="BF1726" s="148"/>
      <c r="BG1726" s="148"/>
      <c r="BH1726" s="148"/>
    </row>
    <row r="1727" spans="1:60" outlineLevel="2" x14ac:dyDescent="0.2">
      <c r="A1727" s="155"/>
      <c r="B1727" s="156"/>
      <c r="C1727" s="196" t="s">
        <v>1931</v>
      </c>
      <c r="D1727" s="161"/>
      <c r="E1727" s="162">
        <v>2.75</v>
      </c>
      <c r="F1727" s="159"/>
      <c r="G1727" s="159"/>
      <c r="H1727" s="159"/>
      <c r="I1727" s="159"/>
      <c r="J1727" s="159"/>
      <c r="K1727" s="159"/>
      <c r="L1727" s="159"/>
      <c r="M1727" s="159"/>
      <c r="N1727" s="158"/>
      <c r="O1727" s="158"/>
      <c r="P1727" s="158"/>
      <c r="Q1727" s="158"/>
      <c r="R1727" s="159"/>
      <c r="S1727" s="159"/>
      <c r="T1727" s="159"/>
      <c r="U1727" s="159"/>
      <c r="V1727" s="159"/>
      <c r="W1727" s="159"/>
      <c r="X1727" s="159"/>
      <c r="Y1727" s="159"/>
      <c r="Z1727" s="148"/>
      <c r="AA1727" s="148"/>
      <c r="AB1727" s="148"/>
      <c r="AC1727" s="148"/>
      <c r="AD1727" s="148"/>
      <c r="AE1727" s="148"/>
      <c r="AF1727" s="148"/>
      <c r="AG1727" s="148" t="s">
        <v>318</v>
      </c>
      <c r="AH1727" s="148">
        <v>5</v>
      </c>
      <c r="AI1727" s="148"/>
      <c r="AJ1727" s="148"/>
      <c r="AK1727" s="148"/>
      <c r="AL1727" s="148"/>
      <c r="AM1727" s="148"/>
      <c r="AN1727" s="148"/>
      <c r="AO1727" s="148"/>
      <c r="AP1727" s="148"/>
      <c r="AQ1727" s="148"/>
      <c r="AR1727" s="148"/>
      <c r="AS1727" s="148"/>
      <c r="AT1727" s="148"/>
      <c r="AU1727" s="148"/>
      <c r="AV1727" s="148"/>
      <c r="AW1727" s="148"/>
      <c r="AX1727" s="148"/>
      <c r="AY1727" s="148"/>
      <c r="AZ1727" s="148"/>
      <c r="BA1727" s="148"/>
      <c r="BB1727" s="148"/>
      <c r="BC1727" s="148"/>
      <c r="BD1727" s="148"/>
      <c r="BE1727" s="148"/>
      <c r="BF1727" s="148"/>
      <c r="BG1727" s="148"/>
      <c r="BH1727" s="148"/>
    </row>
    <row r="1728" spans="1:60" outlineLevel="1" x14ac:dyDescent="0.2">
      <c r="A1728" s="178">
        <v>377</v>
      </c>
      <c r="B1728" s="179" t="s">
        <v>1932</v>
      </c>
      <c r="C1728" s="195" t="s">
        <v>1933</v>
      </c>
      <c r="D1728" s="180" t="s">
        <v>374</v>
      </c>
      <c r="E1728" s="181">
        <v>128.76249999999999</v>
      </c>
      <c r="F1728" s="182"/>
      <c r="G1728" s="183">
        <f>ROUND(E1728*F1728,2)</f>
        <v>0</v>
      </c>
      <c r="H1728" s="182"/>
      <c r="I1728" s="183">
        <f>ROUND(E1728*H1728,2)</f>
        <v>0</v>
      </c>
      <c r="J1728" s="182"/>
      <c r="K1728" s="183">
        <f>ROUND(E1728*J1728,2)</f>
        <v>0</v>
      </c>
      <c r="L1728" s="183">
        <v>12</v>
      </c>
      <c r="M1728" s="183">
        <f>G1728*(1+L1728/100)</f>
        <v>0</v>
      </c>
      <c r="N1728" s="181">
        <v>2.3800000000000002E-2</v>
      </c>
      <c r="O1728" s="181">
        <f>ROUND(E1728*N1728,2)</f>
        <v>3.06</v>
      </c>
      <c r="P1728" s="181">
        <v>0</v>
      </c>
      <c r="Q1728" s="181">
        <f>ROUND(E1728*P1728,2)</f>
        <v>0</v>
      </c>
      <c r="R1728" s="183"/>
      <c r="S1728" s="183" t="s">
        <v>633</v>
      </c>
      <c r="T1728" s="184" t="s">
        <v>634</v>
      </c>
      <c r="U1728" s="159">
        <v>0</v>
      </c>
      <c r="V1728" s="159">
        <f>ROUND(E1728*U1728,2)</f>
        <v>0</v>
      </c>
      <c r="W1728" s="159"/>
      <c r="X1728" s="159" t="s">
        <v>384</v>
      </c>
      <c r="Y1728" s="159" t="s">
        <v>315</v>
      </c>
      <c r="Z1728" s="148"/>
      <c r="AA1728" s="148"/>
      <c r="AB1728" s="148"/>
      <c r="AC1728" s="148"/>
      <c r="AD1728" s="148"/>
      <c r="AE1728" s="148"/>
      <c r="AF1728" s="148"/>
      <c r="AG1728" s="148" t="s">
        <v>385</v>
      </c>
      <c r="AH1728" s="148"/>
      <c r="AI1728" s="148"/>
      <c r="AJ1728" s="148"/>
      <c r="AK1728" s="148"/>
      <c r="AL1728" s="148"/>
      <c r="AM1728" s="148"/>
      <c r="AN1728" s="148"/>
      <c r="AO1728" s="148"/>
      <c r="AP1728" s="148"/>
      <c r="AQ1728" s="148"/>
      <c r="AR1728" s="148"/>
      <c r="AS1728" s="148"/>
      <c r="AT1728" s="148"/>
      <c r="AU1728" s="148"/>
      <c r="AV1728" s="148"/>
      <c r="AW1728" s="148"/>
      <c r="AX1728" s="148"/>
      <c r="AY1728" s="148"/>
      <c r="AZ1728" s="148"/>
      <c r="BA1728" s="148"/>
      <c r="BB1728" s="148"/>
      <c r="BC1728" s="148"/>
      <c r="BD1728" s="148"/>
      <c r="BE1728" s="148"/>
      <c r="BF1728" s="148"/>
      <c r="BG1728" s="148"/>
      <c r="BH1728" s="148"/>
    </row>
    <row r="1729" spans="1:60" outlineLevel="2" x14ac:dyDescent="0.2">
      <c r="A1729" s="155"/>
      <c r="B1729" s="156"/>
      <c r="C1729" s="196" t="s">
        <v>1934</v>
      </c>
      <c r="D1729" s="161"/>
      <c r="E1729" s="162">
        <v>128.76249999999999</v>
      </c>
      <c r="F1729" s="159"/>
      <c r="G1729" s="159"/>
      <c r="H1729" s="159"/>
      <c r="I1729" s="159"/>
      <c r="J1729" s="159"/>
      <c r="K1729" s="159"/>
      <c r="L1729" s="159"/>
      <c r="M1729" s="159"/>
      <c r="N1729" s="158"/>
      <c r="O1729" s="158"/>
      <c r="P1729" s="158"/>
      <c r="Q1729" s="158"/>
      <c r="R1729" s="159"/>
      <c r="S1729" s="159"/>
      <c r="T1729" s="159"/>
      <c r="U1729" s="159"/>
      <c r="V1729" s="159"/>
      <c r="W1729" s="159"/>
      <c r="X1729" s="159"/>
      <c r="Y1729" s="159"/>
      <c r="Z1729" s="148"/>
      <c r="AA1729" s="148"/>
      <c r="AB1729" s="148"/>
      <c r="AC1729" s="148"/>
      <c r="AD1729" s="148"/>
      <c r="AE1729" s="148"/>
      <c r="AF1729" s="148"/>
      <c r="AG1729" s="148" t="s">
        <v>318</v>
      </c>
      <c r="AH1729" s="148">
        <v>5</v>
      </c>
      <c r="AI1729" s="148"/>
      <c r="AJ1729" s="148"/>
      <c r="AK1729" s="148"/>
      <c r="AL1729" s="148"/>
      <c r="AM1729" s="148"/>
      <c r="AN1729" s="148"/>
      <c r="AO1729" s="148"/>
      <c r="AP1729" s="148"/>
      <c r="AQ1729" s="148"/>
      <c r="AR1729" s="148"/>
      <c r="AS1729" s="148"/>
      <c r="AT1729" s="148"/>
      <c r="AU1729" s="148"/>
      <c r="AV1729" s="148"/>
      <c r="AW1729" s="148"/>
      <c r="AX1729" s="148"/>
      <c r="AY1729" s="148"/>
      <c r="AZ1729" s="148"/>
      <c r="BA1729" s="148"/>
      <c r="BB1729" s="148"/>
      <c r="BC1729" s="148"/>
      <c r="BD1729" s="148"/>
      <c r="BE1729" s="148"/>
      <c r="BF1729" s="148"/>
      <c r="BG1729" s="148"/>
      <c r="BH1729" s="148"/>
    </row>
    <row r="1730" spans="1:60" outlineLevel="1" x14ac:dyDescent="0.2">
      <c r="A1730" s="178">
        <v>378</v>
      </c>
      <c r="B1730" s="179" t="s">
        <v>1935</v>
      </c>
      <c r="C1730" s="195" t="s">
        <v>1936</v>
      </c>
      <c r="D1730" s="180" t="s">
        <v>443</v>
      </c>
      <c r="E1730" s="181">
        <v>184</v>
      </c>
      <c r="F1730" s="182"/>
      <c r="G1730" s="183">
        <f>ROUND(E1730*F1730,2)</f>
        <v>0</v>
      </c>
      <c r="H1730" s="182"/>
      <c r="I1730" s="183">
        <f>ROUND(E1730*H1730,2)</f>
        <v>0</v>
      </c>
      <c r="J1730" s="182"/>
      <c r="K1730" s="183">
        <f>ROUND(E1730*J1730,2)</f>
        <v>0</v>
      </c>
      <c r="L1730" s="183">
        <v>12</v>
      </c>
      <c r="M1730" s="183">
        <f>G1730*(1+L1730/100)</f>
        <v>0</v>
      </c>
      <c r="N1730" s="181">
        <v>1.2199999999999999E-3</v>
      </c>
      <c r="O1730" s="181">
        <f>ROUND(E1730*N1730,2)</f>
        <v>0.22</v>
      </c>
      <c r="P1730" s="181">
        <v>0</v>
      </c>
      <c r="Q1730" s="181">
        <f>ROUND(E1730*P1730,2)</f>
        <v>0</v>
      </c>
      <c r="R1730" s="183" t="s">
        <v>382</v>
      </c>
      <c r="S1730" s="183" t="s">
        <v>313</v>
      </c>
      <c r="T1730" s="184" t="s">
        <v>313</v>
      </c>
      <c r="U1730" s="159">
        <v>0</v>
      </c>
      <c r="V1730" s="159">
        <f>ROUND(E1730*U1730,2)</f>
        <v>0</v>
      </c>
      <c r="W1730" s="159"/>
      <c r="X1730" s="159" t="s">
        <v>384</v>
      </c>
      <c r="Y1730" s="159" t="s">
        <v>315</v>
      </c>
      <c r="Z1730" s="148"/>
      <c r="AA1730" s="148"/>
      <c r="AB1730" s="148"/>
      <c r="AC1730" s="148"/>
      <c r="AD1730" s="148"/>
      <c r="AE1730" s="148"/>
      <c r="AF1730" s="148"/>
      <c r="AG1730" s="148" t="s">
        <v>385</v>
      </c>
      <c r="AH1730" s="148"/>
      <c r="AI1730" s="148"/>
      <c r="AJ1730" s="148"/>
      <c r="AK1730" s="148"/>
      <c r="AL1730" s="148"/>
      <c r="AM1730" s="148"/>
      <c r="AN1730" s="148"/>
      <c r="AO1730" s="148"/>
      <c r="AP1730" s="148"/>
      <c r="AQ1730" s="148"/>
      <c r="AR1730" s="148"/>
      <c r="AS1730" s="148"/>
      <c r="AT1730" s="148"/>
      <c r="AU1730" s="148"/>
      <c r="AV1730" s="148"/>
      <c r="AW1730" s="148"/>
      <c r="AX1730" s="148"/>
      <c r="AY1730" s="148"/>
      <c r="AZ1730" s="148"/>
      <c r="BA1730" s="148"/>
      <c r="BB1730" s="148"/>
      <c r="BC1730" s="148"/>
      <c r="BD1730" s="148"/>
      <c r="BE1730" s="148"/>
      <c r="BF1730" s="148"/>
      <c r="BG1730" s="148"/>
      <c r="BH1730" s="148"/>
    </row>
    <row r="1731" spans="1:60" outlineLevel="2" x14ac:dyDescent="0.2">
      <c r="A1731" s="155"/>
      <c r="B1731" s="156"/>
      <c r="C1731" s="201" t="s">
        <v>1937</v>
      </c>
      <c r="D1731" s="168"/>
      <c r="E1731" s="169"/>
      <c r="F1731" s="159"/>
      <c r="G1731" s="159"/>
      <c r="H1731" s="159"/>
      <c r="I1731" s="159"/>
      <c r="J1731" s="159"/>
      <c r="K1731" s="159"/>
      <c r="L1731" s="159"/>
      <c r="M1731" s="159"/>
      <c r="N1731" s="158"/>
      <c r="O1731" s="158"/>
      <c r="P1731" s="158"/>
      <c r="Q1731" s="158"/>
      <c r="R1731" s="159"/>
      <c r="S1731" s="159"/>
      <c r="T1731" s="159"/>
      <c r="U1731" s="159"/>
      <c r="V1731" s="159"/>
      <c r="W1731" s="159"/>
      <c r="X1731" s="159"/>
      <c r="Y1731" s="159"/>
      <c r="Z1731" s="148"/>
      <c r="AA1731" s="148"/>
      <c r="AB1731" s="148"/>
      <c r="AC1731" s="148"/>
      <c r="AD1731" s="148"/>
      <c r="AE1731" s="148"/>
      <c r="AF1731" s="148"/>
      <c r="AG1731" s="148" t="s">
        <v>318</v>
      </c>
      <c r="AH1731" s="148"/>
      <c r="AI1731" s="148"/>
      <c r="AJ1731" s="148"/>
      <c r="AK1731" s="148"/>
      <c r="AL1731" s="148"/>
      <c r="AM1731" s="148"/>
      <c r="AN1731" s="148"/>
      <c r="AO1731" s="148"/>
      <c r="AP1731" s="148"/>
      <c r="AQ1731" s="148"/>
      <c r="AR1731" s="148"/>
      <c r="AS1731" s="148"/>
      <c r="AT1731" s="148"/>
      <c r="AU1731" s="148"/>
      <c r="AV1731" s="148"/>
      <c r="AW1731" s="148"/>
      <c r="AX1731" s="148"/>
      <c r="AY1731" s="148"/>
      <c r="AZ1731" s="148"/>
      <c r="BA1731" s="148"/>
      <c r="BB1731" s="148"/>
      <c r="BC1731" s="148"/>
      <c r="BD1731" s="148"/>
      <c r="BE1731" s="148"/>
      <c r="BF1731" s="148"/>
      <c r="BG1731" s="148"/>
      <c r="BH1731" s="148"/>
    </row>
    <row r="1732" spans="1:60" outlineLevel="3" x14ac:dyDescent="0.2">
      <c r="A1732" s="155"/>
      <c r="B1732" s="156"/>
      <c r="C1732" s="202" t="s">
        <v>1938</v>
      </c>
      <c r="D1732" s="168"/>
      <c r="E1732" s="169">
        <v>113.0745</v>
      </c>
      <c r="F1732" s="159"/>
      <c r="G1732" s="159"/>
      <c r="H1732" s="159"/>
      <c r="I1732" s="159"/>
      <c r="J1732" s="159"/>
      <c r="K1732" s="159"/>
      <c r="L1732" s="159"/>
      <c r="M1732" s="159"/>
      <c r="N1732" s="158"/>
      <c r="O1732" s="158"/>
      <c r="P1732" s="158"/>
      <c r="Q1732" s="158"/>
      <c r="R1732" s="159"/>
      <c r="S1732" s="159"/>
      <c r="T1732" s="159"/>
      <c r="U1732" s="159"/>
      <c r="V1732" s="159"/>
      <c r="W1732" s="159"/>
      <c r="X1732" s="159"/>
      <c r="Y1732" s="159"/>
      <c r="Z1732" s="148"/>
      <c r="AA1732" s="148"/>
      <c r="AB1732" s="148"/>
      <c r="AC1732" s="148"/>
      <c r="AD1732" s="148"/>
      <c r="AE1732" s="148"/>
      <c r="AF1732" s="148"/>
      <c r="AG1732" s="148" t="s">
        <v>318</v>
      </c>
      <c r="AH1732" s="148">
        <v>2</v>
      </c>
      <c r="AI1732" s="148"/>
      <c r="AJ1732" s="148"/>
      <c r="AK1732" s="148"/>
      <c r="AL1732" s="148"/>
      <c r="AM1732" s="148"/>
      <c r="AN1732" s="148"/>
      <c r="AO1732" s="148"/>
      <c r="AP1732" s="148"/>
      <c r="AQ1732" s="148"/>
      <c r="AR1732" s="148"/>
      <c r="AS1732" s="148"/>
      <c r="AT1732" s="148"/>
      <c r="AU1732" s="148"/>
      <c r="AV1732" s="148"/>
      <c r="AW1732" s="148"/>
      <c r="AX1732" s="148"/>
      <c r="AY1732" s="148"/>
      <c r="AZ1732" s="148"/>
      <c r="BA1732" s="148"/>
      <c r="BB1732" s="148"/>
      <c r="BC1732" s="148"/>
      <c r="BD1732" s="148"/>
      <c r="BE1732" s="148"/>
      <c r="BF1732" s="148"/>
      <c r="BG1732" s="148"/>
      <c r="BH1732" s="148"/>
    </row>
    <row r="1733" spans="1:60" outlineLevel="3" x14ac:dyDescent="0.2">
      <c r="A1733" s="155"/>
      <c r="B1733" s="156"/>
      <c r="C1733" s="201" t="s">
        <v>1939</v>
      </c>
      <c r="D1733" s="168"/>
      <c r="E1733" s="169"/>
      <c r="F1733" s="159"/>
      <c r="G1733" s="159"/>
      <c r="H1733" s="159"/>
      <c r="I1733" s="159"/>
      <c r="J1733" s="159"/>
      <c r="K1733" s="159"/>
      <c r="L1733" s="159"/>
      <c r="M1733" s="159"/>
      <c r="N1733" s="158"/>
      <c r="O1733" s="158"/>
      <c r="P1733" s="158"/>
      <c r="Q1733" s="158"/>
      <c r="R1733" s="159"/>
      <c r="S1733" s="159"/>
      <c r="T1733" s="159"/>
      <c r="U1733" s="159"/>
      <c r="V1733" s="159"/>
      <c r="W1733" s="159"/>
      <c r="X1733" s="159"/>
      <c r="Y1733" s="159"/>
      <c r="Z1733" s="148"/>
      <c r="AA1733" s="148"/>
      <c r="AB1733" s="148"/>
      <c r="AC1733" s="148"/>
      <c r="AD1733" s="148"/>
      <c r="AE1733" s="148"/>
      <c r="AF1733" s="148"/>
      <c r="AG1733" s="148" t="s">
        <v>318</v>
      </c>
      <c r="AH1733" s="148"/>
      <c r="AI1733" s="148"/>
      <c r="AJ1733" s="148"/>
      <c r="AK1733" s="148"/>
      <c r="AL1733" s="148"/>
      <c r="AM1733" s="148"/>
      <c r="AN1733" s="148"/>
      <c r="AO1733" s="148"/>
      <c r="AP1733" s="148"/>
      <c r="AQ1733" s="148"/>
      <c r="AR1733" s="148"/>
      <c r="AS1733" s="148"/>
      <c r="AT1733" s="148"/>
      <c r="AU1733" s="148"/>
      <c r="AV1733" s="148"/>
      <c r="AW1733" s="148"/>
      <c r="AX1733" s="148"/>
      <c r="AY1733" s="148"/>
      <c r="AZ1733" s="148"/>
      <c r="BA1733" s="148"/>
      <c r="BB1733" s="148"/>
      <c r="BC1733" s="148"/>
      <c r="BD1733" s="148"/>
      <c r="BE1733" s="148"/>
      <c r="BF1733" s="148"/>
      <c r="BG1733" s="148"/>
      <c r="BH1733" s="148"/>
    </row>
    <row r="1734" spans="1:60" outlineLevel="3" x14ac:dyDescent="0.2">
      <c r="A1734" s="155"/>
      <c r="B1734" s="156"/>
      <c r="C1734" s="196" t="s">
        <v>1940</v>
      </c>
      <c r="D1734" s="161"/>
      <c r="E1734" s="162">
        <v>114</v>
      </c>
      <c r="F1734" s="159"/>
      <c r="G1734" s="159"/>
      <c r="H1734" s="159"/>
      <c r="I1734" s="159"/>
      <c r="J1734" s="159"/>
      <c r="K1734" s="159"/>
      <c r="L1734" s="159"/>
      <c r="M1734" s="159"/>
      <c r="N1734" s="158"/>
      <c r="O1734" s="158"/>
      <c r="P1734" s="158"/>
      <c r="Q1734" s="158"/>
      <c r="R1734" s="159"/>
      <c r="S1734" s="159"/>
      <c r="T1734" s="159"/>
      <c r="U1734" s="159"/>
      <c r="V1734" s="159"/>
      <c r="W1734" s="159"/>
      <c r="X1734" s="159"/>
      <c r="Y1734" s="159"/>
      <c r="Z1734" s="148"/>
      <c r="AA1734" s="148"/>
      <c r="AB1734" s="148"/>
      <c r="AC1734" s="148"/>
      <c r="AD1734" s="148"/>
      <c r="AE1734" s="148"/>
      <c r="AF1734" s="148"/>
      <c r="AG1734" s="148" t="s">
        <v>318</v>
      </c>
      <c r="AH1734" s="148">
        <v>0</v>
      </c>
      <c r="AI1734" s="148"/>
      <c r="AJ1734" s="148"/>
      <c r="AK1734" s="148"/>
      <c r="AL1734" s="148"/>
      <c r="AM1734" s="148"/>
      <c r="AN1734" s="148"/>
      <c r="AO1734" s="148"/>
      <c r="AP1734" s="148"/>
      <c r="AQ1734" s="148"/>
      <c r="AR1734" s="148"/>
      <c r="AS1734" s="148"/>
      <c r="AT1734" s="148"/>
      <c r="AU1734" s="148"/>
      <c r="AV1734" s="148"/>
      <c r="AW1734" s="148"/>
      <c r="AX1734" s="148"/>
      <c r="AY1734" s="148"/>
      <c r="AZ1734" s="148"/>
      <c r="BA1734" s="148"/>
      <c r="BB1734" s="148"/>
      <c r="BC1734" s="148"/>
      <c r="BD1734" s="148"/>
      <c r="BE1734" s="148"/>
      <c r="BF1734" s="148"/>
      <c r="BG1734" s="148"/>
      <c r="BH1734" s="148"/>
    </row>
    <row r="1735" spans="1:60" outlineLevel="3" x14ac:dyDescent="0.2">
      <c r="A1735" s="155"/>
      <c r="B1735" s="156"/>
      <c r="C1735" s="201" t="s">
        <v>1937</v>
      </c>
      <c r="D1735" s="168"/>
      <c r="E1735" s="169"/>
      <c r="F1735" s="159"/>
      <c r="G1735" s="159"/>
      <c r="H1735" s="159"/>
      <c r="I1735" s="159"/>
      <c r="J1735" s="159"/>
      <c r="K1735" s="159"/>
      <c r="L1735" s="159"/>
      <c r="M1735" s="159"/>
      <c r="N1735" s="158"/>
      <c r="O1735" s="158"/>
      <c r="P1735" s="158"/>
      <c r="Q1735" s="158"/>
      <c r="R1735" s="159"/>
      <c r="S1735" s="159"/>
      <c r="T1735" s="159"/>
      <c r="U1735" s="159"/>
      <c r="V1735" s="159"/>
      <c r="W1735" s="159"/>
      <c r="X1735" s="159"/>
      <c r="Y1735" s="159"/>
      <c r="Z1735" s="148"/>
      <c r="AA1735" s="148"/>
      <c r="AB1735" s="148"/>
      <c r="AC1735" s="148"/>
      <c r="AD1735" s="148"/>
      <c r="AE1735" s="148"/>
      <c r="AF1735" s="148"/>
      <c r="AG1735" s="148" t="s">
        <v>318</v>
      </c>
      <c r="AH1735" s="148"/>
      <c r="AI1735" s="148"/>
      <c r="AJ1735" s="148"/>
      <c r="AK1735" s="148"/>
      <c r="AL1735" s="148"/>
      <c r="AM1735" s="148"/>
      <c r="AN1735" s="148"/>
      <c r="AO1735" s="148"/>
      <c r="AP1735" s="148"/>
      <c r="AQ1735" s="148"/>
      <c r="AR1735" s="148"/>
      <c r="AS1735" s="148"/>
      <c r="AT1735" s="148"/>
      <c r="AU1735" s="148"/>
      <c r="AV1735" s="148"/>
      <c r="AW1735" s="148"/>
      <c r="AX1735" s="148"/>
      <c r="AY1735" s="148"/>
      <c r="AZ1735" s="148"/>
      <c r="BA1735" s="148"/>
      <c r="BB1735" s="148"/>
      <c r="BC1735" s="148"/>
      <c r="BD1735" s="148"/>
      <c r="BE1735" s="148"/>
      <c r="BF1735" s="148"/>
      <c r="BG1735" s="148"/>
      <c r="BH1735" s="148"/>
    </row>
    <row r="1736" spans="1:60" outlineLevel="3" x14ac:dyDescent="0.2">
      <c r="A1736" s="155"/>
      <c r="B1736" s="156"/>
      <c r="C1736" s="202" t="s">
        <v>1941</v>
      </c>
      <c r="D1736" s="168"/>
      <c r="E1736" s="169">
        <v>68.221999999999994</v>
      </c>
      <c r="F1736" s="159"/>
      <c r="G1736" s="159"/>
      <c r="H1736" s="159"/>
      <c r="I1736" s="159"/>
      <c r="J1736" s="159"/>
      <c r="K1736" s="159"/>
      <c r="L1736" s="159"/>
      <c r="M1736" s="159"/>
      <c r="N1736" s="158"/>
      <c r="O1736" s="158"/>
      <c r="P1736" s="158"/>
      <c r="Q1736" s="158"/>
      <c r="R1736" s="159"/>
      <c r="S1736" s="159"/>
      <c r="T1736" s="159"/>
      <c r="U1736" s="159"/>
      <c r="V1736" s="159"/>
      <c r="W1736" s="159"/>
      <c r="X1736" s="159"/>
      <c r="Y1736" s="159"/>
      <c r="Z1736" s="148"/>
      <c r="AA1736" s="148"/>
      <c r="AB1736" s="148"/>
      <c r="AC1736" s="148"/>
      <c r="AD1736" s="148"/>
      <c r="AE1736" s="148"/>
      <c r="AF1736" s="148"/>
      <c r="AG1736" s="148" t="s">
        <v>318</v>
      </c>
      <c r="AH1736" s="148">
        <v>2</v>
      </c>
      <c r="AI1736" s="148"/>
      <c r="AJ1736" s="148"/>
      <c r="AK1736" s="148"/>
      <c r="AL1736" s="148"/>
      <c r="AM1736" s="148"/>
      <c r="AN1736" s="148"/>
      <c r="AO1736" s="148"/>
      <c r="AP1736" s="148"/>
      <c r="AQ1736" s="148"/>
      <c r="AR1736" s="148"/>
      <c r="AS1736" s="148"/>
      <c r="AT1736" s="148"/>
      <c r="AU1736" s="148"/>
      <c r="AV1736" s="148"/>
      <c r="AW1736" s="148"/>
      <c r="AX1736" s="148"/>
      <c r="AY1736" s="148"/>
      <c r="AZ1736" s="148"/>
      <c r="BA1736" s="148"/>
      <c r="BB1736" s="148"/>
      <c r="BC1736" s="148"/>
      <c r="BD1736" s="148"/>
      <c r="BE1736" s="148"/>
      <c r="BF1736" s="148"/>
      <c r="BG1736" s="148"/>
      <c r="BH1736" s="148"/>
    </row>
    <row r="1737" spans="1:60" outlineLevel="3" x14ac:dyDescent="0.2">
      <c r="A1737" s="155"/>
      <c r="B1737" s="156"/>
      <c r="C1737" s="201" t="s">
        <v>1939</v>
      </c>
      <c r="D1737" s="168"/>
      <c r="E1737" s="169"/>
      <c r="F1737" s="159"/>
      <c r="G1737" s="159"/>
      <c r="H1737" s="159"/>
      <c r="I1737" s="159"/>
      <c r="J1737" s="159"/>
      <c r="K1737" s="159"/>
      <c r="L1737" s="159"/>
      <c r="M1737" s="159"/>
      <c r="N1737" s="158"/>
      <c r="O1737" s="158"/>
      <c r="P1737" s="158"/>
      <c r="Q1737" s="158"/>
      <c r="R1737" s="159"/>
      <c r="S1737" s="159"/>
      <c r="T1737" s="159"/>
      <c r="U1737" s="159"/>
      <c r="V1737" s="159"/>
      <c r="W1737" s="159"/>
      <c r="X1737" s="159"/>
      <c r="Y1737" s="159"/>
      <c r="Z1737" s="148"/>
      <c r="AA1737" s="148"/>
      <c r="AB1737" s="148"/>
      <c r="AC1737" s="148"/>
      <c r="AD1737" s="148"/>
      <c r="AE1737" s="148"/>
      <c r="AF1737" s="148"/>
      <c r="AG1737" s="148" t="s">
        <v>318</v>
      </c>
      <c r="AH1737" s="148"/>
      <c r="AI1737" s="148"/>
      <c r="AJ1737" s="148"/>
      <c r="AK1737" s="148"/>
      <c r="AL1737" s="148"/>
      <c r="AM1737" s="148"/>
      <c r="AN1737" s="148"/>
      <c r="AO1737" s="148"/>
      <c r="AP1737" s="148"/>
      <c r="AQ1737" s="148"/>
      <c r="AR1737" s="148"/>
      <c r="AS1737" s="148"/>
      <c r="AT1737" s="148"/>
      <c r="AU1737" s="148"/>
      <c r="AV1737" s="148"/>
      <c r="AW1737" s="148"/>
      <c r="AX1737" s="148"/>
      <c r="AY1737" s="148"/>
      <c r="AZ1737" s="148"/>
      <c r="BA1737" s="148"/>
      <c r="BB1737" s="148"/>
      <c r="BC1737" s="148"/>
      <c r="BD1737" s="148"/>
      <c r="BE1737" s="148"/>
      <c r="BF1737" s="148"/>
      <c r="BG1737" s="148"/>
      <c r="BH1737" s="148"/>
    </row>
    <row r="1738" spans="1:60" outlineLevel="3" x14ac:dyDescent="0.2">
      <c r="A1738" s="155"/>
      <c r="B1738" s="156"/>
      <c r="C1738" s="196" t="s">
        <v>1942</v>
      </c>
      <c r="D1738" s="161"/>
      <c r="E1738" s="162">
        <v>70</v>
      </c>
      <c r="F1738" s="159"/>
      <c r="G1738" s="159"/>
      <c r="H1738" s="159"/>
      <c r="I1738" s="159"/>
      <c r="J1738" s="159"/>
      <c r="K1738" s="159"/>
      <c r="L1738" s="159"/>
      <c r="M1738" s="159"/>
      <c r="N1738" s="158"/>
      <c r="O1738" s="158"/>
      <c r="P1738" s="158"/>
      <c r="Q1738" s="158"/>
      <c r="R1738" s="159"/>
      <c r="S1738" s="159"/>
      <c r="T1738" s="159"/>
      <c r="U1738" s="159"/>
      <c r="V1738" s="159"/>
      <c r="W1738" s="159"/>
      <c r="X1738" s="159"/>
      <c r="Y1738" s="159"/>
      <c r="Z1738" s="148"/>
      <c r="AA1738" s="148"/>
      <c r="AB1738" s="148"/>
      <c r="AC1738" s="148"/>
      <c r="AD1738" s="148"/>
      <c r="AE1738" s="148"/>
      <c r="AF1738" s="148"/>
      <c r="AG1738" s="148" t="s">
        <v>318</v>
      </c>
      <c r="AH1738" s="148">
        <v>0</v>
      </c>
      <c r="AI1738" s="148"/>
      <c r="AJ1738" s="148"/>
      <c r="AK1738" s="148"/>
      <c r="AL1738" s="148"/>
      <c r="AM1738" s="148"/>
      <c r="AN1738" s="148"/>
      <c r="AO1738" s="148"/>
      <c r="AP1738" s="148"/>
      <c r="AQ1738" s="148"/>
      <c r="AR1738" s="148"/>
      <c r="AS1738" s="148"/>
      <c r="AT1738" s="148"/>
      <c r="AU1738" s="148"/>
      <c r="AV1738" s="148"/>
      <c r="AW1738" s="148"/>
      <c r="AX1738" s="148"/>
      <c r="AY1738" s="148"/>
      <c r="AZ1738" s="148"/>
      <c r="BA1738" s="148"/>
      <c r="BB1738" s="148"/>
      <c r="BC1738" s="148"/>
      <c r="BD1738" s="148"/>
      <c r="BE1738" s="148"/>
      <c r="BF1738" s="148"/>
      <c r="BG1738" s="148"/>
      <c r="BH1738" s="148"/>
    </row>
    <row r="1739" spans="1:60" outlineLevel="1" x14ac:dyDescent="0.2">
      <c r="A1739" s="178">
        <v>379</v>
      </c>
      <c r="B1739" s="179" t="s">
        <v>1943</v>
      </c>
      <c r="C1739" s="195" t="s">
        <v>1944</v>
      </c>
      <c r="D1739" s="180" t="s">
        <v>443</v>
      </c>
      <c r="E1739" s="181">
        <v>317</v>
      </c>
      <c r="F1739" s="182"/>
      <c r="G1739" s="183">
        <f>ROUND(E1739*F1739,2)</f>
        <v>0</v>
      </c>
      <c r="H1739" s="182"/>
      <c r="I1739" s="183">
        <f>ROUND(E1739*H1739,2)</f>
        <v>0</v>
      </c>
      <c r="J1739" s="182"/>
      <c r="K1739" s="183">
        <f>ROUND(E1739*J1739,2)</f>
        <v>0</v>
      </c>
      <c r="L1739" s="183">
        <v>12</v>
      </c>
      <c r="M1739" s="183">
        <f>G1739*(1+L1739/100)</f>
        <v>0</v>
      </c>
      <c r="N1739" s="181">
        <v>3.9500000000000004E-3</v>
      </c>
      <c r="O1739" s="181">
        <f>ROUND(E1739*N1739,2)</f>
        <v>1.25</v>
      </c>
      <c r="P1739" s="181">
        <v>0</v>
      </c>
      <c r="Q1739" s="181">
        <f>ROUND(E1739*P1739,2)</f>
        <v>0</v>
      </c>
      <c r="R1739" s="183" t="s">
        <v>382</v>
      </c>
      <c r="S1739" s="183" t="s">
        <v>313</v>
      </c>
      <c r="T1739" s="184" t="s">
        <v>313</v>
      </c>
      <c r="U1739" s="159">
        <v>0</v>
      </c>
      <c r="V1739" s="159">
        <f>ROUND(E1739*U1739,2)</f>
        <v>0</v>
      </c>
      <c r="W1739" s="159"/>
      <c r="X1739" s="159" t="s">
        <v>384</v>
      </c>
      <c r="Y1739" s="159" t="s">
        <v>315</v>
      </c>
      <c r="Z1739" s="148"/>
      <c r="AA1739" s="148"/>
      <c r="AB1739" s="148"/>
      <c r="AC1739" s="148"/>
      <c r="AD1739" s="148"/>
      <c r="AE1739" s="148"/>
      <c r="AF1739" s="148"/>
      <c r="AG1739" s="148" t="s">
        <v>385</v>
      </c>
      <c r="AH1739" s="148"/>
      <c r="AI1739" s="148"/>
      <c r="AJ1739" s="148"/>
      <c r="AK1739" s="148"/>
      <c r="AL1739" s="148"/>
      <c r="AM1739" s="148"/>
      <c r="AN1739" s="148"/>
      <c r="AO1739" s="148"/>
      <c r="AP1739" s="148"/>
      <c r="AQ1739" s="148"/>
      <c r="AR1739" s="148"/>
      <c r="AS1739" s="148"/>
      <c r="AT1739" s="148"/>
      <c r="AU1739" s="148"/>
      <c r="AV1739" s="148"/>
      <c r="AW1739" s="148"/>
      <c r="AX1739" s="148"/>
      <c r="AY1739" s="148"/>
      <c r="AZ1739" s="148"/>
      <c r="BA1739" s="148"/>
      <c r="BB1739" s="148"/>
      <c r="BC1739" s="148"/>
      <c r="BD1739" s="148"/>
      <c r="BE1739" s="148"/>
      <c r="BF1739" s="148"/>
      <c r="BG1739" s="148"/>
      <c r="BH1739" s="148"/>
    </row>
    <row r="1740" spans="1:60" outlineLevel="2" x14ac:dyDescent="0.2">
      <c r="A1740" s="155"/>
      <c r="B1740" s="156"/>
      <c r="C1740" s="201" t="s">
        <v>1937</v>
      </c>
      <c r="D1740" s="168"/>
      <c r="E1740" s="169"/>
      <c r="F1740" s="159"/>
      <c r="G1740" s="159"/>
      <c r="H1740" s="159"/>
      <c r="I1740" s="159"/>
      <c r="J1740" s="159"/>
      <c r="K1740" s="159"/>
      <c r="L1740" s="159"/>
      <c r="M1740" s="159"/>
      <c r="N1740" s="158"/>
      <c r="O1740" s="158"/>
      <c r="P1740" s="158"/>
      <c r="Q1740" s="158"/>
      <c r="R1740" s="159"/>
      <c r="S1740" s="159"/>
      <c r="T1740" s="159"/>
      <c r="U1740" s="159"/>
      <c r="V1740" s="159"/>
      <c r="W1740" s="159"/>
      <c r="X1740" s="159"/>
      <c r="Y1740" s="159"/>
      <c r="Z1740" s="148"/>
      <c r="AA1740" s="148"/>
      <c r="AB1740" s="148"/>
      <c r="AC1740" s="148"/>
      <c r="AD1740" s="148"/>
      <c r="AE1740" s="148"/>
      <c r="AF1740" s="148"/>
      <c r="AG1740" s="148" t="s">
        <v>318</v>
      </c>
      <c r="AH1740" s="148"/>
      <c r="AI1740" s="148"/>
      <c r="AJ1740" s="148"/>
      <c r="AK1740" s="148"/>
      <c r="AL1740" s="148"/>
      <c r="AM1740" s="148"/>
      <c r="AN1740" s="148"/>
      <c r="AO1740" s="148"/>
      <c r="AP1740" s="148"/>
      <c r="AQ1740" s="148"/>
      <c r="AR1740" s="148"/>
      <c r="AS1740" s="148"/>
      <c r="AT1740" s="148"/>
      <c r="AU1740" s="148"/>
      <c r="AV1740" s="148"/>
      <c r="AW1740" s="148"/>
      <c r="AX1740" s="148"/>
      <c r="AY1740" s="148"/>
      <c r="AZ1740" s="148"/>
      <c r="BA1740" s="148"/>
      <c r="BB1740" s="148"/>
      <c r="BC1740" s="148"/>
      <c r="BD1740" s="148"/>
      <c r="BE1740" s="148"/>
      <c r="BF1740" s="148"/>
      <c r="BG1740" s="148"/>
      <c r="BH1740" s="148"/>
    </row>
    <row r="1741" spans="1:60" outlineLevel="3" x14ac:dyDescent="0.2">
      <c r="A1741" s="155"/>
      <c r="B1741" s="156"/>
      <c r="C1741" s="202" t="s">
        <v>1945</v>
      </c>
      <c r="D1741" s="168"/>
      <c r="E1741" s="169">
        <v>316.8</v>
      </c>
      <c r="F1741" s="159"/>
      <c r="G1741" s="159"/>
      <c r="H1741" s="159"/>
      <c r="I1741" s="159"/>
      <c r="J1741" s="159"/>
      <c r="K1741" s="159"/>
      <c r="L1741" s="159"/>
      <c r="M1741" s="159"/>
      <c r="N1741" s="158"/>
      <c r="O1741" s="158"/>
      <c r="P1741" s="158"/>
      <c r="Q1741" s="158"/>
      <c r="R1741" s="159"/>
      <c r="S1741" s="159"/>
      <c r="T1741" s="159"/>
      <c r="U1741" s="159"/>
      <c r="V1741" s="159"/>
      <c r="W1741" s="159"/>
      <c r="X1741" s="159"/>
      <c r="Y1741" s="159"/>
      <c r="Z1741" s="148"/>
      <c r="AA1741" s="148"/>
      <c r="AB1741" s="148"/>
      <c r="AC1741" s="148"/>
      <c r="AD1741" s="148"/>
      <c r="AE1741" s="148"/>
      <c r="AF1741" s="148"/>
      <c r="AG1741" s="148" t="s">
        <v>318</v>
      </c>
      <c r="AH1741" s="148">
        <v>2</v>
      </c>
      <c r="AI1741" s="148"/>
      <c r="AJ1741" s="148"/>
      <c r="AK1741" s="148"/>
      <c r="AL1741" s="148"/>
      <c r="AM1741" s="148"/>
      <c r="AN1741" s="148"/>
      <c r="AO1741" s="148"/>
      <c r="AP1741" s="148"/>
      <c r="AQ1741" s="148"/>
      <c r="AR1741" s="148"/>
      <c r="AS1741" s="148"/>
      <c r="AT1741" s="148"/>
      <c r="AU1741" s="148"/>
      <c r="AV1741" s="148"/>
      <c r="AW1741" s="148"/>
      <c r="AX1741" s="148"/>
      <c r="AY1741" s="148"/>
      <c r="AZ1741" s="148"/>
      <c r="BA1741" s="148"/>
      <c r="BB1741" s="148"/>
      <c r="BC1741" s="148"/>
      <c r="BD1741" s="148"/>
      <c r="BE1741" s="148"/>
      <c r="BF1741" s="148"/>
      <c r="BG1741" s="148"/>
      <c r="BH1741" s="148"/>
    </row>
    <row r="1742" spans="1:60" outlineLevel="3" x14ac:dyDescent="0.2">
      <c r="A1742" s="155"/>
      <c r="B1742" s="156"/>
      <c r="C1742" s="201" t="s">
        <v>1939</v>
      </c>
      <c r="D1742" s="168"/>
      <c r="E1742" s="169"/>
      <c r="F1742" s="159"/>
      <c r="G1742" s="159"/>
      <c r="H1742" s="159"/>
      <c r="I1742" s="159"/>
      <c r="J1742" s="159"/>
      <c r="K1742" s="159"/>
      <c r="L1742" s="159"/>
      <c r="M1742" s="159"/>
      <c r="N1742" s="158"/>
      <c r="O1742" s="158"/>
      <c r="P1742" s="158"/>
      <c r="Q1742" s="158"/>
      <c r="R1742" s="159"/>
      <c r="S1742" s="159"/>
      <c r="T1742" s="159"/>
      <c r="U1742" s="159"/>
      <c r="V1742" s="159"/>
      <c r="W1742" s="159"/>
      <c r="X1742" s="159"/>
      <c r="Y1742" s="159"/>
      <c r="Z1742" s="148"/>
      <c r="AA1742" s="148"/>
      <c r="AB1742" s="148"/>
      <c r="AC1742" s="148"/>
      <c r="AD1742" s="148"/>
      <c r="AE1742" s="148"/>
      <c r="AF1742" s="148"/>
      <c r="AG1742" s="148" t="s">
        <v>318</v>
      </c>
      <c r="AH1742" s="148"/>
      <c r="AI1742" s="148"/>
      <c r="AJ1742" s="148"/>
      <c r="AK1742" s="148"/>
      <c r="AL1742" s="148"/>
      <c r="AM1742" s="148"/>
      <c r="AN1742" s="148"/>
      <c r="AO1742" s="148"/>
      <c r="AP1742" s="148"/>
      <c r="AQ1742" s="148"/>
      <c r="AR1742" s="148"/>
      <c r="AS1742" s="148"/>
      <c r="AT1742" s="148"/>
      <c r="AU1742" s="148"/>
      <c r="AV1742" s="148"/>
      <c r="AW1742" s="148"/>
      <c r="AX1742" s="148"/>
      <c r="AY1742" s="148"/>
      <c r="AZ1742" s="148"/>
      <c r="BA1742" s="148"/>
      <c r="BB1742" s="148"/>
      <c r="BC1742" s="148"/>
      <c r="BD1742" s="148"/>
      <c r="BE1742" s="148"/>
      <c r="BF1742" s="148"/>
      <c r="BG1742" s="148"/>
      <c r="BH1742" s="148"/>
    </row>
    <row r="1743" spans="1:60" outlineLevel="3" x14ac:dyDescent="0.2">
      <c r="A1743" s="155"/>
      <c r="B1743" s="156"/>
      <c r="C1743" s="196" t="s">
        <v>1946</v>
      </c>
      <c r="D1743" s="161"/>
      <c r="E1743" s="162">
        <v>317</v>
      </c>
      <c r="F1743" s="159"/>
      <c r="G1743" s="159"/>
      <c r="H1743" s="159"/>
      <c r="I1743" s="159"/>
      <c r="J1743" s="159"/>
      <c r="K1743" s="159"/>
      <c r="L1743" s="159"/>
      <c r="M1743" s="159"/>
      <c r="N1743" s="158"/>
      <c r="O1743" s="158"/>
      <c r="P1743" s="158"/>
      <c r="Q1743" s="158"/>
      <c r="R1743" s="159"/>
      <c r="S1743" s="159"/>
      <c r="T1743" s="159"/>
      <c r="U1743" s="159"/>
      <c r="V1743" s="159"/>
      <c r="W1743" s="159"/>
      <c r="X1743" s="159"/>
      <c r="Y1743" s="159"/>
      <c r="Z1743" s="148"/>
      <c r="AA1743" s="148"/>
      <c r="AB1743" s="148"/>
      <c r="AC1743" s="148"/>
      <c r="AD1743" s="148"/>
      <c r="AE1743" s="148"/>
      <c r="AF1743" s="148"/>
      <c r="AG1743" s="148" t="s">
        <v>318</v>
      </c>
      <c r="AH1743" s="148">
        <v>0</v>
      </c>
      <c r="AI1743" s="148"/>
      <c r="AJ1743" s="148"/>
      <c r="AK1743" s="148"/>
      <c r="AL1743" s="148"/>
      <c r="AM1743" s="148"/>
      <c r="AN1743" s="148"/>
      <c r="AO1743" s="148"/>
      <c r="AP1743" s="148"/>
      <c r="AQ1743" s="148"/>
      <c r="AR1743" s="148"/>
      <c r="AS1743" s="148"/>
      <c r="AT1743" s="148"/>
      <c r="AU1743" s="148"/>
      <c r="AV1743" s="148"/>
      <c r="AW1743" s="148"/>
      <c r="AX1743" s="148"/>
      <c r="AY1743" s="148"/>
      <c r="AZ1743" s="148"/>
      <c r="BA1743" s="148"/>
      <c r="BB1743" s="148"/>
      <c r="BC1743" s="148"/>
      <c r="BD1743" s="148"/>
      <c r="BE1743" s="148"/>
      <c r="BF1743" s="148"/>
      <c r="BG1743" s="148"/>
      <c r="BH1743" s="148"/>
    </row>
    <row r="1744" spans="1:60" outlineLevel="1" x14ac:dyDescent="0.2">
      <c r="A1744" s="185">
        <v>380</v>
      </c>
      <c r="B1744" s="186" t="s">
        <v>1947</v>
      </c>
      <c r="C1744" s="197" t="s">
        <v>1948</v>
      </c>
      <c r="D1744" s="187" t="s">
        <v>381</v>
      </c>
      <c r="E1744" s="188">
        <v>5.4758399999999998</v>
      </c>
      <c r="F1744" s="189"/>
      <c r="G1744" s="190">
        <f>ROUND(E1744*F1744,2)</f>
        <v>0</v>
      </c>
      <c r="H1744" s="189"/>
      <c r="I1744" s="190">
        <f>ROUND(E1744*H1744,2)</f>
        <v>0</v>
      </c>
      <c r="J1744" s="189"/>
      <c r="K1744" s="190">
        <f>ROUND(E1744*J1744,2)</f>
        <v>0</v>
      </c>
      <c r="L1744" s="190">
        <v>12</v>
      </c>
      <c r="M1744" s="190">
        <f>G1744*(1+L1744/100)</f>
        <v>0</v>
      </c>
      <c r="N1744" s="188">
        <v>0</v>
      </c>
      <c r="O1744" s="188">
        <f>ROUND(E1744*N1744,2)</f>
        <v>0</v>
      </c>
      <c r="P1744" s="188">
        <v>0</v>
      </c>
      <c r="Q1744" s="188">
        <f>ROUND(E1744*P1744,2)</f>
        <v>0</v>
      </c>
      <c r="R1744" s="190"/>
      <c r="S1744" s="190" t="s">
        <v>313</v>
      </c>
      <c r="T1744" s="191" t="s">
        <v>313</v>
      </c>
      <c r="U1744" s="159">
        <v>1.2649999999999999</v>
      </c>
      <c r="V1744" s="159">
        <f>ROUND(E1744*U1744,2)</f>
        <v>6.93</v>
      </c>
      <c r="W1744" s="159"/>
      <c r="X1744" s="159" t="s">
        <v>1143</v>
      </c>
      <c r="Y1744" s="159" t="s">
        <v>315</v>
      </c>
      <c r="Z1744" s="148"/>
      <c r="AA1744" s="148"/>
      <c r="AB1744" s="148"/>
      <c r="AC1744" s="148"/>
      <c r="AD1744" s="148"/>
      <c r="AE1744" s="148"/>
      <c r="AF1744" s="148"/>
      <c r="AG1744" s="148" t="s">
        <v>1144</v>
      </c>
      <c r="AH1744" s="148"/>
      <c r="AI1744" s="148"/>
      <c r="AJ1744" s="148"/>
      <c r="AK1744" s="148"/>
      <c r="AL1744" s="148"/>
      <c r="AM1744" s="148"/>
      <c r="AN1744" s="148"/>
      <c r="AO1744" s="148"/>
      <c r="AP1744" s="148"/>
      <c r="AQ1744" s="148"/>
      <c r="AR1744" s="148"/>
      <c r="AS1744" s="148"/>
      <c r="AT1744" s="148"/>
      <c r="AU1744" s="148"/>
      <c r="AV1744" s="148"/>
      <c r="AW1744" s="148"/>
      <c r="AX1744" s="148"/>
      <c r="AY1744" s="148"/>
      <c r="AZ1744" s="148"/>
      <c r="BA1744" s="148"/>
      <c r="BB1744" s="148"/>
      <c r="BC1744" s="148"/>
      <c r="BD1744" s="148"/>
      <c r="BE1744" s="148"/>
      <c r="BF1744" s="148"/>
      <c r="BG1744" s="148"/>
      <c r="BH1744" s="148"/>
    </row>
    <row r="1745" spans="1:60" x14ac:dyDescent="0.2">
      <c r="A1745" s="171" t="s">
        <v>308</v>
      </c>
      <c r="B1745" s="172" t="s">
        <v>269</v>
      </c>
      <c r="C1745" s="194" t="s">
        <v>270</v>
      </c>
      <c r="D1745" s="173"/>
      <c r="E1745" s="174"/>
      <c r="F1745" s="175"/>
      <c r="G1745" s="175">
        <f>SUMIF(AG1746:AG1784,"&lt;&gt;NOR",G1746:G1784)</f>
        <v>0</v>
      </c>
      <c r="H1745" s="175"/>
      <c r="I1745" s="175">
        <f>SUM(I1746:I1784)</f>
        <v>0</v>
      </c>
      <c r="J1745" s="175"/>
      <c r="K1745" s="175">
        <f>SUM(K1746:K1784)</f>
        <v>0</v>
      </c>
      <c r="L1745" s="175"/>
      <c r="M1745" s="175">
        <f>SUM(M1746:M1784)</f>
        <v>0</v>
      </c>
      <c r="N1745" s="174"/>
      <c r="O1745" s="174">
        <f>SUM(O1746:O1784)</f>
        <v>0.79</v>
      </c>
      <c r="P1745" s="174"/>
      <c r="Q1745" s="174">
        <f>SUM(Q1746:Q1784)</f>
        <v>0</v>
      </c>
      <c r="R1745" s="175"/>
      <c r="S1745" s="175"/>
      <c r="T1745" s="176"/>
      <c r="U1745" s="170"/>
      <c r="V1745" s="170">
        <f>SUM(V1746:V1784)</f>
        <v>113.45</v>
      </c>
      <c r="W1745" s="170"/>
      <c r="X1745" s="170"/>
      <c r="Y1745" s="170"/>
      <c r="AG1745" t="s">
        <v>309</v>
      </c>
    </row>
    <row r="1746" spans="1:60" ht="22.5" outlineLevel="1" x14ac:dyDescent="0.2">
      <c r="A1746" s="178">
        <v>381</v>
      </c>
      <c r="B1746" s="179" t="s">
        <v>1949</v>
      </c>
      <c r="C1746" s="195" t="s">
        <v>1950</v>
      </c>
      <c r="D1746" s="180" t="s">
        <v>374</v>
      </c>
      <c r="E1746" s="181">
        <v>159.22999999999999</v>
      </c>
      <c r="F1746" s="182"/>
      <c r="G1746" s="183">
        <f>ROUND(E1746*F1746,2)</f>
        <v>0</v>
      </c>
      <c r="H1746" s="182"/>
      <c r="I1746" s="183">
        <f>ROUND(E1746*H1746,2)</f>
        <v>0</v>
      </c>
      <c r="J1746" s="182"/>
      <c r="K1746" s="183">
        <f>ROUND(E1746*J1746,2)</f>
        <v>0</v>
      </c>
      <c r="L1746" s="183">
        <v>12</v>
      </c>
      <c r="M1746" s="183">
        <f>G1746*(1+L1746/100)</f>
        <v>0</v>
      </c>
      <c r="N1746" s="181">
        <v>0</v>
      </c>
      <c r="O1746" s="181">
        <f>ROUND(E1746*N1746,2)</f>
        <v>0</v>
      </c>
      <c r="P1746" s="181">
        <v>0</v>
      </c>
      <c r="Q1746" s="181">
        <f>ROUND(E1746*P1746,2)</f>
        <v>0</v>
      </c>
      <c r="R1746" s="183"/>
      <c r="S1746" s="183" t="s">
        <v>313</v>
      </c>
      <c r="T1746" s="184" t="s">
        <v>313</v>
      </c>
      <c r="U1746" s="159">
        <v>1.6E-2</v>
      </c>
      <c r="V1746" s="159">
        <f>ROUND(E1746*U1746,2)</f>
        <v>2.5499999999999998</v>
      </c>
      <c r="W1746" s="159"/>
      <c r="X1746" s="159" t="s">
        <v>314</v>
      </c>
      <c r="Y1746" s="159" t="s">
        <v>315</v>
      </c>
      <c r="Z1746" s="148"/>
      <c r="AA1746" s="148"/>
      <c r="AB1746" s="148"/>
      <c r="AC1746" s="148"/>
      <c r="AD1746" s="148"/>
      <c r="AE1746" s="148"/>
      <c r="AF1746" s="148"/>
      <c r="AG1746" s="148" t="s">
        <v>316</v>
      </c>
      <c r="AH1746" s="148"/>
      <c r="AI1746" s="148"/>
      <c r="AJ1746" s="148"/>
      <c r="AK1746" s="148"/>
      <c r="AL1746" s="148"/>
      <c r="AM1746" s="148"/>
      <c r="AN1746" s="148"/>
      <c r="AO1746" s="148"/>
      <c r="AP1746" s="148"/>
      <c r="AQ1746" s="148"/>
      <c r="AR1746" s="148"/>
      <c r="AS1746" s="148"/>
      <c r="AT1746" s="148"/>
      <c r="AU1746" s="148"/>
      <c r="AV1746" s="148"/>
      <c r="AW1746" s="148"/>
      <c r="AX1746" s="148"/>
      <c r="AY1746" s="148"/>
      <c r="AZ1746" s="148"/>
      <c r="BA1746" s="148"/>
      <c r="BB1746" s="148"/>
      <c r="BC1746" s="148"/>
      <c r="BD1746" s="148"/>
      <c r="BE1746" s="148"/>
      <c r="BF1746" s="148"/>
      <c r="BG1746" s="148"/>
      <c r="BH1746" s="148"/>
    </row>
    <row r="1747" spans="1:60" outlineLevel="2" x14ac:dyDescent="0.2">
      <c r="A1747" s="155"/>
      <c r="B1747" s="156"/>
      <c r="C1747" s="196" t="s">
        <v>1951</v>
      </c>
      <c r="D1747" s="161"/>
      <c r="E1747" s="162">
        <v>159.22999999999999</v>
      </c>
      <c r="F1747" s="159"/>
      <c r="G1747" s="159"/>
      <c r="H1747" s="159"/>
      <c r="I1747" s="159"/>
      <c r="J1747" s="159"/>
      <c r="K1747" s="159"/>
      <c r="L1747" s="159"/>
      <c r="M1747" s="159"/>
      <c r="N1747" s="158"/>
      <c r="O1747" s="158"/>
      <c r="P1747" s="158"/>
      <c r="Q1747" s="158"/>
      <c r="R1747" s="159"/>
      <c r="S1747" s="159"/>
      <c r="T1747" s="159"/>
      <c r="U1747" s="159"/>
      <c r="V1747" s="159"/>
      <c r="W1747" s="159"/>
      <c r="X1747" s="159"/>
      <c r="Y1747" s="159"/>
      <c r="Z1747" s="148"/>
      <c r="AA1747" s="148"/>
      <c r="AB1747" s="148"/>
      <c r="AC1747" s="148"/>
      <c r="AD1747" s="148"/>
      <c r="AE1747" s="148"/>
      <c r="AF1747" s="148"/>
      <c r="AG1747" s="148" t="s">
        <v>318</v>
      </c>
      <c r="AH1747" s="148">
        <v>5</v>
      </c>
      <c r="AI1747" s="148"/>
      <c r="AJ1747" s="148"/>
      <c r="AK1747" s="148"/>
      <c r="AL1747" s="148"/>
      <c r="AM1747" s="148"/>
      <c r="AN1747" s="148"/>
      <c r="AO1747" s="148"/>
      <c r="AP1747" s="148"/>
      <c r="AQ1747" s="148"/>
      <c r="AR1747" s="148"/>
      <c r="AS1747" s="148"/>
      <c r="AT1747" s="148"/>
      <c r="AU1747" s="148"/>
      <c r="AV1747" s="148"/>
      <c r="AW1747" s="148"/>
      <c r="AX1747" s="148"/>
      <c r="AY1747" s="148"/>
      <c r="AZ1747" s="148"/>
      <c r="BA1747" s="148"/>
      <c r="BB1747" s="148"/>
      <c r="BC1747" s="148"/>
      <c r="BD1747" s="148"/>
      <c r="BE1747" s="148"/>
      <c r="BF1747" s="148"/>
      <c r="BG1747" s="148"/>
      <c r="BH1747" s="148"/>
    </row>
    <row r="1748" spans="1:60" ht="22.5" outlineLevel="1" x14ac:dyDescent="0.2">
      <c r="A1748" s="178">
        <v>382</v>
      </c>
      <c r="B1748" s="179" t="s">
        <v>1952</v>
      </c>
      <c r="C1748" s="195" t="s">
        <v>1953</v>
      </c>
      <c r="D1748" s="180" t="s">
        <v>389</v>
      </c>
      <c r="E1748" s="181">
        <v>249.70599999999999</v>
      </c>
      <c r="F1748" s="182"/>
      <c r="G1748" s="183">
        <f>ROUND(E1748*F1748,2)</f>
        <v>0</v>
      </c>
      <c r="H1748" s="182"/>
      <c r="I1748" s="183">
        <f>ROUND(E1748*H1748,2)</f>
        <v>0</v>
      </c>
      <c r="J1748" s="182"/>
      <c r="K1748" s="183">
        <f>ROUND(E1748*J1748,2)</f>
        <v>0</v>
      </c>
      <c r="L1748" s="183">
        <v>12</v>
      </c>
      <c r="M1748" s="183">
        <f>G1748*(1+L1748/100)</f>
        <v>0</v>
      </c>
      <c r="N1748" s="181">
        <v>8.0000000000000007E-5</v>
      </c>
      <c r="O1748" s="181">
        <f>ROUND(E1748*N1748,2)</f>
        <v>0.02</v>
      </c>
      <c r="P1748" s="181">
        <v>0</v>
      </c>
      <c r="Q1748" s="181">
        <f>ROUND(E1748*P1748,2)</f>
        <v>0</v>
      </c>
      <c r="R1748" s="183"/>
      <c r="S1748" s="183" t="s">
        <v>313</v>
      </c>
      <c r="T1748" s="184" t="s">
        <v>313</v>
      </c>
      <c r="U1748" s="159">
        <v>0.13719999999999999</v>
      </c>
      <c r="V1748" s="159">
        <f>ROUND(E1748*U1748,2)</f>
        <v>34.26</v>
      </c>
      <c r="W1748" s="159"/>
      <c r="X1748" s="159" t="s">
        <v>314</v>
      </c>
      <c r="Y1748" s="159" t="s">
        <v>315</v>
      </c>
      <c r="Z1748" s="148"/>
      <c r="AA1748" s="148"/>
      <c r="AB1748" s="148"/>
      <c r="AC1748" s="148"/>
      <c r="AD1748" s="148"/>
      <c r="AE1748" s="148"/>
      <c r="AF1748" s="148"/>
      <c r="AG1748" s="148" t="s">
        <v>316</v>
      </c>
      <c r="AH1748" s="148"/>
      <c r="AI1748" s="148"/>
      <c r="AJ1748" s="148"/>
      <c r="AK1748" s="148"/>
      <c r="AL1748" s="148"/>
      <c r="AM1748" s="148"/>
      <c r="AN1748" s="148"/>
      <c r="AO1748" s="148"/>
      <c r="AP1748" s="148"/>
      <c r="AQ1748" s="148"/>
      <c r="AR1748" s="148"/>
      <c r="AS1748" s="148"/>
      <c r="AT1748" s="148"/>
      <c r="AU1748" s="148"/>
      <c r="AV1748" s="148"/>
      <c r="AW1748" s="148"/>
      <c r="AX1748" s="148"/>
      <c r="AY1748" s="148"/>
      <c r="AZ1748" s="148"/>
      <c r="BA1748" s="148"/>
      <c r="BB1748" s="148"/>
      <c r="BC1748" s="148"/>
      <c r="BD1748" s="148"/>
      <c r="BE1748" s="148"/>
      <c r="BF1748" s="148"/>
      <c r="BG1748" s="148"/>
      <c r="BH1748" s="148"/>
    </row>
    <row r="1749" spans="1:60" outlineLevel="2" x14ac:dyDescent="0.2">
      <c r="A1749" s="155"/>
      <c r="B1749" s="156"/>
      <c r="C1749" s="196" t="s">
        <v>1954</v>
      </c>
      <c r="D1749" s="161"/>
      <c r="E1749" s="162">
        <v>15.13</v>
      </c>
      <c r="F1749" s="159"/>
      <c r="G1749" s="159"/>
      <c r="H1749" s="159"/>
      <c r="I1749" s="159"/>
      <c r="J1749" s="159"/>
      <c r="K1749" s="159"/>
      <c r="L1749" s="159"/>
      <c r="M1749" s="159"/>
      <c r="N1749" s="158"/>
      <c r="O1749" s="158"/>
      <c r="P1749" s="158"/>
      <c r="Q1749" s="158"/>
      <c r="R1749" s="159"/>
      <c r="S1749" s="159"/>
      <c r="T1749" s="159"/>
      <c r="U1749" s="159"/>
      <c r="V1749" s="159"/>
      <c r="W1749" s="159"/>
      <c r="X1749" s="159"/>
      <c r="Y1749" s="159"/>
      <c r="Z1749" s="148"/>
      <c r="AA1749" s="148"/>
      <c r="AB1749" s="148"/>
      <c r="AC1749" s="148"/>
      <c r="AD1749" s="148"/>
      <c r="AE1749" s="148"/>
      <c r="AF1749" s="148"/>
      <c r="AG1749" s="148" t="s">
        <v>318</v>
      </c>
      <c r="AH1749" s="148">
        <v>0</v>
      </c>
      <c r="AI1749" s="148"/>
      <c r="AJ1749" s="148"/>
      <c r="AK1749" s="148"/>
      <c r="AL1749" s="148"/>
      <c r="AM1749" s="148"/>
      <c r="AN1749" s="148"/>
      <c r="AO1749" s="148"/>
      <c r="AP1749" s="148"/>
      <c r="AQ1749" s="148"/>
      <c r="AR1749" s="148"/>
      <c r="AS1749" s="148"/>
      <c r="AT1749" s="148"/>
      <c r="AU1749" s="148"/>
      <c r="AV1749" s="148"/>
      <c r="AW1749" s="148"/>
      <c r="AX1749" s="148"/>
      <c r="AY1749" s="148"/>
      <c r="AZ1749" s="148"/>
      <c r="BA1749" s="148"/>
      <c r="BB1749" s="148"/>
      <c r="BC1749" s="148"/>
      <c r="BD1749" s="148"/>
      <c r="BE1749" s="148"/>
      <c r="BF1749" s="148"/>
      <c r="BG1749" s="148"/>
      <c r="BH1749" s="148"/>
    </row>
    <row r="1750" spans="1:60" outlineLevel="3" x14ac:dyDescent="0.2">
      <c r="A1750" s="155"/>
      <c r="B1750" s="156"/>
      <c r="C1750" s="196" t="s">
        <v>707</v>
      </c>
      <c r="D1750" s="161"/>
      <c r="E1750" s="162">
        <v>10.138</v>
      </c>
      <c r="F1750" s="159"/>
      <c r="G1750" s="159"/>
      <c r="H1750" s="159"/>
      <c r="I1750" s="159"/>
      <c r="J1750" s="159"/>
      <c r="K1750" s="159"/>
      <c r="L1750" s="159"/>
      <c r="M1750" s="159"/>
      <c r="N1750" s="158"/>
      <c r="O1750" s="158"/>
      <c r="P1750" s="158"/>
      <c r="Q1750" s="158"/>
      <c r="R1750" s="159"/>
      <c r="S1750" s="159"/>
      <c r="T1750" s="159"/>
      <c r="U1750" s="159"/>
      <c r="V1750" s="159"/>
      <c r="W1750" s="159"/>
      <c r="X1750" s="159"/>
      <c r="Y1750" s="159"/>
      <c r="Z1750" s="148"/>
      <c r="AA1750" s="148"/>
      <c r="AB1750" s="148"/>
      <c r="AC1750" s="148"/>
      <c r="AD1750" s="148"/>
      <c r="AE1750" s="148"/>
      <c r="AF1750" s="148"/>
      <c r="AG1750" s="148" t="s">
        <v>318</v>
      </c>
      <c r="AH1750" s="148">
        <v>0</v>
      </c>
      <c r="AI1750" s="148"/>
      <c r="AJ1750" s="148"/>
      <c r="AK1750" s="148"/>
      <c r="AL1750" s="148"/>
      <c r="AM1750" s="148"/>
      <c r="AN1750" s="148"/>
      <c r="AO1750" s="148"/>
      <c r="AP1750" s="148"/>
      <c r="AQ1750" s="148"/>
      <c r="AR1750" s="148"/>
      <c r="AS1750" s="148"/>
      <c r="AT1750" s="148"/>
      <c r="AU1750" s="148"/>
      <c r="AV1750" s="148"/>
      <c r="AW1750" s="148"/>
      <c r="AX1750" s="148"/>
      <c r="AY1750" s="148"/>
      <c r="AZ1750" s="148"/>
      <c r="BA1750" s="148"/>
      <c r="BB1750" s="148"/>
      <c r="BC1750" s="148"/>
      <c r="BD1750" s="148"/>
      <c r="BE1750" s="148"/>
      <c r="BF1750" s="148"/>
      <c r="BG1750" s="148"/>
      <c r="BH1750" s="148"/>
    </row>
    <row r="1751" spans="1:60" outlineLevel="3" x14ac:dyDescent="0.2">
      <c r="A1751" s="155"/>
      <c r="B1751" s="156"/>
      <c r="C1751" s="196" t="s">
        <v>1955</v>
      </c>
      <c r="D1751" s="161"/>
      <c r="E1751" s="162">
        <v>14.478999999999999</v>
      </c>
      <c r="F1751" s="159"/>
      <c r="G1751" s="159"/>
      <c r="H1751" s="159"/>
      <c r="I1751" s="159"/>
      <c r="J1751" s="159"/>
      <c r="K1751" s="159"/>
      <c r="L1751" s="159"/>
      <c r="M1751" s="159"/>
      <c r="N1751" s="158"/>
      <c r="O1751" s="158"/>
      <c r="P1751" s="158"/>
      <c r="Q1751" s="158"/>
      <c r="R1751" s="159"/>
      <c r="S1751" s="159"/>
      <c r="T1751" s="159"/>
      <c r="U1751" s="159"/>
      <c r="V1751" s="159"/>
      <c r="W1751" s="159"/>
      <c r="X1751" s="159"/>
      <c r="Y1751" s="159"/>
      <c r="Z1751" s="148"/>
      <c r="AA1751" s="148"/>
      <c r="AB1751" s="148"/>
      <c r="AC1751" s="148"/>
      <c r="AD1751" s="148"/>
      <c r="AE1751" s="148"/>
      <c r="AF1751" s="148"/>
      <c r="AG1751" s="148" t="s">
        <v>318</v>
      </c>
      <c r="AH1751" s="148">
        <v>0</v>
      </c>
      <c r="AI1751" s="148"/>
      <c r="AJ1751" s="148"/>
      <c r="AK1751" s="148"/>
      <c r="AL1751" s="148"/>
      <c r="AM1751" s="148"/>
      <c r="AN1751" s="148"/>
      <c r="AO1751" s="148"/>
      <c r="AP1751" s="148"/>
      <c r="AQ1751" s="148"/>
      <c r="AR1751" s="148"/>
      <c r="AS1751" s="148"/>
      <c r="AT1751" s="148"/>
      <c r="AU1751" s="148"/>
      <c r="AV1751" s="148"/>
      <c r="AW1751" s="148"/>
      <c r="AX1751" s="148"/>
      <c r="AY1751" s="148"/>
      <c r="AZ1751" s="148"/>
      <c r="BA1751" s="148"/>
      <c r="BB1751" s="148"/>
      <c r="BC1751" s="148"/>
      <c r="BD1751" s="148"/>
      <c r="BE1751" s="148"/>
      <c r="BF1751" s="148"/>
      <c r="BG1751" s="148"/>
      <c r="BH1751" s="148"/>
    </row>
    <row r="1752" spans="1:60" outlineLevel="3" x14ac:dyDescent="0.2">
      <c r="A1752" s="155"/>
      <c r="B1752" s="156"/>
      <c r="C1752" s="196" t="s">
        <v>709</v>
      </c>
      <c r="D1752" s="161"/>
      <c r="E1752" s="162">
        <v>16.649999999999999</v>
      </c>
      <c r="F1752" s="159"/>
      <c r="G1752" s="159"/>
      <c r="H1752" s="159"/>
      <c r="I1752" s="159"/>
      <c r="J1752" s="159"/>
      <c r="K1752" s="159"/>
      <c r="L1752" s="159"/>
      <c r="M1752" s="159"/>
      <c r="N1752" s="158"/>
      <c r="O1752" s="158"/>
      <c r="P1752" s="158"/>
      <c r="Q1752" s="158"/>
      <c r="R1752" s="159"/>
      <c r="S1752" s="159"/>
      <c r="T1752" s="159"/>
      <c r="U1752" s="159"/>
      <c r="V1752" s="159"/>
      <c r="W1752" s="159"/>
      <c r="X1752" s="159"/>
      <c r="Y1752" s="159"/>
      <c r="Z1752" s="148"/>
      <c r="AA1752" s="148"/>
      <c r="AB1752" s="148"/>
      <c r="AC1752" s="148"/>
      <c r="AD1752" s="148"/>
      <c r="AE1752" s="148"/>
      <c r="AF1752" s="148"/>
      <c r="AG1752" s="148" t="s">
        <v>318</v>
      </c>
      <c r="AH1752" s="148">
        <v>0</v>
      </c>
      <c r="AI1752" s="148"/>
      <c r="AJ1752" s="148"/>
      <c r="AK1752" s="148"/>
      <c r="AL1752" s="148"/>
      <c r="AM1752" s="148"/>
      <c r="AN1752" s="148"/>
      <c r="AO1752" s="148"/>
      <c r="AP1752" s="148"/>
      <c r="AQ1752" s="148"/>
      <c r="AR1752" s="148"/>
      <c r="AS1752" s="148"/>
      <c r="AT1752" s="148"/>
      <c r="AU1752" s="148"/>
      <c r="AV1752" s="148"/>
      <c r="AW1752" s="148"/>
      <c r="AX1752" s="148"/>
      <c r="AY1752" s="148"/>
      <c r="AZ1752" s="148"/>
      <c r="BA1752" s="148"/>
      <c r="BB1752" s="148"/>
      <c r="BC1752" s="148"/>
      <c r="BD1752" s="148"/>
      <c r="BE1752" s="148"/>
      <c r="BF1752" s="148"/>
      <c r="BG1752" s="148"/>
      <c r="BH1752" s="148"/>
    </row>
    <row r="1753" spans="1:60" outlineLevel="3" x14ac:dyDescent="0.2">
      <c r="A1753" s="155"/>
      <c r="B1753" s="156"/>
      <c r="C1753" s="196" t="s">
        <v>1956</v>
      </c>
      <c r="D1753" s="161"/>
      <c r="E1753" s="162">
        <v>21.14</v>
      </c>
      <c r="F1753" s="159"/>
      <c r="G1753" s="159"/>
      <c r="H1753" s="159"/>
      <c r="I1753" s="159"/>
      <c r="J1753" s="159"/>
      <c r="K1753" s="159"/>
      <c r="L1753" s="159"/>
      <c r="M1753" s="159"/>
      <c r="N1753" s="158"/>
      <c r="O1753" s="158"/>
      <c r="P1753" s="158"/>
      <c r="Q1753" s="158"/>
      <c r="R1753" s="159"/>
      <c r="S1753" s="159"/>
      <c r="T1753" s="159"/>
      <c r="U1753" s="159"/>
      <c r="V1753" s="159"/>
      <c r="W1753" s="159"/>
      <c r="X1753" s="159"/>
      <c r="Y1753" s="159"/>
      <c r="Z1753" s="148"/>
      <c r="AA1753" s="148"/>
      <c r="AB1753" s="148"/>
      <c r="AC1753" s="148"/>
      <c r="AD1753" s="148"/>
      <c r="AE1753" s="148"/>
      <c r="AF1753" s="148"/>
      <c r="AG1753" s="148" t="s">
        <v>318</v>
      </c>
      <c r="AH1753" s="148">
        <v>0</v>
      </c>
      <c r="AI1753" s="148"/>
      <c r="AJ1753" s="148"/>
      <c r="AK1753" s="148"/>
      <c r="AL1753" s="148"/>
      <c r="AM1753" s="148"/>
      <c r="AN1753" s="148"/>
      <c r="AO1753" s="148"/>
      <c r="AP1753" s="148"/>
      <c r="AQ1753" s="148"/>
      <c r="AR1753" s="148"/>
      <c r="AS1753" s="148"/>
      <c r="AT1753" s="148"/>
      <c r="AU1753" s="148"/>
      <c r="AV1753" s="148"/>
      <c r="AW1753" s="148"/>
      <c r="AX1753" s="148"/>
      <c r="AY1753" s="148"/>
      <c r="AZ1753" s="148"/>
      <c r="BA1753" s="148"/>
      <c r="BB1753" s="148"/>
      <c r="BC1753" s="148"/>
      <c r="BD1753" s="148"/>
      <c r="BE1753" s="148"/>
      <c r="BF1753" s="148"/>
      <c r="BG1753" s="148"/>
      <c r="BH1753" s="148"/>
    </row>
    <row r="1754" spans="1:60" outlineLevel="3" x14ac:dyDescent="0.2">
      <c r="A1754" s="155"/>
      <c r="B1754" s="156"/>
      <c r="C1754" s="196" t="s">
        <v>1957</v>
      </c>
      <c r="D1754" s="161"/>
      <c r="E1754" s="162">
        <v>14.521000000000001</v>
      </c>
      <c r="F1754" s="159"/>
      <c r="G1754" s="159"/>
      <c r="H1754" s="159"/>
      <c r="I1754" s="159"/>
      <c r="J1754" s="159"/>
      <c r="K1754" s="159"/>
      <c r="L1754" s="159"/>
      <c r="M1754" s="159"/>
      <c r="N1754" s="158"/>
      <c r="O1754" s="158"/>
      <c r="P1754" s="158"/>
      <c r="Q1754" s="158"/>
      <c r="R1754" s="159"/>
      <c r="S1754" s="159"/>
      <c r="T1754" s="159"/>
      <c r="U1754" s="159"/>
      <c r="V1754" s="159"/>
      <c r="W1754" s="159"/>
      <c r="X1754" s="159"/>
      <c r="Y1754" s="159"/>
      <c r="Z1754" s="148"/>
      <c r="AA1754" s="148"/>
      <c r="AB1754" s="148"/>
      <c r="AC1754" s="148"/>
      <c r="AD1754" s="148"/>
      <c r="AE1754" s="148"/>
      <c r="AF1754" s="148"/>
      <c r="AG1754" s="148" t="s">
        <v>318</v>
      </c>
      <c r="AH1754" s="148">
        <v>0</v>
      </c>
      <c r="AI1754" s="148"/>
      <c r="AJ1754" s="148"/>
      <c r="AK1754" s="148"/>
      <c r="AL1754" s="148"/>
      <c r="AM1754" s="148"/>
      <c r="AN1754" s="148"/>
      <c r="AO1754" s="148"/>
      <c r="AP1754" s="148"/>
      <c r="AQ1754" s="148"/>
      <c r="AR1754" s="148"/>
      <c r="AS1754" s="148"/>
      <c r="AT1754" s="148"/>
      <c r="AU1754" s="148"/>
      <c r="AV1754" s="148"/>
      <c r="AW1754" s="148"/>
      <c r="AX1754" s="148"/>
      <c r="AY1754" s="148"/>
      <c r="AZ1754" s="148"/>
      <c r="BA1754" s="148"/>
      <c r="BB1754" s="148"/>
      <c r="BC1754" s="148"/>
      <c r="BD1754" s="148"/>
      <c r="BE1754" s="148"/>
      <c r="BF1754" s="148"/>
      <c r="BG1754" s="148"/>
      <c r="BH1754" s="148"/>
    </row>
    <row r="1755" spans="1:60" outlineLevel="3" x14ac:dyDescent="0.2">
      <c r="A1755" s="155"/>
      <c r="B1755" s="156"/>
      <c r="C1755" s="196" t="s">
        <v>1958</v>
      </c>
      <c r="D1755" s="161"/>
      <c r="E1755" s="162">
        <v>19.190000000000001</v>
      </c>
      <c r="F1755" s="159"/>
      <c r="G1755" s="159"/>
      <c r="H1755" s="159"/>
      <c r="I1755" s="159"/>
      <c r="J1755" s="159"/>
      <c r="K1755" s="159"/>
      <c r="L1755" s="159"/>
      <c r="M1755" s="159"/>
      <c r="N1755" s="158"/>
      <c r="O1755" s="158"/>
      <c r="P1755" s="158"/>
      <c r="Q1755" s="158"/>
      <c r="R1755" s="159"/>
      <c r="S1755" s="159"/>
      <c r="T1755" s="159"/>
      <c r="U1755" s="159"/>
      <c r="V1755" s="159"/>
      <c r="W1755" s="159"/>
      <c r="X1755" s="159"/>
      <c r="Y1755" s="159"/>
      <c r="Z1755" s="148"/>
      <c r="AA1755" s="148"/>
      <c r="AB1755" s="148"/>
      <c r="AC1755" s="148"/>
      <c r="AD1755" s="148"/>
      <c r="AE1755" s="148"/>
      <c r="AF1755" s="148"/>
      <c r="AG1755" s="148" t="s">
        <v>318</v>
      </c>
      <c r="AH1755" s="148">
        <v>0</v>
      </c>
      <c r="AI1755" s="148"/>
      <c r="AJ1755" s="148"/>
      <c r="AK1755" s="148"/>
      <c r="AL1755" s="148"/>
      <c r="AM1755" s="148"/>
      <c r="AN1755" s="148"/>
      <c r="AO1755" s="148"/>
      <c r="AP1755" s="148"/>
      <c r="AQ1755" s="148"/>
      <c r="AR1755" s="148"/>
      <c r="AS1755" s="148"/>
      <c r="AT1755" s="148"/>
      <c r="AU1755" s="148"/>
      <c r="AV1755" s="148"/>
      <c r="AW1755" s="148"/>
      <c r="AX1755" s="148"/>
      <c r="AY1755" s="148"/>
      <c r="AZ1755" s="148"/>
      <c r="BA1755" s="148"/>
      <c r="BB1755" s="148"/>
      <c r="BC1755" s="148"/>
      <c r="BD1755" s="148"/>
      <c r="BE1755" s="148"/>
      <c r="BF1755" s="148"/>
      <c r="BG1755" s="148"/>
      <c r="BH1755" s="148"/>
    </row>
    <row r="1756" spans="1:60" outlineLevel="3" x14ac:dyDescent="0.2">
      <c r="A1756" s="155"/>
      <c r="B1756" s="156"/>
      <c r="C1756" s="196" t="s">
        <v>1959</v>
      </c>
      <c r="D1756" s="161"/>
      <c r="E1756" s="162">
        <v>14.348000000000001</v>
      </c>
      <c r="F1756" s="159"/>
      <c r="G1756" s="159"/>
      <c r="H1756" s="159"/>
      <c r="I1756" s="159"/>
      <c r="J1756" s="159"/>
      <c r="K1756" s="159"/>
      <c r="L1756" s="159"/>
      <c r="M1756" s="159"/>
      <c r="N1756" s="158"/>
      <c r="O1756" s="158"/>
      <c r="P1756" s="158"/>
      <c r="Q1756" s="158"/>
      <c r="R1756" s="159"/>
      <c r="S1756" s="159"/>
      <c r="T1756" s="159"/>
      <c r="U1756" s="159"/>
      <c r="V1756" s="159"/>
      <c r="W1756" s="159"/>
      <c r="X1756" s="159"/>
      <c r="Y1756" s="159"/>
      <c r="Z1756" s="148"/>
      <c r="AA1756" s="148"/>
      <c r="AB1756" s="148"/>
      <c r="AC1756" s="148"/>
      <c r="AD1756" s="148"/>
      <c r="AE1756" s="148"/>
      <c r="AF1756" s="148"/>
      <c r="AG1756" s="148" t="s">
        <v>318</v>
      </c>
      <c r="AH1756" s="148">
        <v>0</v>
      </c>
      <c r="AI1756" s="148"/>
      <c r="AJ1756" s="148"/>
      <c r="AK1756" s="148"/>
      <c r="AL1756" s="148"/>
      <c r="AM1756" s="148"/>
      <c r="AN1756" s="148"/>
      <c r="AO1756" s="148"/>
      <c r="AP1756" s="148"/>
      <c r="AQ1756" s="148"/>
      <c r="AR1756" s="148"/>
      <c r="AS1756" s="148"/>
      <c r="AT1756" s="148"/>
      <c r="AU1756" s="148"/>
      <c r="AV1756" s="148"/>
      <c r="AW1756" s="148"/>
      <c r="AX1756" s="148"/>
      <c r="AY1756" s="148"/>
      <c r="AZ1756" s="148"/>
      <c r="BA1756" s="148"/>
      <c r="BB1756" s="148"/>
      <c r="BC1756" s="148"/>
      <c r="BD1756" s="148"/>
      <c r="BE1756" s="148"/>
      <c r="BF1756" s="148"/>
      <c r="BG1756" s="148"/>
      <c r="BH1756" s="148"/>
    </row>
    <row r="1757" spans="1:60" outlineLevel="3" x14ac:dyDescent="0.2">
      <c r="A1757" s="155"/>
      <c r="B1757" s="156"/>
      <c r="C1757" s="196" t="s">
        <v>1960</v>
      </c>
      <c r="D1757" s="161"/>
      <c r="E1757" s="162">
        <v>14.349</v>
      </c>
      <c r="F1757" s="159"/>
      <c r="G1757" s="159"/>
      <c r="H1757" s="159"/>
      <c r="I1757" s="159"/>
      <c r="J1757" s="159"/>
      <c r="K1757" s="159"/>
      <c r="L1757" s="159"/>
      <c r="M1757" s="159"/>
      <c r="N1757" s="158"/>
      <c r="O1757" s="158"/>
      <c r="P1757" s="158"/>
      <c r="Q1757" s="158"/>
      <c r="R1757" s="159"/>
      <c r="S1757" s="159"/>
      <c r="T1757" s="159"/>
      <c r="U1757" s="159"/>
      <c r="V1757" s="159"/>
      <c r="W1757" s="159"/>
      <c r="X1757" s="159"/>
      <c r="Y1757" s="159"/>
      <c r="Z1757" s="148"/>
      <c r="AA1757" s="148"/>
      <c r="AB1757" s="148"/>
      <c r="AC1757" s="148"/>
      <c r="AD1757" s="148"/>
      <c r="AE1757" s="148"/>
      <c r="AF1757" s="148"/>
      <c r="AG1757" s="148" t="s">
        <v>318</v>
      </c>
      <c r="AH1757" s="148">
        <v>0</v>
      </c>
      <c r="AI1757" s="148"/>
      <c r="AJ1757" s="148"/>
      <c r="AK1757" s="148"/>
      <c r="AL1757" s="148"/>
      <c r="AM1757" s="148"/>
      <c r="AN1757" s="148"/>
      <c r="AO1757" s="148"/>
      <c r="AP1757" s="148"/>
      <c r="AQ1757" s="148"/>
      <c r="AR1757" s="148"/>
      <c r="AS1757" s="148"/>
      <c r="AT1757" s="148"/>
      <c r="AU1757" s="148"/>
      <c r="AV1757" s="148"/>
      <c r="AW1757" s="148"/>
      <c r="AX1757" s="148"/>
      <c r="AY1757" s="148"/>
      <c r="AZ1757" s="148"/>
      <c r="BA1757" s="148"/>
      <c r="BB1757" s="148"/>
      <c r="BC1757" s="148"/>
      <c r="BD1757" s="148"/>
      <c r="BE1757" s="148"/>
      <c r="BF1757" s="148"/>
      <c r="BG1757" s="148"/>
      <c r="BH1757" s="148"/>
    </row>
    <row r="1758" spans="1:60" outlineLevel="3" x14ac:dyDescent="0.2">
      <c r="A1758" s="155"/>
      <c r="B1758" s="156"/>
      <c r="C1758" s="196" t="s">
        <v>1961</v>
      </c>
      <c r="D1758" s="161"/>
      <c r="E1758" s="162">
        <v>14.226000000000001</v>
      </c>
      <c r="F1758" s="159"/>
      <c r="G1758" s="159"/>
      <c r="H1758" s="159"/>
      <c r="I1758" s="159"/>
      <c r="J1758" s="159"/>
      <c r="K1758" s="159"/>
      <c r="L1758" s="159"/>
      <c r="M1758" s="159"/>
      <c r="N1758" s="158"/>
      <c r="O1758" s="158"/>
      <c r="P1758" s="158"/>
      <c r="Q1758" s="158"/>
      <c r="R1758" s="159"/>
      <c r="S1758" s="159"/>
      <c r="T1758" s="159"/>
      <c r="U1758" s="159"/>
      <c r="V1758" s="159"/>
      <c r="W1758" s="159"/>
      <c r="X1758" s="159"/>
      <c r="Y1758" s="159"/>
      <c r="Z1758" s="148"/>
      <c r="AA1758" s="148"/>
      <c r="AB1758" s="148"/>
      <c r="AC1758" s="148"/>
      <c r="AD1758" s="148"/>
      <c r="AE1758" s="148"/>
      <c r="AF1758" s="148"/>
      <c r="AG1758" s="148" t="s">
        <v>318</v>
      </c>
      <c r="AH1758" s="148">
        <v>0</v>
      </c>
      <c r="AI1758" s="148"/>
      <c r="AJ1758" s="148"/>
      <c r="AK1758" s="148"/>
      <c r="AL1758" s="148"/>
      <c r="AM1758" s="148"/>
      <c r="AN1758" s="148"/>
      <c r="AO1758" s="148"/>
      <c r="AP1758" s="148"/>
      <c r="AQ1758" s="148"/>
      <c r="AR1758" s="148"/>
      <c r="AS1758" s="148"/>
      <c r="AT1758" s="148"/>
      <c r="AU1758" s="148"/>
      <c r="AV1758" s="148"/>
      <c r="AW1758" s="148"/>
      <c r="AX1758" s="148"/>
      <c r="AY1758" s="148"/>
      <c r="AZ1758" s="148"/>
      <c r="BA1758" s="148"/>
      <c r="BB1758" s="148"/>
      <c r="BC1758" s="148"/>
      <c r="BD1758" s="148"/>
      <c r="BE1758" s="148"/>
      <c r="BF1758" s="148"/>
      <c r="BG1758" s="148"/>
      <c r="BH1758" s="148"/>
    </row>
    <row r="1759" spans="1:60" outlineLevel="3" x14ac:dyDescent="0.2">
      <c r="A1759" s="155"/>
      <c r="B1759" s="156"/>
      <c r="C1759" s="196" t="s">
        <v>1962</v>
      </c>
      <c r="D1759" s="161"/>
      <c r="E1759" s="162">
        <v>25.721</v>
      </c>
      <c r="F1759" s="159"/>
      <c r="G1759" s="159"/>
      <c r="H1759" s="159"/>
      <c r="I1759" s="159"/>
      <c r="J1759" s="159"/>
      <c r="K1759" s="159"/>
      <c r="L1759" s="159"/>
      <c r="M1759" s="159"/>
      <c r="N1759" s="158"/>
      <c r="O1759" s="158"/>
      <c r="P1759" s="158"/>
      <c r="Q1759" s="158"/>
      <c r="R1759" s="159"/>
      <c r="S1759" s="159"/>
      <c r="T1759" s="159"/>
      <c r="U1759" s="159"/>
      <c r="V1759" s="159"/>
      <c r="W1759" s="159"/>
      <c r="X1759" s="159"/>
      <c r="Y1759" s="159"/>
      <c r="Z1759" s="148"/>
      <c r="AA1759" s="148"/>
      <c r="AB1759" s="148"/>
      <c r="AC1759" s="148"/>
      <c r="AD1759" s="148"/>
      <c r="AE1759" s="148"/>
      <c r="AF1759" s="148"/>
      <c r="AG1759" s="148" t="s">
        <v>318</v>
      </c>
      <c r="AH1759" s="148">
        <v>0</v>
      </c>
      <c r="AI1759" s="148"/>
      <c r="AJ1759" s="148"/>
      <c r="AK1759" s="148"/>
      <c r="AL1759" s="148"/>
      <c r="AM1759" s="148"/>
      <c r="AN1759" s="148"/>
      <c r="AO1759" s="148"/>
      <c r="AP1759" s="148"/>
      <c r="AQ1759" s="148"/>
      <c r="AR1759" s="148"/>
      <c r="AS1759" s="148"/>
      <c r="AT1759" s="148"/>
      <c r="AU1759" s="148"/>
      <c r="AV1759" s="148"/>
      <c r="AW1759" s="148"/>
      <c r="AX1759" s="148"/>
      <c r="AY1759" s="148"/>
      <c r="AZ1759" s="148"/>
      <c r="BA1759" s="148"/>
      <c r="BB1759" s="148"/>
      <c r="BC1759" s="148"/>
      <c r="BD1759" s="148"/>
      <c r="BE1759" s="148"/>
      <c r="BF1759" s="148"/>
      <c r="BG1759" s="148"/>
      <c r="BH1759" s="148"/>
    </row>
    <row r="1760" spans="1:60" outlineLevel="3" x14ac:dyDescent="0.2">
      <c r="A1760" s="155"/>
      <c r="B1760" s="156"/>
      <c r="C1760" s="196" t="s">
        <v>1963</v>
      </c>
      <c r="D1760" s="161"/>
      <c r="E1760" s="162">
        <v>17.699000000000002</v>
      </c>
      <c r="F1760" s="159"/>
      <c r="G1760" s="159"/>
      <c r="H1760" s="159"/>
      <c r="I1760" s="159"/>
      <c r="J1760" s="159"/>
      <c r="K1760" s="159"/>
      <c r="L1760" s="159"/>
      <c r="M1760" s="159"/>
      <c r="N1760" s="158"/>
      <c r="O1760" s="158"/>
      <c r="P1760" s="158"/>
      <c r="Q1760" s="158"/>
      <c r="R1760" s="159"/>
      <c r="S1760" s="159"/>
      <c r="T1760" s="159"/>
      <c r="U1760" s="159"/>
      <c r="V1760" s="159"/>
      <c r="W1760" s="159"/>
      <c r="X1760" s="159"/>
      <c r="Y1760" s="159"/>
      <c r="Z1760" s="148"/>
      <c r="AA1760" s="148"/>
      <c r="AB1760" s="148"/>
      <c r="AC1760" s="148"/>
      <c r="AD1760" s="148"/>
      <c r="AE1760" s="148"/>
      <c r="AF1760" s="148"/>
      <c r="AG1760" s="148" t="s">
        <v>318</v>
      </c>
      <c r="AH1760" s="148">
        <v>0</v>
      </c>
      <c r="AI1760" s="148"/>
      <c r="AJ1760" s="148"/>
      <c r="AK1760" s="148"/>
      <c r="AL1760" s="148"/>
      <c r="AM1760" s="148"/>
      <c r="AN1760" s="148"/>
      <c r="AO1760" s="148"/>
      <c r="AP1760" s="148"/>
      <c r="AQ1760" s="148"/>
      <c r="AR1760" s="148"/>
      <c r="AS1760" s="148"/>
      <c r="AT1760" s="148"/>
      <c r="AU1760" s="148"/>
      <c r="AV1760" s="148"/>
      <c r="AW1760" s="148"/>
      <c r="AX1760" s="148"/>
      <c r="AY1760" s="148"/>
      <c r="AZ1760" s="148"/>
      <c r="BA1760" s="148"/>
      <c r="BB1760" s="148"/>
      <c r="BC1760" s="148"/>
      <c r="BD1760" s="148"/>
      <c r="BE1760" s="148"/>
      <c r="BF1760" s="148"/>
      <c r="BG1760" s="148"/>
      <c r="BH1760" s="148"/>
    </row>
    <row r="1761" spans="1:60" outlineLevel="3" x14ac:dyDescent="0.2">
      <c r="A1761" s="155"/>
      <c r="B1761" s="156"/>
      <c r="C1761" s="196" t="s">
        <v>1964</v>
      </c>
      <c r="D1761" s="161"/>
      <c r="E1761" s="162">
        <v>11.271000000000001</v>
      </c>
      <c r="F1761" s="159"/>
      <c r="G1761" s="159"/>
      <c r="H1761" s="159"/>
      <c r="I1761" s="159"/>
      <c r="J1761" s="159"/>
      <c r="K1761" s="159"/>
      <c r="L1761" s="159"/>
      <c r="M1761" s="159"/>
      <c r="N1761" s="158"/>
      <c r="O1761" s="158"/>
      <c r="P1761" s="158"/>
      <c r="Q1761" s="158"/>
      <c r="R1761" s="159"/>
      <c r="S1761" s="159"/>
      <c r="T1761" s="159"/>
      <c r="U1761" s="159"/>
      <c r="V1761" s="159"/>
      <c r="W1761" s="159"/>
      <c r="X1761" s="159"/>
      <c r="Y1761" s="159"/>
      <c r="Z1761" s="148"/>
      <c r="AA1761" s="148"/>
      <c r="AB1761" s="148"/>
      <c r="AC1761" s="148"/>
      <c r="AD1761" s="148"/>
      <c r="AE1761" s="148"/>
      <c r="AF1761" s="148"/>
      <c r="AG1761" s="148" t="s">
        <v>318</v>
      </c>
      <c r="AH1761" s="148">
        <v>0</v>
      </c>
      <c r="AI1761" s="148"/>
      <c r="AJ1761" s="148"/>
      <c r="AK1761" s="148"/>
      <c r="AL1761" s="148"/>
      <c r="AM1761" s="148"/>
      <c r="AN1761" s="148"/>
      <c r="AO1761" s="148"/>
      <c r="AP1761" s="148"/>
      <c r="AQ1761" s="148"/>
      <c r="AR1761" s="148"/>
      <c r="AS1761" s="148"/>
      <c r="AT1761" s="148"/>
      <c r="AU1761" s="148"/>
      <c r="AV1761" s="148"/>
      <c r="AW1761" s="148"/>
      <c r="AX1761" s="148"/>
      <c r="AY1761" s="148"/>
      <c r="AZ1761" s="148"/>
      <c r="BA1761" s="148"/>
      <c r="BB1761" s="148"/>
      <c r="BC1761" s="148"/>
      <c r="BD1761" s="148"/>
      <c r="BE1761" s="148"/>
      <c r="BF1761" s="148"/>
      <c r="BG1761" s="148"/>
      <c r="BH1761" s="148"/>
    </row>
    <row r="1762" spans="1:60" outlineLevel="3" x14ac:dyDescent="0.2">
      <c r="A1762" s="155"/>
      <c r="B1762" s="156"/>
      <c r="C1762" s="196" t="s">
        <v>1965</v>
      </c>
      <c r="D1762" s="161"/>
      <c r="E1762" s="162">
        <v>22.643000000000001</v>
      </c>
      <c r="F1762" s="159"/>
      <c r="G1762" s="159"/>
      <c r="H1762" s="159"/>
      <c r="I1762" s="159"/>
      <c r="J1762" s="159"/>
      <c r="K1762" s="159"/>
      <c r="L1762" s="159"/>
      <c r="M1762" s="159"/>
      <c r="N1762" s="158"/>
      <c r="O1762" s="158"/>
      <c r="P1762" s="158"/>
      <c r="Q1762" s="158"/>
      <c r="R1762" s="159"/>
      <c r="S1762" s="159"/>
      <c r="T1762" s="159"/>
      <c r="U1762" s="159"/>
      <c r="V1762" s="159"/>
      <c r="W1762" s="159"/>
      <c r="X1762" s="159"/>
      <c r="Y1762" s="159"/>
      <c r="Z1762" s="148"/>
      <c r="AA1762" s="148"/>
      <c r="AB1762" s="148"/>
      <c r="AC1762" s="148"/>
      <c r="AD1762" s="148"/>
      <c r="AE1762" s="148"/>
      <c r="AF1762" s="148"/>
      <c r="AG1762" s="148" t="s">
        <v>318</v>
      </c>
      <c r="AH1762" s="148">
        <v>0</v>
      </c>
      <c r="AI1762" s="148"/>
      <c r="AJ1762" s="148"/>
      <c r="AK1762" s="148"/>
      <c r="AL1762" s="148"/>
      <c r="AM1762" s="148"/>
      <c r="AN1762" s="148"/>
      <c r="AO1762" s="148"/>
      <c r="AP1762" s="148"/>
      <c r="AQ1762" s="148"/>
      <c r="AR1762" s="148"/>
      <c r="AS1762" s="148"/>
      <c r="AT1762" s="148"/>
      <c r="AU1762" s="148"/>
      <c r="AV1762" s="148"/>
      <c r="AW1762" s="148"/>
      <c r="AX1762" s="148"/>
      <c r="AY1762" s="148"/>
      <c r="AZ1762" s="148"/>
      <c r="BA1762" s="148"/>
      <c r="BB1762" s="148"/>
      <c r="BC1762" s="148"/>
      <c r="BD1762" s="148"/>
      <c r="BE1762" s="148"/>
      <c r="BF1762" s="148"/>
      <c r="BG1762" s="148"/>
      <c r="BH1762" s="148"/>
    </row>
    <row r="1763" spans="1:60" outlineLevel="3" x14ac:dyDescent="0.2">
      <c r="A1763" s="155"/>
      <c r="B1763" s="156"/>
      <c r="C1763" s="196" t="s">
        <v>1966</v>
      </c>
      <c r="D1763" s="161"/>
      <c r="E1763" s="162">
        <v>8.4600000000000009</v>
      </c>
      <c r="F1763" s="159"/>
      <c r="G1763" s="159"/>
      <c r="H1763" s="159"/>
      <c r="I1763" s="159"/>
      <c r="J1763" s="159"/>
      <c r="K1763" s="159"/>
      <c r="L1763" s="159"/>
      <c r="M1763" s="159"/>
      <c r="N1763" s="158"/>
      <c r="O1763" s="158"/>
      <c r="P1763" s="158"/>
      <c r="Q1763" s="158"/>
      <c r="R1763" s="159"/>
      <c r="S1763" s="159"/>
      <c r="T1763" s="159"/>
      <c r="U1763" s="159"/>
      <c r="V1763" s="159"/>
      <c r="W1763" s="159"/>
      <c r="X1763" s="159"/>
      <c r="Y1763" s="159"/>
      <c r="Z1763" s="148"/>
      <c r="AA1763" s="148"/>
      <c r="AB1763" s="148"/>
      <c r="AC1763" s="148"/>
      <c r="AD1763" s="148"/>
      <c r="AE1763" s="148"/>
      <c r="AF1763" s="148"/>
      <c r="AG1763" s="148" t="s">
        <v>318</v>
      </c>
      <c r="AH1763" s="148">
        <v>0</v>
      </c>
      <c r="AI1763" s="148"/>
      <c r="AJ1763" s="148"/>
      <c r="AK1763" s="148"/>
      <c r="AL1763" s="148"/>
      <c r="AM1763" s="148"/>
      <c r="AN1763" s="148"/>
      <c r="AO1763" s="148"/>
      <c r="AP1763" s="148"/>
      <c r="AQ1763" s="148"/>
      <c r="AR1763" s="148"/>
      <c r="AS1763" s="148"/>
      <c r="AT1763" s="148"/>
      <c r="AU1763" s="148"/>
      <c r="AV1763" s="148"/>
      <c r="AW1763" s="148"/>
      <c r="AX1763" s="148"/>
      <c r="AY1763" s="148"/>
      <c r="AZ1763" s="148"/>
      <c r="BA1763" s="148"/>
      <c r="BB1763" s="148"/>
      <c r="BC1763" s="148"/>
      <c r="BD1763" s="148"/>
      <c r="BE1763" s="148"/>
      <c r="BF1763" s="148"/>
      <c r="BG1763" s="148"/>
      <c r="BH1763" s="148"/>
    </row>
    <row r="1764" spans="1:60" outlineLevel="3" x14ac:dyDescent="0.2">
      <c r="A1764" s="155"/>
      <c r="B1764" s="156"/>
      <c r="C1764" s="196" t="s">
        <v>1967</v>
      </c>
      <c r="D1764" s="161"/>
      <c r="E1764" s="162">
        <v>24.140999999999998</v>
      </c>
      <c r="F1764" s="159"/>
      <c r="G1764" s="159"/>
      <c r="H1764" s="159"/>
      <c r="I1764" s="159"/>
      <c r="J1764" s="159"/>
      <c r="K1764" s="159"/>
      <c r="L1764" s="159"/>
      <c r="M1764" s="159"/>
      <c r="N1764" s="158"/>
      <c r="O1764" s="158"/>
      <c r="P1764" s="158"/>
      <c r="Q1764" s="158"/>
      <c r="R1764" s="159"/>
      <c r="S1764" s="159"/>
      <c r="T1764" s="159"/>
      <c r="U1764" s="159"/>
      <c r="V1764" s="159"/>
      <c r="W1764" s="159"/>
      <c r="X1764" s="159"/>
      <c r="Y1764" s="159"/>
      <c r="Z1764" s="148"/>
      <c r="AA1764" s="148"/>
      <c r="AB1764" s="148"/>
      <c r="AC1764" s="148"/>
      <c r="AD1764" s="148"/>
      <c r="AE1764" s="148"/>
      <c r="AF1764" s="148"/>
      <c r="AG1764" s="148" t="s">
        <v>318</v>
      </c>
      <c r="AH1764" s="148">
        <v>0</v>
      </c>
      <c r="AI1764" s="148"/>
      <c r="AJ1764" s="148"/>
      <c r="AK1764" s="148"/>
      <c r="AL1764" s="148"/>
      <c r="AM1764" s="148"/>
      <c r="AN1764" s="148"/>
      <c r="AO1764" s="148"/>
      <c r="AP1764" s="148"/>
      <c r="AQ1764" s="148"/>
      <c r="AR1764" s="148"/>
      <c r="AS1764" s="148"/>
      <c r="AT1764" s="148"/>
      <c r="AU1764" s="148"/>
      <c r="AV1764" s="148"/>
      <c r="AW1764" s="148"/>
      <c r="AX1764" s="148"/>
      <c r="AY1764" s="148"/>
      <c r="AZ1764" s="148"/>
      <c r="BA1764" s="148"/>
      <c r="BB1764" s="148"/>
      <c r="BC1764" s="148"/>
      <c r="BD1764" s="148"/>
      <c r="BE1764" s="148"/>
      <c r="BF1764" s="148"/>
      <c r="BG1764" s="148"/>
      <c r="BH1764" s="148"/>
    </row>
    <row r="1765" spans="1:60" outlineLevel="3" x14ac:dyDescent="0.2">
      <c r="A1765" s="155"/>
      <c r="B1765" s="156"/>
      <c r="C1765" s="196" t="s">
        <v>1968</v>
      </c>
      <c r="D1765" s="161"/>
      <c r="E1765" s="162">
        <v>-14.4</v>
      </c>
      <c r="F1765" s="159"/>
      <c r="G1765" s="159"/>
      <c r="H1765" s="159"/>
      <c r="I1765" s="159"/>
      <c r="J1765" s="159"/>
      <c r="K1765" s="159"/>
      <c r="L1765" s="159"/>
      <c r="M1765" s="159"/>
      <c r="N1765" s="158"/>
      <c r="O1765" s="158"/>
      <c r="P1765" s="158"/>
      <c r="Q1765" s="158"/>
      <c r="R1765" s="159"/>
      <c r="S1765" s="159"/>
      <c r="T1765" s="159"/>
      <c r="U1765" s="159"/>
      <c r="V1765" s="159"/>
      <c r="W1765" s="159"/>
      <c r="X1765" s="159"/>
      <c r="Y1765" s="159"/>
      <c r="Z1765" s="148"/>
      <c r="AA1765" s="148"/>
      <c r="AB1765" s="148"/>
      <c r="AC1765" s="148"/>
      <c r="AD1765" s="148"/>
      <c r="AE1765" s="148"/>
      <c r="AF1765" s="148"/>
      <c r="AG1765" s="148" t="s">
        <v>318</v>
      </c>
      <c r="AH1765" s="148">
        <v>5</v>
      </c>
      <c r="AI1765" s="148"/>
      <c r="AJ1765" s="148"/>
      <c r="AK1765" s="148"/>
      <c r="AL1765" s="148"/>
      <c r="AM1765" s="148"/>
      <c r="AN1765" s="148"/>
      <c r="AO1765" s="148"/>
      <c r="AP1765" s="148"/>
      <c r="AQ1765" s="148"/>
      <c r="AR1765" s="148"/>
      <c r="AS1765" s="148"/>
      <c r="AT1765" s="148"/>
      <c r="AU1765" s="148"/>
      <c r="AV1765" s="148"/>
      <c r="AW1765" s="148"/>
      <c r="AX1765" s="148"/>
      <c r="AY1765" s="148"/>
      <c r="AZ1765" s="148"/>
      <c r="BA1765" s="148"/>
      <c r="BB1765" s="148"/>
      <c r="BC1765" s="148"/>
      <c r="BD1765" s="148"/>
      <c r="BE1765" s="148"/>
      <c r="BF1765" s="148"/>
      <c r="BG1765" s="148"/>
      <c r="BH1765" s="148"/>
    </row>
    <row r="1766" spans="1:60" outlineLevel="1" x14ac:dyDescent="0.2">
      <c r="A1766" s="178">
        <v>383</v>
      </c>
      <c r="B1766" s="179" t="s">
        <v>1969</v>
      </c>
      <c r="C1766" s="195" t="s">
        <v>1970</v>
      </c>
      <c r="D1766" s="180" t="s">
        <v>374</v>
      </c>
      <c r="E1766" s="181">
        <v>159.22999999999999</v>
      </c>
      <c r="F1766" s="182"/>
      <c r="G1766" s="183">
        <f>ROUND(E1766*F1766,2)</f>
        <v>0</v>
      </c>
      <c r="H1766" s="182"/>
      <c r="I1766" s="183">
        <f>ROUND(E1766*H1766,2)</f>
        <v>0</v>
      </c>
      <c r="J1766" s="182"/>
      <c r="K1766" s="183">
        <f>ROUND(E1766*J1766,2)</f>
        <v>0</v>
      </c>
      <c r="L1766" s="183">
        <v>12</v>
      </c>
      <c r="M1766" s="183">
        <f>G1766*(1+L1766/100)</f>
        <v>0</v>
      </c>
      <c r="N1766" s="181">
        <v>3.8999999999999999E-4</v>
      </c>
      <c r="O1766" s="181">
        <f>ROUND(E1766*N1766,2)</f>
        <v>0.06</v>
      </c>
      <c r="P1766" s="181">
        <v>0</v>
      </c>
      <c r="Q1766" s="181">
        <f>ROUND(E1766*P1766,2)</f>
        <v>0</v>
      </c>
      <c r="R1766" s="183"/>
      <c r="S1766" s="183" t="s">
        <v>313</v>
      </c>
      <c r="T1766" s="184" t="s">
        <v>313</v>
      </c>
      <c r="U1766" s="159">
        <v>0.45</v>
      </c>
      <c r="V1766" s="159">
        <f>ROUND(E1766*U1766,2)</f>
        <v>71.650000000000006</v>
      </c>
      <c r="W1766" s="159"/>
      <c r="X1766" s="159" t="s">
        <v>314</v>
      </c>
      <c r="Y1766" s="159" t="s">
        <v>315</v>
      </c>
      <c r="Z1766" s="148"/>
      <c r="AA1766" s="148"/>
      <c r="AB1766" s="148"/>
      <c r="AC1766" s="148"/>
      <c r="AD1766" s="148"/>
      <c r="AE1766" s="148"/>
      <c r="AF1766" s="148"/>
      <c r="AG1766" s="148" t="s">
        <v>316</v>
      </c>
      <c r="AH1766" s="148"/>
      <c r="AI1766" s="148"/>
      <c r="AJ1766" s="148"/>
      <c r="AK1766" s="148"/>
      <c r="AL1766" s="148"/>
      <c r="AM1766" s="148"/>
      <c r="AN1766" s="148"/>
      <c r="AO1766" s="148"/>
      <c r="AP1766" s="148"/>
      <c r="AQ1766" s="148"/>
      <c r="AR1766" s="148"/>
      <c r="AS1766" s="148"/>
      <c r="AT1766" s="148"/>
      <c r="AU1766" s="148"/>
      <c r="AV1766" s="148"/>
      <c r="AW1766" s="148"/>
      <c r="AX1766" s="148"/>
      <c r="AY1766" s="148"/>
      <c r="AZ1766" s="148"/>
      <c r="BA1766" s="148"/>
      <c r="BB1766" s="148"/>
      <c r="BC1766" s="148"/>
      <c r="BD1766" s="148"/>
      <c r="BE1766" s="148"/>
      <c r="BF1766" s="148"/>
      <c r="BG1766" s="148"/>
      <c r="BH1766" s="148"/>
    </row>
    <row r="1767" spans="1:60" outlineLevel="2" x14ac:dyDescent="0.2">
      <c r="A1767" s="155"/>
      <c r="B1767" s="156"/>
      <c r="C1767" s="196" t="s">
        <v>1971</v>
      </c>
      <c r="D1767" s="161"/>
      <c r="E1767" s="162">
        <v>12.75</v>
      </c>
      <c r="F1767" s="159"/>
      <c r="G1767" s="159"/>
      <c r="H1767" s="159"/>
      <c r="I1767" s="159"/>
      <c r="J1767" s="159"/>
      <c r="K1767" s="159"/>
      <c r="L1767" s="159"/>
      <c r="M1767" s="159"/>
      <c r="N1767" s="158"/>
      <c r="O1767" s="158"/>
      <c r="P1767" s="158"/>
      <c r="Q1767" s="158"/>
      <c r="R1767" s="159"/>
      <c r="S1767" s="159"/>
      <c r="T1767" s="159"/>
      <c r="U1767" s="159"/>
      <c r="V1767" s="159"/>
      <c r="W1767" s="159"/>
      <c r="X1767" s="159"/>
      <c r="Y1767" s="159"/>
      <c r="Z1767" s="148"/>
      <c r="AA1767" s="148"/>
      <c r="AB1767" s="148"/>
      <c r="AC1767" s="148"/>
      <c r="AD1767" s="148"/>
      <c r="AE1767" s="148"/>
      <c r="AF1767" s="148"/>
      <c r="AG1767" s="148" t="s">
        <v>318</v>
      </c>
      <c r="AH1767" s="148">
        <v>0</v>
      </c>
      <c r="AI1767" s="148"/>
      <c r="AJ1767" s="148"/>
      <c r="AK1767" s="148"/>
      <c r="AL1767" s="148"/>
      <c r="AM1767" s="148"/>
      <c r="AN1767" s="148"/>
      <c r="AO1767" s="148"/>
      <c r="AP1767" s="148"/>
      <c r="AQ1767" s="148"/>
      <c r="AR1767" s="148"/>
      <c r="AS1767" s="148"/>
      <c r="AT1767" s="148"/>
      <c r="AU1767" s="148"/>
      <c r="AV1767" s="148"/>
      <c r="AW1767" s="148"/>
      <c r="AX1767" s="148"/>
      <c r="AY1767" s="148"/>
      <c r="AZ1767" s="148"/>
      <c r="BA1767" s="148"/>
      <c r="BB1767" s="148"/>
      <c r="BC1767" s="148"/>
      <c r="BD1767" s="148"/>
      <c r="BE1767" s="148"/>
      <c r="BF1767" s="148"/>
      <c r="BG1767" s="148"/>
      <c r="BH1767" s="148"/>
    </row>
    <row r="1768" spans="1:60" outlineLevel="3" x14ac:dyDescent="0.2">
      <c r="A1768" s="155"/>
      <c r="B1768" s="156"/>
      <c r="C1768" s="196" t="s">
        <v>1972</v>
      </c>
      <c r="D1768" s="161"/>
      <c r="E1768" s="162">
        <v>24.88</v>
      </c>
      <c r="F1768" s="159"/>
      <c r="G1768" s="159"/>
      <c r="H1768" s="159"/>
      <c r="I1768" s="159"/>
      <c r="J1768" s="159"/>
      <c r="K1768" s="159"/>
      <c r="L1768" s="159"/>
      <c r="M1768" s="159"/>
      <c r="N1768" s="158"/>
      <c r="O1768" s="158"/>
      <c r="P1768" s="158"/>
      <c r="Q1768" s="158"/>
      <c r="R1768" s="159"/>
      <c r="S1768" s="159"/>
      <c r="T1768" s="159"/>
      <c r="U1768" s="159"/>
      <c r="V1768" s="159"/>
      <c r="W1768" s="159"/>
      <c r="X1768" s="159"/>
      <c r="Y1768" s="159"/>
      <c r="Z1768" s="148"/>
      <c r="AA1768" s="148"/>
      <c r="AB1768" s="148"/>
      <c r="AC1768" s="148"/>
      <c r="AD1768" s="148"/>
      <c r="AE1768" s="148"/>
      <c r="AF1768" s="148"/>
      <c r="AG1768" s="148" t="s">
        <v>318</v>
      </c>
      <c r="AH1768" s="148">
        <v>0</v>
      </c>
      <c r="AI1768" s="148"/>
      <c r="AJ1768" s="148"/>
      <c r="AK1768" s="148"/>
      <c r="AL1768" s="148"/>
      <c r="AM1768" s="148"/>
      <c r="AN1768" s="148"/>
      <c r="AO1768" s="148"/>
      <c r="AP1768" s="148"/>
      <c r="AQ1768" s="148"/>
      <c r="AR1768" s="148"/>
      <c r="AS1768" s="148"/>
      <c r="AT1768" s="148"/>
      <c r="AU1768" s="148"/>
      <c r="AV1768" s="148"/>
      <c r="AW1768" s="148"/>
      <c r="AX1768" s="148"/>
      <c r="AY1768" s="148"/>
      <c r="AZ1768" s="148"/>
      <c r="BA1768" s="148"/>
      <c r="BB1768" s="148"/>
      <c r="BC1768" s="148"/>
      <c r="BD1768" s="148"/>
      <c r="BE1768" s="148"/>
      <c r="BF1768" s="148"/>
      <c r="BG1768" s="148"/>
      <c r="BH1768" s="148"/>
    </row>
    <row r="1769" spans="1:60" outlineLevel="3" x14ac:dyDescent="0.2">
      <c r="A1769" s="155"/>
      <c r="B1769" s="156"/>
      <c r="C1769" s="196" t="s">
        <v>1973</v>
      </c>
      <c r="D1769" s="161"/>
      <c r="E1769" s="162">
        <v>2.88</v>
      </c>
      <c r="F1769" s="159"/>
      <c r="G1769" s="159"/>
      <c r="H1769" s="159"/>
      <c r="I1769" s="159"/>
      <c r="J1769" s="159"/>
      <c r="K1769" s="159"/>
      <c r="L1769" s="159"/>
      <c r="M1769" s="159"/>
      <c r="N1769" s="158"/>
      <c r="O1769" s="158"/>
      <c r="P1769" s="158"/>
      <c r="Q1769" s="158"/>
      <c r="R1769" s="159"/>
      <c r="S1769" s="159"/>
      <c r="T1769" s="159"/>
      <c r="U1769" s="159"/>
      <c r="V1769" s="159"/>
      <c r="W1769" s="159"/>
      <c r="X1769" s="159"/>
      <c r="Y1769" s="159"/>
      <c r="Z1769" s="148"/>
      <c r="AA1769" s="148"/>
      <c r="AB1769" s="148"/>
      <c r="AC1769" s="148"/>
      <c r="AD1769" s="148"/>
      <c r="AE1769" s="148"/>
      <c r="AF1769" s="148"/>
      <c r="AG1769" s="148" t="s">
        <v>318</v>
      </c>
      <c r="AH1769" s="148">
        <v>0</v>
      </c>
      <c r="AI1769" s="148"/>
      <c r="AJ1769" s="148"/>
      <c r="AK1769" s="148"/>
      <c r="AL1769" s="148"/>
      <c r="AM1769" s="148"/>
      <c r="AN1769" s="148"/>
      <c r="AO1769" s="148"/>
      <c r="AP1769" s="148"/>
      <c r="AQ1769" s="148"/>
      <c r="AR1769" s="148"/>
      <c r="AS1769" s="148"/>
      <c r="AT1769" s="148"/>
      <c r="AU1769" s="148"/>
      <c r="AV1769" s="148"/>
      <c r="AW1769" s="148"/>
      <c r="AX1769" s="148"/>
      <c r="AY1769" s="148"/>
      <c r="AZ1769" s="148"/>
      <c r="BA1769" s="148"/>
      <c r="BB1769" s="148"/>
      <c r="BC1769" s="148"/>
      <c r="BD1769" s="148"/>
      <c r="BE1769" s="148"/>
      <c r="BF1769" s="148"/>
      <c r="BG1769" s="148"/>
      <c r="BH1769" s="148"/>
    </row>
    <row r="1770" spans="1:60" outlineLevel="3" x14ac:dyDescent="0.2">
      <c r="A1770" s="155"/>
      <c r="B1770" s="156"/>
      <c r="C1770" s="196" t="s">
        <v>1974</v>
      </c>
      <c r="D1770" s="161"/>
      <c r="E1770" s="162">
        <v>118.72</v>
      </c>
      <c r="F1770" s="159"/>
      <c r="G1770" s="159"/>
      <c r="H1770" s="159"/>
      <c r="I1770" s="159"/>
      <c r="J1770" s="159"/>
      <c r="K1770" s="159"/>
      <c r="L1770" s="159"/>
      <c r="M1770" s="159"/>
      <c r="N1770" s="158"/>
      <c r="O1770" s="158"/>
      <c r="P1770" s="158"/>
      <c r="Q1770" s="158"/>
      <c r="R1770" s="159"/>
      <c r="S1770" s="159"/>
      <c r="T1770" s="159"/>
      <c r="U1770" s="159"/>
      <c r="V1770" s="159"/>
      <c r="W1770" s="159"/>
      <c r="X1770" s="159"/>
      <c r="Y1770" s="159"/>
      <c r="Z1770" s="148"/>
      <c r="AA1770" s="148"/>
      <c r="AB1770" s="148"/>
      <c r="AC1770" s="148"/>
      <c r="AD1770" s="148"/>
      <c r="AE1770" s="148"/>
      <c r="AF1770" s="148"/>
      <c r="AG1770" s="148" t="s">
        <v>318</v>
      </c>
      <c r="AH1770" s="148">
        <v>0</v>
      </c>
      <c r="AI1770" s="148"/>
      <c r="AJ1770" s="148"/>
      <c r="AK1770" s="148"/>
      <c r="AL1770" s="148"/>
      <c r="AM1770" s="148"/>
      <c r="AN1770" s="148"/>
      <c r="AO1770" s="148"/>
      <c r="AP1770" s="148"/>
      <c r="AQ1770" s="148"/>
      <c r="AR1770" s="148"/>
      <c r="AS1770" s="148"/>
      <c r="AT1770" s="148"/>
      <c r="AU1770" s="148"/>
      <c r="AV1770" s="148"/>
      <c r="AW1770" s="148"/>
      <c r="AX1770" s="148"/>
      <c r="AY1770" s="148"/>
      <c r="AZ1770" s="148"/>
      <c r="BA1770" s="148"/>
      <c r="BB1770" s="148"/>
      <c r="BC1770" s="148"/>
      <c r="BD1770" s="148"/>
      <c r="BE1770" s="148"/>
      <c r="BF1770" s="148"/>
      <c r="BG1770" s="148"/>
      <c r="BH1770" s="148"/>
    </row>
    <row r="1771" spans="1:60" ht="22.5" outlineLevel="1" x14ac:dyDescent="0.2">
      <c r="A1771" s="178">
        <v>384</v>
      </c>
      <c r="B1771" s="179" t="s">
        <v>1975</v>
      </c>
      <c r="C1771" s="195" t="s">
        <v>1976</v>
      </c>
      <c r="D1771" s="180" t="s">
        <v>389</v>
      </c>
      <c r="E1771" s="181">
        <v>14.4</v>
      </c>
      <c r="F1771" s="182"/>
      <c r="G1771" s="183">
        <f>ROUND(E1771*F1771,2)</f>
        <v>0</v>
      </c>
      <c r="H1771" s="182"/>
      <c r="I1771" s="183">
        <f>ROUND(E1771*H1771,2)</f>
        <v>0</v>
      </c>
      <c r="J1771" s="182"/>
      <c r="K1771" s="183">
        <f>ROUND(E1771*J1771,2)</f>
        <v>0</v>
      </c>
      <c r="L1771" s="183">
        <v>12</v>
      </c>
      <c r="M1771" s="183">
        <f>G1771*(1+L1771/100)</f>
        <v>0</v>
      </c>
      <c r="N1771" s="181">
        <v>3.5E-4</v>
      </c>
      <c r="O1771" s="181">
        <f>ROUND(E1771*N1771,2)</f>
        <v>0.01</v>
      </c>
      <c r="P1771" s="181">
        <v>0</v>
      </c>
      <c r="Q1771" s="181">
        <f>ROUND(E1771*P1771,2)</f>
        <v>0</v>
      </c>
      <c r="R1771" s="183"/>
      <c r="S1771" s="183" t="s">
        <v>313</v>
      </c>
      <c r="T1771" s="184" t="s">
        <v>313</v>
      </c>
      <c r="U1771" s="159">
        <v>0.28000000000000003</v>
      </c>
      <c r="V1771" s="159">
        <f>ROUND(E1771*U1771,2)</f>
        <v>4.03</v>
      </c>
      <c r="W1771" s="159"/>
      <c r="X1771" s="159" t="s">
        <v>314</v>
      </c>
      <c r="Y1771" s="159" t="s">
        <v>315</v>
      </c>
      <c r="Z1771" s="148"/>
      <c r="AA1771" s="148"/>
      <c r="AB1771" s="148"/>
      <c r="AC1771" s="148"/>
      <c r="AD1771" s="148"/>
      <c r="AE1771" s="148"/>
      <c r="AF1771" s="148"/>
      <c r="AG1771" s="148" t="s">
        <v>316</v>
      </c>
      <c r="AH1771" s="148"/>
      <c r="AI1771" s="148"/>
      <c r="AJ1771" s="148"/>
      <c r="AK1771" s="148"/>
      <c r="AL1771" s="148"/>
      <c r="AM1771" s="148"/>
      <c r="AN1771" s="148"/>
      <c r="AO1771" s="148"/>
      <c r="AP1771" s="148"/>
      <c r="AQ1771" s="148"/>
      <c r="AR1771" s="148"/>
      <c r="AS1771" s="148"/>
      <c r="AT1771" s="148"/>
      <c r="AU1771" s="148"/>
      <c r="AV1771" s="148"/>
      <c r="AW1771" s="148"/>
      <c r="AX1771" s="148"/>
      <c r="AY1771" s="148"/>
      <c r="AZ1771" s="148"/>
      <c r="BA1771" s="148"/>
      <c r="BB1771" s="148"/>
      <c r="BC1771" s="148"/>
      <c r="BD1771" s="148"/>
      <c r="BE1771" s="148"/>
      <c r="BF1771" s="148"/>
      <c r="BG1771" s="148"/>
      <c r="BH1771" s="148"/>
    </row>
    <row r="1772" spans="1:60" outlineLevel="2" x14ac:dyDescent="0.2">
      <c r="A1772" s="155"/>
      <c r="B1772" s="156"/>
      <c r="C1772" s="196" t="s">
        <v>1977</v>
      </c>
      <c r="D1772" s="161"/>
      <c r="E1772" s="162">
        <v>14.4</v>
      </c>
      <c r="F1772" s="159"/>
      <c r="G1772" s="159"/>
      <c r="H1772" s="159"/>
      <c r="I1772" s="159"/>
      <c r="J1772" s="159"/>
      <c r="K1772" s="159"/>
      <c r="L1772" s="159"/>
      <c r="M1772" s="159"/>
      <c r="N1772" s="158"/>
      <c r="O1772" s="158"/>
      <c r="P1772" s="158"/>
      <c r="Q1772" s="158"/>
      <c r="R1772" s="159"/>
      <c r="S1772" s="159"/>
      <c r="T1772" s="159"/>
      <c r="U1772" s="159"/>
      <c r="V1772" s="159"/>
      <c r="W1772" s="159"/>
      <c r="X1772" s="159"/>
      <c r="Y1772" s="159"/>
      <c r="Z1772" s="148"/>
      <c r="AA1772" s="148"/>
      <c r="AB1772" s="148"/>
      <c r="AC1772" s="148"/>
      <c r="AD1772" s="148"/>
      <c r="AE1772" s="148"/>
      <c r="AF1772" s="148"/>
      <c r="AG1772" s="148" t="s">
        <v>318</v>
      </c>
      <c r="AH1772" s="148">
        <v>0</v>
      </c>
      <c r="AI1772" s="148"/>
      <c r="AJ1772" s="148"/>
      <c r="AK1772" s="148"/>
      <c r="AL1772" s="148"/>
      <c r="AM1772" s="148"/>
      <c r="AN1772" s="148"/>
      <c r="AO1772" s="148"/>
      <c r="AP1772" s="148"/>
      <c r="AQ1772" s="148"/>
      <c r="AR1772" s="148"/>
      <c r="AS1772" s="148"/>
      <c r="AT1772" s="148"/>
      <c r="AU1772" s="148"/>
      <c r="AV1772" s="148"/>
      <c r="AW1772" s="148"/>
      <c r="AX1772" s="148"/>
      <c r="AY1772" s="148"/>
      <c r="AZ1772" s="148"/>
      <c r="BA1772" s="148"/>
      <c r="BB1772" s="148"/>
      <c r="BC1772" s="148"/>
      <c r="BD1772" s="148"/>
      <c r="BE1772" s="148"/>
      <c r="BF1772" s="148"/>
      <c r="BG1772" s="148"/>
      <c r="BH1772" s="148"/>
    </row>
    <row r="1773" spans="1:60" outlineLevel="1" x14ac:dyDescent="0.2">
      <c r="A1773" s="178">
        <v>385</v>
      </c>
      <c r="B1773" s="179" t="s">
        <v>1978</v>
      </c>
      <c r="C1773" s="195" t="s">
        <v>1979</v>
      </c>
      <c r="D1773" s="180" t="s">
        <v>443</v>
      </c>
      <c r="E1773" s="181">
        <v>1</v>
      </c>
      <c r="F1773" s="182"/>
      <c r="G1773" s="183">
        <f>ROUND(E1773*F1773,2)</f>
        <v>0</v>
      </c>
      <c r="H1773" s="182"/>
      <c r="I1773" s="183">
        <f>ROUND(E1773*H1773,2)</f>
        <v>0</v>
      </c>
      <c r="J1773" s="182"/>
      <c r="K1773" s="183">
        <f>ROUND(E1773*J1773,2)</f>
        <v>0</v>
      </c>
      <c r="L1773" s="183">
        <v>12</v>
      </c>
      <c r="M1773" s="183">
        <f>G1773*(1+L1773/100)</f>
        <v>0</v>
      </c>
      <c r="N1773" s="181">
        <v>1.7500000000000002E-2</v>
      </c>
      <c r="O1773" s="181">
        <f>ROUND(E1773*N1773,2)</f>
        <v>0.02</v>
      </c>
      <c r="P1773" s="181">
        <v>0</v>
      </c>
      <c r="Q1773" s="181">
        <f>ROUND(E1773*P1773,2)</f>
        <v>0</v>
      </c>
      <c r="R1773" s="183"/>
      <c r="S1773" s="183" t="s">
        <v>633</v>
      </c>
      <c r="T1773" s="184" t="s">
        <v>1980</v>
      </c>
      <c r="U1773" s="159">
        <v>0.1</v>
      </c>
      <c r="V1773" s="159">
        <f>ROUND(E1773*U1773,2)</f>
        <v>0.1</v>
      </c>
      <c r="W1773" s="159"/>
      <c r="X1773" s="159" t="s">
        <v>314</v>
      </c>
      <c r="Y1773" s="159" t="s">
        <v>315</v>
      </c>
      <c r="Z1773" s="148"/>
      <c r="AA1773" s="148"/>
      <c r="AB1773" s="148"/>
      <c r="AC1773" s="148"/>
      <c r="AD1773" s="148"/>
      <c r="AE1773" s="148"/>
      <c r="AF1773" s="148"/>
      <c r="AG1773" s="148" t="s">
        <v>316</v>
      </c>
      <c r="AH1773" s="148"/>
      <c r="AI1773" s="148"/>
      <c r="AJ1773" s="148"/>
      <c r="AK1773" s="148"/>
      <c r="AL1773" s="148"/>
      <c r="AM1773" s="148"/>
      <c r="AN1773" s="148"/>
      <c r="AO1773" s="148"/>
      <c r="AP1773" s="148"/>
      <c r="AQ1773" s="148"/>
      <c r="AR1773" s="148"/>
      <c r="AS1773" s="148"/>
      <c r="AT1773" s="148"/>
      <c r="AU1773" s="148"/>
      <c r="AV1773" s="148"/>
      <c r="AW1773" s="148"/>
      <c r="AX1773" s="148"/>
      <c r="AY1773" s="148"/>
      <c r="AZ1773" s="148"/>
      <c r="BA1773" s="148"/>
      <c r="BB1773" s="148"/>
      <c r="BC1773" s="148"/>
      <c r="BD1773" s="148"/>
      <c r="BE1773" s="148"/>
      <c r="BF1773" s="148"/>
      <c r="BG1773" s="148"/>
      <c r="BH1773" s="148"/>
    </row>
    <row r="1774" spans="1:60" outlineLevel="2" x14ac:dyDescent="0.2">
      <c r="A1774" s="155"/>
      <c r="B1774" s="156"/>
      <c r="C1774" s="265" t="s">
        <v>1981</v>
      </c>
      <c r="D1774" s="266"/>
      <c r="E1774" s="266"/>
      <c r="F1774" s="266"/>
      <c r="G1774" s="266"/>
      <c r="H1774" s="159"/>
      <c r="I1774" s="159"/>
      <c r="J1774" s="159"/>
      <c r="K1774" s="159"/>
      <c r="L1774" s="159"/>
      <c r="M1774" s="159"/>
      <c r="N1774" s="158"/>
      <c r="O1774" s="158"/>
      <c r="P1774" s="158"/>
      <c r="Q1774" s="158"/>
      <c r="R1774" s="159"/>
      <c r="S1774" s="159"/>
      <c r="T1774" s="159"/>
      <c r="U1774" s="159"/>
      <c r="V1774" s="159"/>
      <c r="W1774" s="159"/>
      <c r="X1774" s="159"/>
      <c r="Y1774" s="159"/>
      <c r="Z1774" s="148"/>
      <c r="AA1774" s="148"/>
      <c r="AB1774" s="148"/>
      <c r="AC1774" s="148"/>
      <c r="AD1774" s="148"/>
      <c r="AE1774" s="148"/>
      <c r="AF1774" s="148"/>
      <c r="AG1774" s="148" t="s">
        <v>365</v>
      </c>
      <c r="AH1774" s="148"/>
      <c r="AI1774" s="148"/>
      <c r="AJ1774" s="148"/>
      <c r="AK1774" s="148"/>
      <c r="AL1774" s="148"/>
      <c r="AM1774" s="148"/>
      <c r="AN1774" s="148"/>
      <c r="AO1774" s="148"/>
      <c r="AP1774" s="148"/>
      <c r="AQ1774" s="148"/>
      <c r="AR1774" s="148"/>
      <c r="AS1774" s="148"/>
      <c r="AT1774" s="148"/>
      <c r="AU1774" s="148"/>
      <c r="AV1774" s="148"/>
      <c r="AW1774" s="148"/>
      <c r="AX1774" s="148"/>
      <c r="AY1774" s="148"/>
      <c r="AZ1774" s="148"/>
      <c r="BA1774" s="148"/>
      <c r="BB1774" s="148"/>
      <c r="BC1774" s="148"/>
      <c r="BD1774" s="148"/>
      <c r="BE1774" s="148"/>
      <c r="BF1774" s="148"/>
      <c r="BG1774" s="148"/>
      <c r="BH1774" s="148"/>
    </row>
    <row r="1775" spans="1:60" outlineLevel="3" x14ac:dyDescent="0.2">
      <c r="A1775" s="155"/>
      <c r="B1775" s="156"/>
      <c r="C1775" s="263" t="s">
        <v>1982</v>
      </c>
      <c r="D1775" s="264"/>
      <c r="E1775" s="264"/>
      <c r="F1775" s="264"/>
      <c r="G1775" s="264"/>
      <c r="H1775" s="159"/>
      <c r="I1775" s="159"/>
      <c r="J1775" s="159"/>
      <c r="K1775" s="159"/>
      <c r="L1775" s="159"/>
      <c r="M1775" s="159"/>
      <c r="N1775" s="158"/>
      <c r="O1775" s="158"/>
      <c r="P1775" s="158"/>
      <c r="Q1775" s="158"/>
      <c r="R1775" s="159"/>
      <c r="S1775" s="159"/>
      <c r="T1775" s="159"/>
      <c r="U1775" s="159"/>
      <c r="V1775" s="159"/>
      <c r="W1775" s="159"/>
      <c r="X1775" s="159"/>
      <c r="Y1775" s="159"/>
      <c r="Z1775" s="148"/>
      <c r="AA1775" s="148"/>
      <c r="AB1775" s="148"/>
      <c r="AC1775" s="148"/>
      <c r="AD1775" s="148"/>
      <c r="AE1775" s="148"/>
      <c r="AF1775" s="148"/>
      <c r="AG1775" s="148" t="s">
        <v>365</v>
      </c>
      <c r="AH1775" s="148"/>
      <c r="AI1775" s="148"/>
      <c r="AJ1775" s="148"/>
      <c r="AK1775" s="148"/>
      <c r="AL1775" s="148"/>
      <c r="AM1775" s="148"/>
      <c r="AN1775" s="148"/>
      <c r="AO1775" s="148"/>
      <c r="AP1775" s="148"/>
      <c r="AQ1775" s="148"/>
      <c r="AR1775" s="148"/>
      <c r="AS1775" s="148"/>
      <c r="AT1775" s="148"/>
      <c r="AU1775" s="148"/>
      <c r="AV1775" s="148"/>
      <c r="AW1775" s="148"/>
      <c r="AX1775" s="148"/>
      <c r="AY1775" s="148"/>
      <c r="AZ1775" s="148"/>
      <c r="BA1775" s="148"/>
      <c r="BB1775" s="148"/>
      <c r="BC1775" s="148"/>
      <c r="BD1775" s="148"/>
      <c r="BE1775" s="148"/>
      <c r="BF1775" s="148"/>
      <c r="BG1775" s="148"/>
      <c r="BH1775" s="148"/>
    </row>
    <row r="1776" spans="1:60" outlineLevel="3" x14ac:dyDescent="0.2">
      <c r="A1776" s="155"/>
      <c r="B1776" s="156"/>
      <c r="C1776" s="263" t="s">
        <v>1983</v>
      </c>
      <c r="D1776" s="264"/>
      <c r="E1776" s="264"/>
      <c r="F1776" s="264"/>
      <c r="G1776" s="264"/>
      <c r="H1776" s="159"/>
      <c r="I1776" s="159"/>
      <c r="J1776" s="159"/>
      <c r="K1776" s="159"/>
      <c r="L1776" s="159"/>
      <c r="M1776" s="159"/>
      <c r="N1776" s="158"/>
      <c r="O1776" s="158"/>
      <c r="P1776" s="158"/>
      <c r="Q1776" s="158"/>
      <c r="R1776" s="159"/>
      <c r="S1776" s="159"/>
      <c r="T1776" s="159"/>
      <c r="U1776" s="159"/>
      <c r="V1776" s="159"/>
      <c r="W1776" s="159"/>
      <c r="X1776" s="159"/>
      <c r="Y1776" s="159"/>
      <c r="Z1776" s="148"/>
      <c r="AA1776" s="148"/>
      <c r="AB1776" s="148"/>
      <c r="AC1776" s="148"/>
      <c r="AD1776" s="148"/>
      <c r="AE1776" s="148"/>
      <c r="AF1776" s="148"/>
      <c r="AG1776" s="148" t="s">
        <v>365</v>
      </c>
      <c r="AH1776" s="148"/>
      <c r="AI1776" s="148"/>
      <c r="AJ1776" s="148"/>
      <c r="AK1776" s="148"/>
      <c r="AL1776" s="148"/>
      <c r="AM1776" s="148"/>
      <c r="AN1776" s="148"/>
      <c r="AO1776" s="148"/>
      <c r="AP1776" s="148"/>
      <c r="AQ1776" s="148"/>
      <c r="AR1776" s="148"/>
      <c r="AS1776" s="148"/>
      <c r="AT1776" s="148"/>
      <c r="AU1776" s="148"/>
      <c r="AV1776" s="148"/>
      <c r="AW1776" s="148"/>
      <c r="AX1776" s="148"/>
      <c r="AY1776" s="148"/>
      <c r="AZ1776" s="148"/>
      <c r="BA1776" s="148"/>
      <c r="BB1776" s="148"/>
      <c r="BC1776" s="148"/>
      <c r="BD1776" s="148"/>
      <c r="BE1776" s="148"/>
      <c r="BF1776" s="148"/>
      <c r="BG1776" s="148"/>
      <c r="BH1776" s="148"/>
    </row>
    <row r="1777" spans="1:60" outlineLevel="3" x14ac:dyDescent="0.2">
      <c r="A1777" s="155"/>
      <c r="B1777" s="156"/>
      <c r="C1777" s="263" t="s">
        <v>1984</v>
      </c>
      <c r="D1777" s="264"/>
      <c r="E1777" s="264"/>
      <c r="F1777" s="264"/>
      <c r="G1777" s="264"/>
      <c r="H1777" s="159"/>
      <c r="I1777" s="159"/>
      <c r="J1777" s="159"/>
      <c r="K1777" s="159"/>
      <c r="L1777" s="159"/>
      <c r="M1777" s="159"/>
      <c r="N1777" s="158"/>
      <c r="O1777" s="158"/>
      <c r="P1777" s="158"/>
      <c r="Q1777" s="158"/>
      <c r="R1777" s="159"/>
      <c r="S1777" s="159"/>
      <c r="T1777" s="159"/>
      <c r="U1777" s="159"/>
      <c r="V1777" s="159"/>
      <c r="W1777" s="159"/>
      <c r="X1777" s="159"/>
      <c r="Y1777" s="159"/>
      <c r="Z1777" s="148"/>
      <c r="AA1777" s="148"/>
      <c r="AB1777" s="148"/>
      <c r="AC1777" s="148"/>
      <c r="AD1777" s="148"/>
      <c r="AE1777" s="148"/>
      <c r="AF1777" s="148"/>
      <c r="AG1777" s="148" t="s">
        <v>365</v>
      </c>
      <c r="AH1777" s="148"/>
      <c r="AI1777" s="148"/>
      <c r="AJ1777" s="148"/>
      <c r="AK1777" s="148"/>
      <c r="AL1777" s="148"/>
      <c r="AM1777" s="148"/>
      <c r="AN1777" s="148"/>
      <c r="AO1777" s="148"/>
      <c r="AP1777" s="148"/>
      <c r="AQ1777" s="148"/>
      <c r="AR1777" s="148"/>
      <c r="AS1777" s="148"/>
      <c r="AT1777" s="148"/>
      <c r="AU1777" s="148"/>
      <c r="AV1777" s="148"/>
      <c r="AW1777" s="148"/>
      <c r="AX1777" s="148"/>
      <c r="AY1777" s="148"/>
      <c r="AZ1777" s="148"/>
      <c r="BA1777" s="148"/>
      <c r="BB1777" s="148"/>
      <c r="BC1777" s="148"/>
      <c r="BD1777" s="148"/>
      <c r="BE1777" s="148"/>
      <c r="BF1777" s="148"/>
      <c r="BG1777" s="148"/>
      <c r="BH1777" s="148"/>
    </row>
    <row r="1778" spans="1:60" outlineLevel="3" x14ac:dyDescent="0.2">
      <c r="A1778" s="155"/>
      <c r="B1778" s="156"/>
      <c r="C1778" s="263" t="s">
        <v>1985</v>
      </c>
      <c r="D1778" s="264"/>
      <c r="E1778" s="264"/>
      <c r="F1778" s="264"/>
      <c r="G1778" s="264"/>
      <c r="H1778" s="159"/>
      <c r="I1778" s="159"/>
      <c r="J1778" s="159"/>
      <c r="K1778" s="159"/>
      <c r="L1778" s="159"/>
      <c r="M1778" s="159"/>
      <c r="N1778" s="158"/>
      <c r="O1778" s="158"/>
      <c r="P1778" s="158"/>
      <c r="Q1778" s="158"/>
      <c r="R1778" s="159"/>
      <c r="S1778" s="159"/>
      <c r="T1778" s="159"/>
      <c r="U1778" s="159"/>
      <c r="V1778" s="159"/>
      <c r="W1778" s="159"/>
      <c r="X1778" s="159"/>
      <c r="Y1778" s="159"/>
      <c r="Z1778" s="148"/>
      <c r="AA1778" s="148"/>
      <c r="AB1778" s="148"/>
      <c r="AC1778" s="148"/>
      <c r="AD1778" s="148"/>
      <c r="AE1778" s="148"/>
      <c r="AF1778" s="148"/>
      <c r="AG1778" s="148" t="s">
        <v>365</v>
      </c>
      <c r="AH1778" s="148"/>
      <c r="AI1778" s="148"/>
      <c r="AJ1778" s="148"/>
      <c r="AK1778" s="148"/>
      <c r="AL1778" s="148"/>
      <c r="AM1778" s="148"/>
      <c r="AN1778" s="148"/>
      <c r="AO1778" s="148"/>
      <c r="AP1778" s="148"/>
      <c r="AQ1778" s="148"/>
      <c r="AR1778" s="148"/>
      <c r="AS1778" s="148"/>
      <c r="AT1778" s="148"/>
      <c r="AU1778" s="148"/>
      <c r="AV1778" s="148"/>
      <c r="AW1778" s="148"/>
      <c r="AX1778" s="148"/>
      <c r="AY1778" s="148"/>
      <c r="AZ1778" s="148"/>
      <c r="BA1778" s="148"/>
      <c r="BB1778" s="148"/>
      <c r="BC1778" s="148"/>
      <c r="BD1778" s="148"/>
      <c r="BE1778" s="148"/>
      <c r="BF1778" s="148"/>
      <c r="BG1778" s="148"/>
      <c r="BH1778" s="148"/>
    </row>
    <row r="1779" spans="1:60" outlineLevel="3" x14ac:dyDescent="0.2">
      <c r="A1779" s="155"/>
      <c r="B1779" s="156"/>
      <c r="C1779" s="263" t="s">
        <v>1986</v>
      </c>
      <c r="D1779" s="264"/>
      <c r="E1779" s="264"/>
      <c r="F1779" s="264"/>
      <c r="G1779" s="264"/>
      <c r="H1779" s="159"/>
      <c r="I1779" s="159"/>
      <c r="J1779" s="159"/>
      <c r="K1779" s="159"/>
      <c r="L1779" s="159"/>
      <c r="M1779" s="159"/>
      <c r="N1779" s="158"/>
      <c r="O1779" s="158"/>
      <c r="P1779" s="158"/>
      <c r="Q1779" s="158"/>
      <c r="R1779" s="159"/>
      <c r="S1779" s="159"/>
      <c r="T1779" s="159"/>
      <c r="U1779" s="159"/>
      <c r="V1779" s="159"/>
      <c r="W1779" s="159"/>
      <c r="X1779" s="159"/>
      <c r="Y1779" s="159"/>
      <c r="Z1779" s="148"/>
      <c r="AA1779" s="148"/>
      <c r="AB1779" s="148"/>
      <c r="AC1779" s="148"/>
      <c r="AD1779" s="148"/>
      <c r="AE1779" s="148"/>
      <c r="AF1779" s="148"/>
      <c r="AG1779" s="148" t="s">
        <v>365</v>
      </c>
      <c r="AH1779" s="148"/>
      <c r="AI1779" s="148"/>
      <c r="AJ1779" s="148"/>
      <c r="AK1779" s="148"/>
      <c r="AL1779" s="148"/>
      <c r="AM1779" s="148"/>
      <c r="AN1779" s="148"/>
      <c r="AO1779" s="148"/>
      <c r="AP1779" s="148"/>
      <c r="AQ1779" s="148"/>
      <c r="AR1779" s="148"/>
      <c r="AS1779" s="148"/>
      <c r="AT1779" s="148"/>
      <c r="AU1779" s="148"/>
      <c r="AV1779" s="148"/>
      <c r="AW1779" s="148"/>
      <c r="AX1779" s="148"/>
      <c r="AY1779" s="148"/>
      <c r="AZ1779" s="148"/>
      <c r="BA1779" s="148"/>
      <c r="BB1779" s="148"/>
      <c r="BC1779" s="148"/>
      <c r="BD1779" s="148"/>
      <c r="BE1779" s="148"/>
      <c r="BF1779" s="148"/>
      <c r="BG1779" s="148"/>
      <c r="BH1779" s="148"/>
    </row>
    <row r="1780" spans="1:60" outlineLevel="3" x14ac:dyDescent="0.2">
      <c r="A1780" s="155"/>
      <c r="B1780" s="156"/>
      <c r="C1780" s="263" t="s">
        <v>1987</v>
      </c>
      <c r="D1780" s="264"/>
      <c r="E1780" s="264"/>
      <c r="F1780" s="264"/>
      <c r="G1780" s="264"/>
      <c r="H1780" s="159"/>
      <c r="I1780" s="159"/>
      <c r="J1780" s="159"/>
      <c r="K1780" s="159"/>
      <c r="L1780" s="159"/>
      <c r="M1780" s="159"/>
      <c r="N1780" s="158"/>
      <c r="O1780" s="158"/>
      <c r="P1780" s="158"/>
      <c r="Q1780" s="158"/>
      <c r="R1780" s="159"/>
      <c r="S1780" s="159"/>
      <c r="T1780" s="159"/>
      <c r="U1780" s="159"/>
      <c r="V1780" s="159"/>
      <c r="W1780" s="159"/>
      <c r="X1780" s="159"/>
      <c r="Y1780" s="159"/>
      <c r="Z1780" s="148"/>
      <c r="AA1780" s="148"/>
      <c r="AB1780" s="148"/>
      <c r="AC1780" s="148"/>
      <c r="AD1780" s="148"/>
      <c r="AE1780" s="148"/>
      <c r="AF1780" s="148"/>
      <c r="AG1780" s="148" t="s">
        <v>365</v>
      </c>
      <c r="AH1780" s="148"/>
      <c r="AI1780" s="148"/>
      <c r="AJ1780" s="148"/>
      <c r="AK1780" s="148"/>
      <c r="AL1780" s="148"/>
      <c r="AM1780" s="148"/>
      <c r="AN1780" s="148"/>
      <c r="AO1780" s="148"/>
      <c r="AP1780" s="148"/>
      <c r="AQ1780" s="148"/>
      <c r="AR1780" s="148"/>
      <c r="AS1780" s="148"/>
      <c r="AT1780" s="148"/>
      <c r="AU1780" s="148"/>
      <c r="AV1780" s="148"/>
      <c r="AW1780" s="148"/>
      <c r="AX1780" s="148"/>
      <c r="AY1780" s="148"/>
      <c r="AZ1780" s="148"/>
      <c r="BA1780" s="148"/>
      <c r="BB1780" s="148"/>
      <c r="BC1780" s="148"/>
      <c r="BD1780" s="148"/>
      <c r="BE1780" s="148"/>
      <c r="BF1780" s="148"/>
      <c r="BG1780" s="148"/>
      <c r="BH1780" s="148"/>
    </row>
    <row r="1781" spans="1:60" outlineLevel="3" x14ac:dyDescent="0.2">
      <c r="A1781" s="155"/>
      <c r="B1781" s="156"/>
      <c r="C1781" s="263" t="s">
        <v>1134</v>
      </c>
      <c r="D1781" s="264"/>
      <c r="E1781" s="264"/>
      <c r="F1781" s="264"/>
      <c r="G1781" s="264"/>
      <c r="H1781" s="159"/>
      <c r="I1781" s="159"/>
      <c r="J1781" s="159"/>
      <c r="K1781" s="159"/>
      <c r="L1781" s="159"/>
      <c r="M1781" s="159"/>
      <c r="N1781" s="158"/>
      <c r="O1781" s="158"/>
      <c r="P1781" s="158"/>
      <c r="Q1781" s="158"/>
      <c r="R1781" s="159"/>
      <c r="S1781" s="159"/>
      <c r="T1781" s="159"/>
      <c r="U1781" s="159"/>
      <c r="V1781" s="159"/>
      <c r="W1781" s="159"/>
      <c r="X1781" s="159"/>
      <c r="Y1781" s="159"/>
      <c r="Z1781" s="148"/>
      <c r="AA1781" s="148"/>
      <c r="AB1781" s="148"/>
      <c r="AC1781" s="148"/>
      <c r="AD1781" s="148"/>
      <c r="AE1781" s="148"/>
      <c r="AF1781" s="148"/>
      <c r="AG1781" s="148" t="s">
        <v>365</v>
      </c>
      <c r="AH1781" s="148"/>
      <c r="AI1781" s="148"/>
      <c r="AJ1781" s="148"/>
      <c r="AK1781" s="148"/>
      <c r="AL1781" s="148"/>
      <c r="AM1781" s="148"/>
      <c r="AN1781" s="148"/>
      <c r="AO1781" s="148"/>
      <c r="AP1781" s="148"/>
      <c r="AQ1781" s="148"/>
      <c r="AR1781" s="148"/>
      <c r="AS1781" s="148"/>
      <c r="AT1781" s="148"/>
      <c r="AU1781" s="148"/>
      <c r="AV1781" s="148"/>
      <c r="AW1781" s="148"/>
      <c r="AX1781" s="148"/>
      <c r="AY1781" s="148"/>
      <c r="AZ1781" s="148"/>
      <c r="BA1781" s="148"/>
      <c r="BB1781" s="148"/>
      <c r="BC1781" s="148"/>
      <c r="BD1781" s="148"/>
      <c r="BE1781" s="148"/>
      <c r="BF1781" s="148"/>
      <c r="BG1781" s="148"/>
      <c r="BH1781" s="148"/>
    </row>
    <row r="1782" spans="1:60" outlineLevel="1" x14ac:dyDescent="0.2">
      <c r="A1782" s="178">
        <v>386</v>
      </c>
      <c r="B1782" s="179" t="s">
        <v>1988</v>
      </c>
      <c r="C1782" s="195" t="s">
        <v>1989</v>
      </c>
      <c r="D1782" s="180" t="s">
        <v>374</v>
      </c>
      <c r="E1782" s="181">
        <v>191.07599999999999</v>
      </c>
      <c r="F1782" s="182"/>
      <c r="G1782" s="183">
        <f>ROUND(E1782*F1782,2)</f>
        <v>0</v>
      </c>
      <c r="H1782" s="182"/>
      <c r="I1782" s="183">
        <f>ROUND(E1782*H1782,2)</f>
        <v>0</v>
      </c>
      <c r="J1782" s="182"/>
      <c r="K1782" s="183">
        <f>ROUND(E1782*J1782,2)</f>
        <v>0</v>
      </c>
      <c r="L1782" s="183">
        <v>12</v>
      </c>
      <c r="M1782" s="183">
        <f>G1782*(1+L1782/100)</f>
        <v>0</v>
      </c>
      <c r="N1782" s="181">
        <v>3.5500000000000002E-3</v>
      </c>
      <c r="O1782" s="181">
        <f>ROUND(E1782*N1782,2)</f>
        <v>0.68</v>
      </c>
      <c r="P1782" s="181">
        <v>0</v>
      </c>
      <c r="Q1782" s="181">
        <f>ROUND(E1782*P1782,2)</f>
        <v>0</v>
      </c>
      <c r="R1782" s="183"/>
      <c r="S1782" s="183" t="s">
        <v>633</v>
      </c>
      <c r="T1782" s="184" t="s">
        <v>634</v>
      </c>
      <c r="U1782" s="159">
        <v>0</v>
      </c>
      <c r="V1782" s="159">
        <f>ROUND(E1782*U1782,2)</f>
        <v>0</v>
      </c>
      <c r="W1782" s="159"/>
      <c r="X1782" s="159" t="s">
        <v>384</v>
      </c>
      <c r="Y1782" s="159" t="s">
        <v>315</v>
      </c>
      <c r="Z1782" s="148"/>
      <c r="AA1782" s="148"/>
      <c r="AB1782" s="148"/>
      <c r="AC1782" s="148"/>
      <c r="AD1782" s="148"/>
      <c r="AE1782" s="148"/>
      <c r="AF1782" s="148"/>
      <c r="AG1782" s="148" t="s">
        <v>385</v>
      </c>
      <c r="AH1782" s="148"/>
      <c r="AI1782" s="148"/>
      <c r="AJ1782" s="148"/>
      <c r="AK1782" s="148"/>
      <c r="AL1782" s="148"/>
      <c r="AM1782" s="148"/>
      <c r="AN1782" s="148"/>
      <c r="AO1782" s="148"/>
      <c r="AP1782" s="148"/>
      <c r="AQ1782" s="148"/>
      <c r="AR1782" s="148"/>
      <c r="AS1782" s="148"/>
      <c r="AT1782" s="148"/>
      <c r="AU1782" s="148"/>
      <c r="AV1782" s="148"/>
      <c r="AW1782" s="148"/>
      <c r="AX1782" s="148"/>
      <c r="AY1782" s="148"/>
      <c r="AZ1782" s="148"/>
      <c r="BA1782" s="148"/>
      <c r="BB1782" s="148"/>
      <c r="BC1782" s="148"/>
      <c r="BD1782" s="148"/>
      <c r="BE1782" s="148"/>
      <c r="BF1782" s="148"/>
      <c r="BG1782" s="148"/>
      <c r="BH1782" s="148"/>
    </row>
    <row r="1783" spans="1:60" outlineLevel="2" x14ac:dyDescent="0.2">
      <c r="A1783" s="155"/>
      <c r="B1783" s="156"/>
      <c r="C1783" s="196" t="s">
        <v>1990</v>
      </c>
      <c r="D1783" s="161"/>
      <c r="E1783" s="162">
        <v>191.07599999999999</v>
      </c>
      <c r="F1783" s="159"/>
      <c r="G1783" s="159"/>
      <c r="H1783" s="159"/>
      <c r="I1783" s="159"/>
      <c r="J1783" s="159"/>
      <c r="K1783" s="159"/>
      <c r="L1783" s="159"/>
      <c r="M1783" s="159"/>
      <c r="N1783" s="158"/>
      <c r="O1783" s="158"/>
      <c r="P1783" s="158"/>
      <c r="Q1783" s="158"/>
      <c r="R1783" s="159"/>
      <c r="S1783" s="159"/>
      <c r="T1783" s="159"/>
      <c r="U1783" s="159"/>
      <c r="V1783" s="159"/>
      <c r="W1783" s="159"/>
      <c r="X1783" s="159"/>
      <c r="Y1783" s="159"/>
      <c r="Z1783" s="148"/>
      <c r="AA1783" s="148"/>
      <c r="AB1783" s="148"/>
      <c r="AC1783" s="148"/>
      <c r="AD1783" s="148"/>
      <c r="AE1783" s="148"/>
      <c r="AF1783" s="148"/>
      <c r="AG1783" s="148" t="s">
        <v>318</v>
      </c>
      <c r="AH1783" s="148">
        <v>5</v>
      </c>
      <c r="AI1783" s="148"/>
      <c r="AJ1783" s="148"/>
      <c r="AK1783" s="148"/>
      <c r="AL1783" s="148"/>
      <c r="AM1783" s="148"/>
      <c r="AN1783" s="148"/>
      <c r="AO1783" s="148"/>
      <c r="AP1783" s="148"/>
      <c r="AQ1783" s="148"/>
      <c r="AR1783" s="148"/>
      <c r="AS1783" s="148"/>
      <c r="AT1783" s="148"/>
      <c r="AU1783" s="148"/>
      <c r="AV1783" s="148"/>
      <c r="AW1783" s="148"/>
      <c r="AX1783" s="148"/>
      <c r="AY1783" s="148"/>
      <c r="AZ1783" s="148"/>
      <c r="BA1783" s="148"/>
      <c r="BB1783" s="148"/>
      <c r="BC1783" s="148"/>
      <c r="BD1783" s="148"/>
      <c r="BE1783" s="148"/>
      <c r="BF1783" s="148"/>
      <c r="BG1783" s="148"/>
      <c r="BH1783" s="148"/>
    </row>
    <row r="1784" spans="1:60" outlineLevel="1" x14ac:dyDescent="0.2">
      <c r="A1784" s="185">
        <v>387</v>
      </c>
      <c r="B1784" s="186" t="s">
        <v>1991</v>
      </c>
      <c r="C1784" s="197" t="s">
        <v>1992</v>
      </c>
      <c r="D1784" s="187" t="s">
        <v>381</v>
      </c>
      <c r="E1784" s="188">
        <v>0.78293999999999997</v>
      </c>
      <c r="F1784" s="189"/>
      <c r="G1784" s="190">
        <f>ROUND(E1784*F1784,2)</f>
        <v>0</v>
      </c>
      <c r="H1784" s="189"/>
      <c r="I1784" s="190">
        <f>ROUND(E1784*H1784,2)</f>
        <v>0</v>
      </c>
      <c r="J1784" s="189"/>
      <c r="K1784" s="190">
        <f>ROUND(E1784*J1784,2)</f>
        <v>0</v>
      </c>
      <c r="L1784" s="190">
        <v>12</v>
      </c>
      <c r="M1784" s="190">
        <f>G1784*(1+L1784/100)</f>
        <v>0</v>
      </c>
      <c r="N1784" s="188">
        <v>0</v>
      </c>
      <c r="O1784" s="188">
        <f>ROUND(E1784*N1784,2)</f>
        <v>0</v>
      </c>
      <c r="P1784" s="188">
        <v>0</v>
      </c>
      <c r="Q1784" s="188">
        <f>ROUND(E1784*P1784,2)</f>
        <v>0</v>
      </c>
      <c r="R1784" s="190"/>
      <c r="S1784" s="190" t="s">
        <v>313</v>
      </c>
      <c r="T1784" s="191" t="s">
        <v>313</v>
      </c>
      <c r="U1784" s="159">
        <v>1.1020000000000001</v>
      </c>
      <c r="V1784" s="159">
        <f>ROUND(E1784*U1784,2)</f>
        <v>0.86</v>
      </c>
      <c r="W1784" s="159"/>
      <c r="X1784" s="159" t="s">
        <v>1143</v>
      </c>
      <c r="Y1784" s="159" t="s">
        <v>315</v>
      </c>
      <c r="Z1784" s="148"/>
      <c r="AA1784" s="148"/>
      <c r="AB1784" s="148"/>
      <c r="AC1784" s="148"/>
      <c r="AD1784" s="148"/>
      <c r="AE1784" s="148"/>
      <c r="AF1784" s="148"/>
      <c r="AG1784" s="148" t="s">
        <v>1144</v>
      </c>
      <c r="AH1784" s="148"/>
      <c r="AI1784" s="148"/>
      <c r="AJ1784" s="148"/>
      <c r="AK1784" s="148"/>
      <c r="AL1784" s="148"/>
      <c r="AM1784" s="148"/>
      <c r="AN1784" s="148"/>
      <c r="AO1784" s="148"/>
      <c r="AP1784" s="148"/>
      <c r="AQ1784" s="148"/>
      <c r="AR1784" s="148"/>
      <c r="AS1784" s="148"/>
      <c r="AT1784" s="148"/>
      <c r="AU1784" s="148"/>
      <c r="AV1784" s="148"/>
      <c r="AW1784" s="148"/>
      <c r="AX1784" s="148"/>
      <c r="AY1784" s="148"/>
      <c r="AZ1784" s="148"/>
      <c r="BA1784" s="148"/>
      <c r="BB1784" s="148"/>
      <c r="BC1784" s="148"/>
      <c r="BD1784" s="148"/>
      <c r="BE1784" s="148"/>
      <c r="BF1784" s="148"/>
      <c r="BG1784" s="148"/>
      <c r="BH1784" s="148"/>
    </row>
    <row r="1785" spans="1:60" x14ac:dyDescent="0.2">
      <c r="A1785" s="171" t="s">
        <v>308</v>
      </c>
      <c r="B1785" s="172" t="s">
        <v>271</v>
      </c>
      <c r="C1785" s="194" t="s">
        <v>272</v>
      </c>
      <c r="D1785" s="173"/>
      <c r="E1785" s="174"/>
      <c r="F1785" s="175"/>
      <c r="G1785" s="175">
        <f>SUMIF(AG1786:AG1817,"&lt;&gt;NOR",G1786:G1817)</f>
        <v>0</v>
      </c>
      <c r="H1785" s="175"/>
      <c r="I1785" s="175">
        <f>SUM(I1786:I1817)</f>
        <v>0</v>
      </c>
      <c r="J1785" s="175"/>
      <c r="K1785" s="175">
        <f>SUM(K1786:K1817)</f>
        <v>0</v>
      </c>
      <c r="L1785" s="175"/>
      <c r="M1785" s="175">
        <f>SUM(M1786:M1817)</f>
        <v>0</v>
      </c>
      <c r="N1785" s="174"/>
      <c r="O1785" s="174">
        <f>SUM(O1786:O1817)</f>
        <v>5.1300000000000008</v>
      </c>
      <c r="P1785" s="174"/>
      <c r="Q1785" s="174">
        <f>SUM(Q1786:Q1817)</f>
        <v>0</v>
      </c>
      <c r="R1785" s="175"/>
      <c r="S1785" s="175"/>
      <c r="T1785" s="176"/>
      <c r="U1785" s="170"/>
      <c r="V1785" s="170">
        <f>SUM(V1786:V1817)</f>
        <v>223.46</v>
      </c>
      <c r="W1785" s="170"/>
      <c r="X1785" s="170"/>
      <c r="Y1785" s="170"/>
      <c r="AG1785" t="s">
        <v>309</v>
      </c>
    </row>
    <row r="1786" spans="1:60" outlineLevel="1" x14ac:dyDescent="0.2">
      <c r="A1786" s="178">
        <v>388</v>
      </c>
      <c r="B1786" s="179" t="s">
        <v>1993</v>
      </c>
      <c r="C1786" s="195" t="s">
        <v>1994</v>
      </c>
      <c r="D1786" s="180" t="s">
        <v>374</v>
      </c>
      <c r="E1786" s="181">
        <v>150.66200000000001</v>
      </c>
      <c r="F1786" s="182"/>
      <c r="G1786" s="183">
        <f>ROUND(E1786*F1786,2)</f>
        <v>0</v>
      </c>
      <c r="H1786" s="182"/>
      <c r="I1786" s="183">
        <f>ROUND(E1786*H1786,2)</f>
        <v>0</v>
      </c>
      <c r="J1786" s="182"/>
      <c r="K1786" s="183">
        <f>ROUND(E1786*J1786,2)</f>
        <v>0</v>
      </c>
      <c r="L1786" s="183">
        <v>12</v>
      </c>
      <c r="M1786" s="183">
        <f>G1786*(1+L1786/100)</f>
        <v>0</v>
      </c>
      <c r="N1786" s="181">
        <v>2.1000000000000001E-4</v>
      </c>
      <c r="O1786" s="181">
        <f>ROUND(E1786*N1786,2)</f>
        <v>0.03</v>
      </c>
      <c r="P1786" s="181">
        <v>0</v>
      </c>
      <c r="Q1786" s="181">
        <f>ROUND(E1786*P1786,2)</f>
        <v>0</v>
      </c>
      <c r="R1786" s="183"/>
      <c r="S1786" s="183" t="s">
        <v>313</v>
      </c>
      <c r="T1786" s="184" t="s">
        <v>313</v>
      </c>
      <c r="U1786" s="159">
        <v>0.05</v>
      </c>
      <c r="V1786" s="159">
        <f>ROUND(E1786*U1786,2)</f>
        <v>7.53</v>
      </c>
      <c r="W1786" s="159"/>
      <c r="X1786" s="159" t="s">
        <v>314</v>
      </c>
      <c r="Y1786" s="159" t="s">
        <v>315</v>
      </c>
      <c r="Z1786" s="148"/>
      <c r="AA1786" s="148"/>
      <c r="AB1786" s="148"/>
      <c r="AC1786" s="148"/>
      <c r="AD1786" s="148"/>
      <c r="AE1786" s="148"/>
      <c r="AF1786" s="148"/>
      <c r="AG1786" s="148" t="s">
        <v>316</v>
      </c>
      <c r="AH1786" s="148"/>
      <c r="AI1786" s="148"/>
      <c r="AJ1786" s="148"/>
      <c r="AK1786" s="148"/>
      <c r="AL1786" s="148"/>
      <c r="AM1786" s="148"/>
      <c r="AN1786" s="148"/>
      <c r="AO1786" s="148"/>
      <c r="AP1786" s="148"/>
      <c r="AQ1786" s="148"/>
      <c r="AR1786" s="148"/>
      <c r="AS1786" s="148"/>
      <c r="AT1786" s="148"/>
      <c r="AU1786" s="148"/>
      <c r="AV1786" s="148"/>
      <c r="AW1786" s="148"/>
      <c r="AX1786" s="148"/>
      <c r="AY1786" s="148"/>
      <c r="AZ1786" s="148"/>
      <c r="BA1786" s="148"/>
      <c r="BB1786" s="148"/>
      <c r="BC1786" s="148"/>
      <c r="BD1786" s="148"/>
      <c r="BE1786" s="148"/>
      <c r="BF1786" s="148"/>
      <c r="BG1786" s="148"/>
      <c r="BH1786" s="148"/>
    </row>
    <row r="1787" spans="1:60" outlineLevel="2" x14ac:dyDescent="0.2">
      <c r="A1787" s="155"/>
      <c r="B1787" s="156"/>
      <c r="C1787" s="265" t="s">
        <v>1995</v>
      </c>
      <c r="D1787" s="266"/>
      <c r="E1787" s="266"/>
      <c r="F1787" s="266"/>
      <c r="G1787" s="266"/>
      <c r="H1787" s="159"/>
      <c r="I1787" s="159"/>
      <c r="J1787" s="159"/>
      <c r="K1787" s="159"/>
      <c r="L1787" s="159"/>
      <c r="M1787" s="159"/>
      <c r="N1787" s="158"/>
      <c r="O1787" s="158"/>
      <c r="P1787" s="158"/>
      <c r="Q1787" s="158"/>
      <c r="R1787" s="159"/>
      <c r="S1787" s="159"/>
      <c r="T1787" s="159"/>
      <c r="U1787" s="159"/>
      <c r="V1787" s="159"/>
      <c r="W1787" s="159"/>
      <c r="X1787" s="159"/>
      <c r="Y1787" s="159"/>
      <c r="Z1787" s="148"/>
      <c r="AA1787" s="148"/>
      <c r="AB1787" s="148"/>
      <c r="AC1787" s="148"/>
      <c r="AD1787" s="148"/>
      <c r="AE1787" s="148"/>
      <c r="AF1787" s="148"/>
      <c r="AG1787" s="148" t="s">
        <v>365</v>
      </c>
      <c r="AH1787" s="148"/>
      <c r="AI1787" s="148"/>
      <c r="AJ1787" s="148"/>
      <c r="AK1787" s="148"/>
      <c r="AL1787" s="148"/>
      <c r="AM1787" s="148"/>
      <c r="AN1787" s="148"/>
      <c r="AO1787" s="148"/>
      <c r="AP1787" s="148"/>
      <c r="AQ1787" s="148"/>
      <c r="AR1787" s="148"/>
      <c r="AS1787" s="148"/>
      <c r="AT1787" s="148"/>
      <c r="AU1787" s="148"/>
      <c r="AV1787" s="148"/>
      <c r="AW1787" s="148"/>
      <c r="AX1787" s="148"/>
      <c r="AY1787" s="148"/>
      <c r="AZ1787" s="148"/>
      <c r="BA1787" s="148"/>
      <c r="BB1787" s="148"/>
      <c r="BC1787" s="148"/>
      <c r="BD1787" s="148"/>
      <c r="BE1787" s="148"/>
      <c r="BF1787" s="148"/>
      <c r="BG1787" s="148"/>
      <c r="BH1787" s="148"/>
    </row>
    <row r="1788" spans="1:60" outlineLevel="2" x14ac:dyDescent="0.2">
      <c r="A1788" s="155"/>
      <c r="B1788" s="156"/>
      <c r="C1788" s="196" t="s">
        <v>1996</v>
      </c>
      <c r="D1788" s="161"/>
      <c r="E1788" s="162">
        <v>19.738</v>
      </c>
      <c r="F1788" s="159"/>
      <c r="G1788" s="159"/>
      <c r="H1788" s="159"/>
      <c r="I1788" s="159"/>
      <c r="J1788" s="159"/>
      <c r="K1788" s="159"/>
      <c r="L1788" s="159"/>
      <c r="M1788" s="159"/>
      <c r="N1788" s="158"/>
      <c r="O1788" s="158"/>
      <c r="P1788" s="158"/>
      <c r="Q1788" s="158"/>
      <c r="R1788" s="159"/>
      <c r="S1788" s="159"/>
      <c r="T1788" s="159"/>
      <c r="U1788" s="159"/>
      <c r="V1788" s="159"/>
      <c r="W1788" s="159"/>
      <c r="X1788" s="159"/>
      <c r="Y1788" s="159"/>
      <c r="Z1788" s="148"/>
      <c r="AA1788" s="148"/>
      <c r="AB1788" s="148"/>
      <c r="AC1788" s="148"/>
      <c r="AD1788" s="148"/>
      <c r="AE1788" s="148"/>
      <c r="AF1788" s="148"/>
      <c r="AG1788" s="148" t="s">
        <v>318</v>
      </c>
      <c r="AH1788" s="148">
        <v>0</v>
      </c>
      <c r="AI1788" s="148"/>
      <c r="AJ1788" s="148"/>
      <c r="AK1788" s="148"/>
      <c r="AL1788" s="148"/>
      <c r="AM1788" s="148"/>
      <c r="AN1788" s="148"/>
      <c r="AO1788" s="148"/>
      <c r="AP1788" s="148"/>
      <c r="AQ1788" s="148"/>
      <c r="AR1788" s="148"/>
      <c r="AS1788" s="148"/>
      <c r="AT1788" s="148"/>
      <c r="AU1788" s="148"/>
      <c r="AV1788" s="148"/>
      <c r="AW1788" s="148"/>
      <c r="AX1788" s="148"/>
      <c r="AY1788" s="148"/>
      <c r="AZ1788" s="148"/>
      <c r="BA1788" s="148"/>
      <c r="BB1788" s="148"/>
      <c r="BC1788" s="148"/>
      <c r="BD1788" s="148"/>
      <c r="BE1788" s="148"/>
      <c r="BF1788" s="148"/>
      <c r="BG1788" s="148"/>
      <c r="BH1788" s="148"/>
    </row>
    <row r="1789" spans="1:60" outlineLevel="3" x14ac:dyDescent="0.2">
      <c r="A1789" s="155"/>
      <c r="B1789" s="156"/>
      <c r="C1789" s="196" t="s">
        <v>1997</v>
      </c>
      <c r="D1789" s="161"/>
      <c r="E1789" s="162">
        <v>22.56</v>
      </c>
      <c r="F1789" s="159"/>
      <c r="G1789" s="159"/>
      <c r="H1789" s="159"/>
      <c r="I1789" s="159"/>
      <c r="J1789" s="159"/>
      <c r="K1789" s="159"/>
      <c r="L1789" s="159"/>
      <c r="M1789" s="159"/>
      <c r="N1789" s="158"/>
      <c r="O1789" s="158"/>
      <c r="P1789" s="158"/>
      <c r="Q1789" s="158"/>
      <c r="R1789" s="159"/>
      <c r="S1789" s="159"/>
      <c r="T1789" s="159"/>
      <c r="U1789" s="159"/>
      <c r="V1789" s="159"/>
      <c r="W1789" s="159"/>
      <c r="X1789" s="159"/>
      <c r="Y1789" s="159"/>
      <c r="Z1789" s="148"/>
      <c r="AA1789" s="148"/>
      <c r="AB1789" s="148"/>
      <c r="AC1789" s="148"/>
      <c r="AD1789" s="148"/>
      <c r="AE1789" s="148"/>
      <c r="AF1789" s="148"/>
      <c r="AG1789" s="148" t="s">
        <v>318</v>
      </c>
      <c r="AH1789" s="148">
        <v>0</v>
      </c>
      <c r="AI1789" s="148"/>
      <c r="AJ1789" s="148"/>
      <c r="AK1789" s="148"/>
      <c r="AL1789" s="148"/>
      <c r="AM1789" s="148"/>
      <c r="AN1789" s="148"/>
      <c r="AO1789" s="148"/>
      <c r="AP1789" s="148"/>
      <c r="AQ1789" s="148"/>
      <c r="AR1789" s="148"/>
      <c r="AS1789" s="148"/>
      <c r="AT1789" s="148"/>
      <c r="AU1789" s="148"/>
      <c r="AV1789" s="148"/>
      <c r="AW1789" s="148"/>
      <c r="AX1789" s="148"/>
      <c r="AY1789" s="148"/>
      <c r="AZ1789" s="148"/>
      <c r="BA1789" s="148"/>
      <c r="BB1789" s="148"/>
      <c r="BC1789" s="148"/>
      <c r="BD1789" s="148"/>
      <c r="BE1789" s="148"/>
      <c r="BF1789" s="148"/>
      <c r="BG1789" s="148"/>
      <c r="BH1789" s="148"/>
    </row>
    <row r="1790" spans="1:60" outlineLevel="3" x14ac:dyDescent="0.2">
      <c r="A1790" s="155"/>
      <c r="B1790" s="156"/>
      <c r="C1790" s="196" t="s">
        <v>1998</v>
      </c>
      <c r="D1790" s="161"/>
      <c r="E1790" s="162">
        <v>18.681999999999999</v>
      </c>
      <c r="F1790" s="159"/>
      <c r="G1790" s="159"/>
      <c r="H1790" s="159"/>
      <c r="I1790" s="159"/>
      <c r="J1790" s="159"/>
      <c r="K1790" s="159"/>
      <c r="L1790" s="159"/>
      <c r="M1790" s="159"/>
      <c r="N1790" s="158"/>
      <c r="O1790" s="158"/>
      <c r="P1790" s="158"/>
      <c r="Q1790" s="158"/>
      <c r="R1790" s="159"/>
      <c r="S1790" s="159"/>
      <c r="T1790" s="159"/>
      <c r="U1790" s="159"/>
      <c r="V1790" s="159"/>
      <c r="W1790" s="159"/>
      <c r="X1790" s="159"/>
      <c r="Y1790" s="159"/>
      <c r="Z1790" s="148"/>
      <c r="AA1790" s="148"/>
      <c r="AB1790" s="148"/>
      <c r="AC1790" s="148"/>
      <c r="AD1790" s="148"/>
      <c r="AE1790" s="148"/>
      <c r="AF1790" s="148"/>
      <c r="AG1790" s="148" t="s">
        <v>318</v>
      </c>
      <c r="AH1790" s="148">
        <v>0</v>
      </c>
      <c r="AI1790" s="148"/>
      <c r="AJ1790" s="148"/>
      <c r="AK1790" s="148"/>
      <c r="AL1790" s="148"/>
      <c r="AM1790" s="148"/>
      <c r="AN1790" s="148"/>
      <c r="AO1790" s="148"/>
      <c r="AP1790" s="148"/>
      <c r="AQ1790" s="148"/>
      <c r="AR1790" s="148"/>
      <c r="AS1790" s="148"/>
      <c r="AT1790" s="148"/>
      <c r="AU1790" s="148"/>
      <c r="AV1790" s="148"/>
      <c r="AW1790" s="148"/>
      <c r="AX1790" s="148"/>
      <c r="AY1790" s="148"/>
      <c r="AZ1790" s="148"/>
      <c r="BA1790" s="148"/>
      <c r="BB1790" s="148"/>
      <c r="BC1790" s="148"/>
      <c r="BD1790" s="148"/>
      <c r="BE1790" s="148"/>
      <c r="BF1790" s="148"/>
      <c r="BG1790" s="148"/>
      <c r="BH1790" s="148"/>
    </row>
    <row r="1791" spans="1:60" outlineLevel="3" x14ac:dyDescent="0.2">
      <c r="A1791" s="155"/>
      <c r="B1791" s="156"/>
      <c r="C1791" s="196" t="s">
        <v>1999</v>
      </c>
      <c r="D1791" s="161"/>
      <c r="E1791" s="162">
        <v>12.8</v>
      </c>
      <c r="F1791" s="159"/>
      <c r="G1791" s="159"/>
      <c r="H1791" s="159"/>
      <c r="I1791" s="159"/>
      <c r="J1791" s="159"/>
      <c r="K1791" s="159"/>
      <c r="L1791" s="159"/>
      <c r="M1791" s="159"/>
      <c r="N1791" s="158"/>
      <c r="O1791" s="158"/>
      <c r="P1791" s="158"/>
      <c r="Q1791" s="158"/>
      <c r="R1791" s="159"/>
      <c r="S1791" s="159"/>
      <c r="T1791" s="159"/>
      <c r="U1791" s="159"/>
      <c r="V1791" s="159"/>
      <c r="W1791" s="159"/>
      <c r="X1791" s="159"/>
      <c r="Y1791" s="159"/>
      <c r="Z1791" s="148"/>
      <c r="AA1791" s="148"/>
      <c r="AB1791" s="148"/>
      <c r="AC1791" s="148"/>
      <c r="AD1791" s="148"/>
      <c r="AE1791" s="148"/>
      <c r="AF1791" s="148"/>
      <c r="AG1791" s="148" t="s">
        <v>318</v>
      </c>
      <c r="AH1791" s="148">
        <v>0</v>
      </c>
      <c r="AI1791" s="148"/>
      <c r="AJ1791" s="148"/>
      <c r="AK1791" s="148"/>
      <c r="AL1791" s="148"/>
      <c r="AM1791" s="148"/>
      <c r="AN1791" s="148"/>
      <c r="AO1791" s="148"/>
      <c r="AP1791" s="148"/>
      <c r="AQ1791" s="148"/>
      <c r="AR1791" s="148"/>
      <c r="AS1791" s="148"/>
      <c r="AT1791" s="148"/>
      <c r="AU1791" s="148"/>
      <c r="AV1791" s="148"/>
      <c r="AW1791" s="148"/>
      <c r="AX1791" s="148"/>
      <c r="AY1791" s="148"/>
      <c r="AZ1791" s="148"/>
      <c r="BA1791" s="148"/>
      <c r="BB1791" s="148"/>
      <c r="BC1791" s="148"/>
      <c r="BD1791" s="148"/>
      <c r="BE1791" s="148"/>
      <c r="BF1791" s="148"/>
      <c r="BG1791" s="148"/>
      <c r="BH1791" s="148"/>
    </row>
    <row r="1792" spans="1:60" outlineLevel="3" x14ac:dyDescent="0.2">
      <c r="A1792" s="155"/>
      <c r="B1792" s="156"/>
      <c r="C1792" s="196" t="s">
        <v>2000</v>
      </c>
      <c r="D1792" s="161"/>
      <c r="E1792" s="162">
        <v>23.760999999999999</v>
      </c>
      <c r="F1792" s="159"/>
      <c r="G1792" s="159"/>
      <c r="H1792" s="159"/>
      <c r="I1792" s="159"/>
      <c r="J1792" s="159"/>
      <c r="K1792" s="159"/>
      <c r="L1792" s="159"/>
      <c r="M1792" s="159"/>
      <c r="N1792" s="158"/>
      <c r="O1792" s="158"/>
      <c r="P1792" s="158"/>
      <c r="Q1792" s="158"/>
      <c r="R1792" s="159"/>
      <c r="S1792" s="159"/>
      <c r="T1792" s="159"/>
      <c r="U1792" s="159"/>
      <c r="V1792" s="159"/>
      <c r="W1792" s="159"/>
      <c r="X1792" s="159"/>
      <c r="Y1792" s="159"/>
      <c r="Z1792" s="148"/>
      <c r="AA1792" s="148"/>
      <c r="AB1792" s="148"/>
      <c r="AC1792" s="148"/>
      <c r="AD1792" s="148"/>
      <c r="AE1792" s="148"/>
      <c r="AF1792" s="148"/>
      <c r="AG1792" s="148" t="s">
        <v>318</v>
      </c>
      <c r="AH1792" s="148">
        <v>0</v>
      </c>
      <c r="AI1792" s="148"/>
      <c r="AJ1792" s="148"/>
      <c r="AK1792" s="148"/>
      <c r="AL1792" s="148"/>
      <c r="AM1792" s="148"/>
      <c r="AN1792" s="148"/>
      <c r="AO1792" s="148"/>
      <c r="AP1792" s="148"/>
      <c r="AQ1792" s="148"/>
      <c r="AR1792" s="148"/>
      <c r="AS1792" s="148"/>
      <c r="AT1792" s="148"/>
      <c r="AU1792" s="148"/>
      <c r="AV1792" s="148"/>
      <c r="AW1792" s="148"/>
      <c r="AX1792" s="148"/>
      <c r="AY1792" s="148"/>
      <c r="AZ1792" s="148"/>
      <c r="BA1792" s="148"/>
      <c r="BB1792" s="148"/>
      <c r="BC1792" s="148"/>
      <c r="BD1792" s="148"/>
      <c r="BE1792" s="148"/>
      <c r="BF1792" s="148"/>
      <c r="BG1792" s="148"/>
      <c r="BH1792" s="148"/>
    </row>
    <row r="1793" spans="1:60" outlineLevel="3" x14ac:dyDescent="0.2">
      <c r="A1793" s="155"/>
      <c r="B1793" s="156"/>
      <c r="C1793" s="196" t="s">
        <v>2001</v>
      </c>
      <c r="D1793" s="161"/>
      <c r="E1793" s="162">
        <v>18.2</v>
      </c>
      <c r="F1793" s="159"/>
      <c r="G1793" s="159"/>
      <c r="H1793" s="159"/>
      <c r="I1793" s="159"/>
      <c r="J1793" s="159"/>
      <c r="K1793" s="159"/>
      <c r="L1793" s="159"/>
      <c r="M1793" s="159"/>
      <c r="N1793" s="158"/>
      <c r="O1793" s="158"/>
      <c r="P1793" s="158"/>
      <c r="Q1793" s="158"/>
      <c r="R1793" s="159"/>
      <c r="S1793" s="159"/>
      <c r="T1793" s="159"/>
      <c r="U1793" s="159"/>
      <c r="V1793" s="159"/>
      <c r="W1793" s="159"/>
      <c r="X1793" s="159"/>
      <c r="Y1793" s="159"/>
      <c r="Z1793" s="148"/>
      <c r="AA1793" s="148"/>
      <c r="AB1793" s="148"/>
      <c r="AC1793" s="148"/>
      <c r="AD1793" s="148"/>
      <c r="AE1793" s="148"/>
      <c r="AF1793" s="148"/>
      <c r="AG1793" s="148" t="s">
        <v>318</v>
      </c>
      <c r="AH1793" s="148">
        <v>0</v>
      </c>
      <c r="AI1793" s="148"/>
      <c r="AJ1793" s="148"/>
      <c r="AK1793" s="148"/>
      <c r="AL1793" s="148"/>
      <c r="AM1793" s="148"/>
      <c r="AN1793" s="148"/>
      <c r="AO1793" s="148"/>
      <c r="AP1793" s="148"/>
      <c r="AQ1793" s="148"/>
      <c r="AR1793" s="148"/>
      <c r="AS1793" s="148"/>
      <c r="AT1793" s="148"/>
      <c r="AU1793" s="148"/>
      <c r="AV1793" s="148"/>
      <c r="AW1793" s="148"/>
      <c r="AX1793" s="148"/>
      <c r="AY1793" s="148"/>
      <c r="AZ1793" s="148"/>
      <c r="BA1793" s="148"/>
      <c r="BB1793" s="148"/>
      <c r="BC1793" s="148"/>
      <c r="BD1793" s="148"/>
      <c r="BE1793" s="148"/>
      <c r="BF1793" s="148"/>
      <c r="BG1793" s="148"/>
      <c r="BH1793" s="148"/>
    </row>
    <row r="1794" spans="1:60" outlineLevel="3" x14ac:dyDescent="0.2">
      <c r="A1794" s="155"/>
      <c r="B1794" s="156"/>
      <c r="C1794" s="196" t="s">
        <v>2002</v>
      </c>
      <c r="D1794" s="161"/>
      <c r="E1794" s="162">
        <v>26.838999999999999</v>
      </c>
      <c r="F1794" s="159"/>
      <c r="G1794" s="159"/>
      <c r="H1794" s="159"/>
      <c r="I1794" s="159"/>
      <c r="J1794" s="159"/>
      <c r="K1794" s="159"/>
      <c r="L1794" s="159"/>
      <c r="M1794" s="159"/>
      <c r="N1794" s="158"/>
      <c r="O1794" s="158"/>
      <c r="P1794" s="158"/>
      <c r="Q1794" s="158"/>
      <c r="R1794" s="159"/>
      <c r="S1794" s="159"/>
      <c r="T1794" s="159"/>
      <c r="U1794" s="159"/>
      <c r="V1794" s="159"/>
      <c r="W1794" s="159"/>
      <c r="X1794" s="159"/>
      <c r="Y1794" s="159"/>
      <c r="Z1794" s="148"/>
      <c r="AA1794" s="148"/>
      <c r="AB1794" s="148"/>
      <c r="AC1794" s="148"/>
      <c r="AD1794" s="148"/>
      <c r="AE1794" s="148"/>
      <c r="AF1794" s="148"/>
      <c r="AG1794" s="148" t="s">
        <v>318</v>
      </c>
      <c r="AH1794" s="148">
        <v>0</v>
      </c>
      <c r="AI1794" s="148"/>
      <c r="AJ1794" s="148"/>
      <c r="AK1794" s="148"/>
      <c r="AL1794" s="148"/>
      <c r="AM1794" s="148"/>
      <c r="AN1794" s="148"/>
      <c r="AO1794" s="148"/>
      <c r="AP1794" s="148"/>
      <c r="AQ1794" s="148"/>
      <c r="AR1794" s="148"/>
      <c r="AS1794" s="148"/>
      <c r="AT1794" s="148"/>
      <c r="AU1794" s="148"/>
      <c r="AV1794" s="148"/>
      <c r="AW1794" s="148"/>
      <c r="AX1794" s="148"/>
      <c r="AY1794" s="148"/>
      <c r="AZ1794" s="148"/>
      <c r="BA1794" s="148"/>
      <c r="BB1794" s="148"/>
      <c r="BC1794" s="148"/>
      <c r="BD1794" s="148"/>
      <c r="BE1794" s="148"/>
      <c r="BF1794" s="148"/>
      <c r="BG1794" s="148"/>
      <c r="BH1794" s="148"/>
    </row>
    <row r="1795" spans="1:60" outlineLevel="3" x14ac:dyDescent="0.2">
      <c r="A1795" s="155"/>
      <c r="B1795" s="156"/>
      <c r="C1795" s="196" t="s">
        <v>2003</v>
      </c>
      <c r="D1795" s="161"/>
      <c r="E1795" s="162">
        <v>23.434000000000001</v>
      </c>
      <c r="F1795" s="159"/>
      <c r="G1795" s="159"/>
      <c r="H1795" s="159"/>
      <c r="I1795" s="159"/>
      <c r="J1795" s="159"/>
      <c r="K1795" s="159"/>
      <c r="L1795" s="159"/>
      <c r="M1795" s="159"/>
      <c r="N1795" s="158"/>
      <c r="O1795" s="158"/>
      <c r="P1795" s="158"/>
      <c r="Q1795" s="158"/>
      <c r="R1795" s="159"/>
      <c r="S1795" s="159"/>
      <c r="T1795" s="159"/>
      <c r="U1795" s="159"/>
      <c r="V1795" s="159"/>
      <c r="W1795" s="159"/>
      <c r="X1795" s="159"/>
      <c r="Y1795" s="159"/>
      <c r="Z1795" s="148"/>
      <c r="AA1795" s="148"/>
      <c r="AB1795" s="148"/>
      <c r="AC1795" s="148"/>
      <c r="AD1795" s="148"/>
      <c r="AE1795" s="148"/>
      <c r="AF1795" s="148"/>
      <c r="AG1795" s="148" t="s">
        <v>318</v>
      </c>
      <c r="AH1795" s="148">
        <v>0</v>
      </c>
      <c r="AI1795" s="148"/>
      <c r="AJ1795" s="148"/>
      <c r="AK1795" s="148"/>
      <c r="AL1795" s="148"/>
      <c r="AM1795" s="148"/>
      <c r="AN1795" s="148"/>
      <c r="AO1795" s="148"/>
      <c r="AP1795" s="148"/>
      <c r="AQ1795" s="148"/>
      <c r="AR1795" s="148"/>
      <c r="AS1795" s="148"/>
      <c r="AT1795" s="148"/>
      <c r="AU1795" s="148"/>
      <c r="AV1795" s="148"/>
      <c r="AW1795" s="148"/>
      <c r="AX1795" s="148"/>
      <c r="AY1795" s="148"/>
      <c r="AZ1795" s="148"/>
      <c r="BA1795" s="148"/>
      <c r="BB1795" s="148"/>
      <c r="BC1795" s="148"/>
      <c r="BD1795" s="148"/>
      <c r="BE1795" s="148"/>
      <c r="BF1795" s="148"/>
      <c r="BG1795" s="148"/>
      <c r="BH1795" s="148"/>
    </row>
    <row r="1796" spans="1:60" outlineLevel="3" x14ac:dyDescent="0.2">
      <c r="A1796" s="155"/>
      <c r="B1796" s="156"/>
      <c r="C1796" s="196" t="s">
        <v>523</v>
      </c>
      <c r="D1796" s="161"/>
      <c r="E1796" s="162">
        <v>-3.2320000000000002</v>
      </c>
      <c r="F1796" s="159"/>
      <c r="G1796" s="159"/>
      <c r="H1796" s="159"/>
      <c r="I1796" s="159"/>
      <c r="J1796" s="159"/>
      <c r="K1796" s="159"/>
      <c r="L1796" s="159"/>
      <c r="M1796" s="159"/>
      <c r="N1796" s="158"/>
      <c r="O1796" s="158"/>
      <c r="P1796" s="158"/>
      <c r="Q1796" s="158"/>
      <c r="R1796" s="159"/>
      <c r="S1796" s="159"/>
      <c r="T1796" s="159"/>
      <c r="U1796" s="159"/>
      <c r="V1796" s="159"/>
      <c r="W1796" s="159"/>
      <c r="X1796" s="159"/>
      <c r="Y1796" s="159"/>
      <c r="Z1796" s="148"/>
      <c r="AA1796" s="148"/>
      <c r="AB1796" s="148"/>
      <c r="AC1796" s="148"/>
      <c r="AD1796" s="148"/>
      <c r="AE1796" s="148"/>
      <c r="AF1796" s="148"/>
      <c r="AG1796" s="148" t="s">
        <v>318</v>
      </c>
      <c r="AH1796" s="148">
        <v>0</v>
      </c>
      <c r="AI1796" s="148"/>
      <c r="AJ1796" s="148"/>
      <c r="AK1796" s="148"/>
      <c r="AL1796" s="148"/>
      <c r="AM1796" s="148"/>
      <c r="AN1796" s="148"/>
      <c r="AO1796" s="148"/>
      <c r="AP1796" s="148"/>
      <c r="AQ1796" s="148"/>
      <c r="AR1796" s="148"/>
      <c r="AS1796" s="148"/>
      <c r="AT1796" s="148"/>
      <c r="AU1796" s="148"/>
      <c r="AV1796" s="148"/>
      <c r="AW1796" s="148"/>
      <c r="AX1796" s="148"/>
      <c r="AY1796" s="148"/>
      <c r="AZ1796" s="148"/>
      <c r="BA1796" s="148"/>
      <c r="BB1796" s="148"/>
      <c r="BC1796" s="148"/>
      <c r="BD1796" s="148"/>
      <c r="BE1796" s="148"/>
      <c r="BF1796" s="148"/>
      <c r="BG1796" s="148"/>
      <c r="BH1796" s="148"/>
    </row>
    <row r="1797" spans="1:60" outlineLevel="3" x14ac:dyDescent="0.2">
      <c r="A1797" s="155"/>
      <c r="B1797" s="156"/>
      <c r="C1797" s="196" t="s">
        <v>2004</v>
      </c>
      <c r="D1797" s="161"/>
      <c r="E1797" s="162">
        <v>-12.12</v>
      </c>
      <c r="F1797" s="159"/>
      <c r="G1797" s="159"/>
      <c r="H1797" s="159"/>
      <c r="I1797" s="159"/>
      <c r="J1797" s="159"/>
      <c r="K1797" s="159"/>
      <c r="L1797" s="159"/>
      <c r="M1797" s="159"/>
      <c r="N1797" s="158"/>
      <c r="O1797" s="158"/>
      <c r="P1797" s="158"/>
      <c r="Q1797" s="158"/>
      <c r="R1797" s="159"/>
      <c r="S1797" s="159"/>
      <c r="T1797" s="159"/>
      <c r="U1797" s="159"/>
      <c r="V1797" s="159"/>
      <c r="W1797" s="159"/>
      <c r="X1797" s="159"/>
      <c r="Y1797" s="159"/>
      <c r="Z1797" s="148"/>
      <c r="AA1797" s="148"/>
      <c r="AB1797" s="148"/>
      <c r="AC1797" s="148"/>
      <c r="AD1797" s="148"/>
      <c r="AE1797" s="148"/>
      <c r="AF1797" s="148"/>
      <c r="AG1797" s="148" t="s">
        <v>318</v>
      </c>
      <c r="AH1797" s="148">
        <v>0</v>
      </c>
      <c r="AI1797" s="148"/>
      <c r="AJ1797" s="148"/>
      <c r="AK1797" s="148"/>
      <c r="AL1797" s="148"/>
      <c r="AM1797" s="148"/>
      <c r="AN1797" s="148"/>
      <c r="AO1797" s="148"/>
      <c r="AP1797" s="148"/>
      <c r="AQ1797" s="148"/>
      <c r="AR1797" s="148"/>
      <c r="AS1797" s="148"/>
      <c r="AT1797" s="148"/>
      <c r="AU1797" s="148"/>
      <c r="AV1797" s="148"/>
      <c r="AW1797" s="148"/>
      <c r="AX1797" s="148"/>
      <c r="AY1797" s="148"/>
      <c r="AZ1797" s="148"/>
      <c r="BA1797" s="148"/>
      <c r="BB1797" s="148"/>
      <c r="BC1797" s="148"/>
      <c r="BD1797" s="148"/>
      <c r="BE1797" s="148"/>
      <c r="BF1797" s="148"/>
      <c r="BG1797" s="148"/>
      <c r="BH1797" s="148"/>
    </row>
    <row r="1798" spans="1:60" ht="22.5" outlineLevel="1" x14ac:dyDescent="0.2">
      <c r="A1798" s="178">
        <v>389</v>
      </c>
      <c r="B1798" s="179" t="s">
        <v>2005</v>
      </c>
      <c r="C1798" s="195" t="s">
        <v>2006</v>
      </c>
      <c r="D1798" s="180" t="s">
        <v>374</v>
      </c>
      <c r="E1798" s="181">
        <v>150.66200000000001</v>
      </c>
      <c r="F1798" s="182"/>
      <c r="G1798" s="183">
        <f>ROUND(E1798*F1798,2)</f>
        <v>0</v>
      </c>
      <c r="H1798" s="182"/>
      <c r="I1798" s="183">
        <f>ROUND(E1798*H1798,2)</f>
        <v>0</v>
      </c>
      <c r="J1798" s="182"/>
      <c r="K1798" s="183">
        <f>ROUND(E1798*J1798,2)</f>
        <v>0</v>
      </c>
      <c r="L1798" s="183">
        <v>12</v>
      </c>
      <c r="M1798" s="183">
        <f>G1798*(1+L1798/100)</f>
        <v>0</v>
      </c>
      <c r="N1798" s="181">
        <v>5.3499999999999997E-3</v>
      </c>
      <c r="O1798" s="181">
        <f>ROUND(E1798*N1798,2)</f>
        <v>0.81</v>
      </c>
      <c r="P1798" s="181">
        <v>0</v>
      </c>
      <c r="Q1798" s="181">
        <f>ROUND(E1798*P1798,2)</f>
        <v>0</v>
      </c>
      <c r="R1798" s="183"/>
      <c r="S1798" s="183" t="s">
        <v>313</v>
      </c>
      <c r="T1798" s="184" t="s">
        <v>313</v>
      </c>
      <c r="U1798" s="159">
        <v>1.288</v>
      </c>
      <c r="V1798" s="159">
        <f>ROUND(E1798*U1798,2)</f>
        <v>194.05</v>
      </c>
      <c r="W1798" s="159"/>
      <c r="X1798" s="159" t="s">
        <v>314</v>
      </c>
      <c r="Y1798" s="159" t="s">
        <v>315</v>
      </c>
      <c r="Z1798" s="148"/>
      <c r="AA1798" s="148"/>
      <c r="AB1798" s="148"/>
      <c r="AC1798" s="148"/>
      <c r="AD1798" s="148"/>
      <c r="AE1798" s="148"/>
      <c r="AF1798" s="148"/>
      <c r="AG1798" s="148" t="s">
        <v>316</v>
      </c>
      <c r="AH1798" s="148"/>
      <c r="AI1798" s="148"/>
      <c r="AJ1798" s="148"/>
      <c r="AK1798" s="148"/>
      <c r="AL1798" s="148"/>
      <c r="AM1798" s="148"/>
      <c r="AN1798" s="148"/>
      <c r="AO1798" s="148"/>
      <c r="AP1798" s="148"/>
      <c r="AQ1798" s="148"/>
      <c r="AR1798" s="148"/>
      <c r="AS1798" s="148"/>
      <c r="AT1798" s="148"/>
      <c r="AU1798" s="148"/>
      <c r="AV1798" s="148"/>
      <c r="AW1798" s="148"/>
      <c r="AX1798" s="148"/>
      <c r="AY1798" s="148"/>
      <c r="AZ1798" s="148"/>
      <c r="BA1798" s="148"/>
      <c r="BB1798" s="148"/>
      <c r="BC1798" s="148"/>
      <c r="BD1798" s="148"/>
      <c r="BE1798" s="148"/>
      <c r="BF1798" s="148"/>
      <c r="BG1798" s="148"/>
      <c r="BH1798" s="148"/>
    </row>
    <row r="1799" spans="1:60" outlineLevel="2" x14ac:dyDescent="0.2">
      <c r="A1799" s="155"/>
      <c r="B1799" s="156"/>
      <c r="C1799" s="196" t="s">
        <v>2007</v>
      </c>
      <c r="D1799" s="161"/>
      <c r="E1799" s="162">
        <v>150.66200000000001</v>
      </c>
      <c r="F1799" s="159"/>
      <c r="G1799" s="159"/>
      <c r="H1799" s="159"/>
      <c r="I1799" s="159"/>
      <c r="J1799" s="159"/>
      <c r="K1799" s="159"/>
      <c r="L1799" s="159"/>
      <c r="M1799" s="159"/>
      <c r="N1799" s="158"/>
      <c r="O1799" s="158"/>
      <c r="P1799" s="158"/>
      <c r="Q1799" s="158"/>
      <c r="R1799" s="159"/>
      <c r="S1799" s="159"/>
      <c r="T1799" s="159"/>
      <c r="U1799" s="159"/>
      <c r="V1799" s="159"/>
      <c r="W1799" s="159"/>
      <c r="X1799" s="159"/>
      <c r="Y1799" s="159"/>
      <c r="Z1799" s="148"/>
      <c r="AA1799" s="148"/>
      <c r="AB1799" s="148"/>
      <c r="AC1799" s="148"/>
      <c r="AD1799" s="148"/>
      <c r="AE1799" s="148"/>
      <c r="AF1799" s="148"/>
      <c r="AG1799" s="148" t="s">
        <v>318</v>
      </c>
      <c r="AH1799" s="148">
        <v>5</v>
      </c>
      <c r="AI1799" s="148"/>
      <c r="AJ1799" s="148"/>
      <c r="AK1799" s="148"/>
      <c r="AL1799" s="148"/>
      <c r="AM1799" s="148"/>
      <c r="AN1799" s="148"/>
      <c r="AO1799" s="148"/>
      <c r="AP1799" s="148"/>
      <c r="AQ1799" s="148"/>
      <c r="AR1799" s="148"/>
      <c r="AS1799" s="148"/>
      <c r="AT1799" s="148"/>
      <c r="AU1799" s="148"/>
      <c r="AV1799" s="148"/>
      <c r="AW1799" s="148"/>
      <c r="AX1799" s="148"/>
      <c r="AY1799" s="148"/>
      <c r="AZ1799" s="148"/>
      <c r="BA1799" s="148"/>
      <c r="BB1799" s="148"/>
      <c r="BC1799" s="148"/>
      <c r="BD1799" s="148"/>
      <c r="BE1799" s="148"/>
      <c r="BF1799" s="148"/>
      <c r="BG1799" s="148"/>
      <c r="BH1799" s="148"/>
    </row>
    <row r="1800" spans="1:60" outlineLevel="1" x14ac:dyDescent="0.2">
      <c r="A1800" s="178">
        <v>390</v>
      </c>
      <c r="B1800" s="179" t="s">
        <v>2008</v>
      </c>
      <c r="C1800" s="195" t="s">
        <v>2009</v>
      </c>
      <c r="D1800" s="180" t="s">
        <v>389</v>
      </c>
      <c r="E1800" s="181">
        <v>74.343999999999994</v>
      </c>
      <c r="F1800" s="182"/>
      <c r="G1800" s="183">
        <f>ROUND(E1800*F1800,2)</f>
        <v>0</v>
      </c>
      <c r="H1800" s="182"/>
      <c r="I1800" s="183">
        <f>ROUND(E1800*H1800,2)</f>
        <v>0</v>
      </c>
      <c r="J1800" s="182"/>
      <c r="K1800" s="183">
        <f>ROUND(E1800*J1800,2)</f>
        <v>0</v>
      </c>
      <c r="L1800" s="183">
        <v>12</v>
      </c>
      <c r="M1800" s="183">
        <f>G1800*(1+L1800/100)</f>
        <v>0</v>
      </c>
      <c r="N1800" s="181">
        <v>4.2000000000000002E-4</v>
      </c>
      <c r="O1800" s="181">
        <f>ROUND(E1800*N1800,2)</f>
        <v>0.03</v>
      </c>
      <c r="P1800" s="181">
        <v>0</v>
      </c>
      <c r="Q1800" s="181">
        <f>ROUND(E1800*P1800,2)</f>
        <v>0</v>
      </c>
      <c r="R1800" s="183"/>
      <c r="S1800" s="183" t="s">
        <v>313</v>
      </c>
      <c r="T1800" s="184" t="s">
        <v>313</v>
      </c>
      <c r="U1800" s="159">
        <v>0.12</v>
      </c>
      <c r="V1800" s="159">
        <f>ROUND(E1800*U1800,2)</f>
        <v>8.92</v>
      </c>
      <c r="W1800" s="159"/>
      <c r="X1800" s="159" t="s">
        <v>314</v>
      </c>
      <c r="Y1800" s="159" t="s">
        <v>315</v>
      </c>
      <c r="Z1800" s="148"/>
      <c r="AA1800" s="148"/>
      <c r="AB1800" s="148"/>
      <c r="AC1800" s="148"/>
      <c r="AD1800" s="148"/>
      <c r="AE1800" s="148"/>
      <c r="AF1800" s="148"/>
      <c r="AG1800" s="148" t="s">
        <v>316</v>
      </c>
      <c r="AH1800" s="148"/>
      <c r="AI1800" s="148"/>
      <c r="AJ1800" s="148"/>
      <c r="AK1800" s="148"/>
      <c r="AL1800" s="148"/>
      <c r="AM1800" s="148"/>
      <c r="AN1800" s="148"/>
      <c r="AO1800" s="148"/>
      <c r="AP1800" s="148"/>
      <c r="AQ1800" s="148"/>
      <c r="AR1800" s="148"/>
      <c r="AS1800" s="148"/>
      <c r="AT1800" s="148"/>
      <c r="AU1800" s="148"/>
      <c r="AV1800" s="148"/>
      <c r="AW1800" s="148"/>
      <c r="AX1800" s="148"/>
      <c r="AY1800" s="148"/>
      <c r="AZ1800" s="148"/>
      <c r="BA1800" s="148"/>
      <c r="BB1800" s="148"/>
      <c r="BC1800" s="148"/>
      <c r="BD1800" s="148"/>
      <c r="BE1800" s="148"/>
      <c r="BF1800" s="148"/>
      <c r="BG1800" s="148"/>
      <c r="BH1800" s="148"/>
    </row>
    <row r="1801" spans="1:60" outlineLevel="2" x14ac:dyDescent="0.2">
      <c r="A1801" s="155"/>
      <c r="B1801" s="156"/>
      <c r="C1801" s="196" t="s">
        <v>708</v>
      </c>
      <c r="D1801" s="161"/>
      <c r="E1801" s="162">
        <v>8.3989999999999991</v>
      </c>
      <c r="F1801" s="159"/>
      <c r="G1801" s="159"/>
      <c r="H1801" s="159"/>
      <c r="I1801" s="159"/>
      <c r="J1801" s="159"/>
      <c r="K1801" s="159"/>
      <c r="L1801" s="159"/>
      <c r="M1801" s="159"/>
      <c r="N1801" s="158"/>
      <c r="O1801" s="158"/>
      <c r="P1801" s="158"/>
      <c r="Q1801" s="158"/>
      <c r="R1801" s="159"/>
      <c r="S1801" s="159"/>
      <c r="T1801" s="159"/>
      <c r="U1801" s="159"/>
      <c r="V1801" s="159"/>
      <c r="W1801" s="159"/>
      <c r="X1801" s="159"/>
      <c r="Y1801" s="159"/>
      <c r="Z1801" s="148"/>
      <c r="AA1801" s="148"/>
      <c r="AB1801" s="148"/>
      <c r="AC1801" s="148"/>
      <c r="AD1801" s="148"/>
      <c r="AE1801" s="148"/>
      <c r="AF1801" s="148"/>
      <c r="AG1801" s="148" t="s">
        <v>318</v>
      </c>
      <c r="AH1801" s="148">
        <v>0</v>
      </c>
      <c r="AI1801" s="148"/>
      <c r="AJ1801" s="148"/>
      <c r="AK1801" s="148"/>
      <c r="AL1801" s="148"/>
      <c r="AM1801" s="148"/>
      <c r="AN1801" s="148"/>
      <c r="AO1801" s="148"/>
      <c r="AP1801" s="148"/>
      <c r="AQ1801" s="148"/>
      <c r="AR1801" s="148"/>
      <c r="AS1801" s="148"/>
      <c r="AT1801" s="148"/>
      <c r="AU1801" s="148"/>
      <c r="AV1801" s="148"/>
      <c r="AW1801" s="148"/>
      <c r="AX1801" s="148"/>
      <c r="AY1801" s="148"/>
      <c r="AZ1801" s="148"/>
      <c r="BA1801" s="148"/>
      <c r="BB1801" s="148"/>
      <c r="BC1801" s="148"/>
      <c r="BD1801" s="148"/>
      <c r="BE1801" s="148"/>
      <c r="BF1801" s="148"/>
      <c r="BG1801" s="148"/>
      <c r="BH1801" s="148"/>
    </row>
    <row r="1802" spans="1:60" outlineLevel="3" x14ac:dyDescent="0.2">
      <c r="A1802" s="155"/>
      <c r="B1802" s="156"/>
      <c r="C1802" s="196" t="s">
        <v>710</v>
      </c>
      <c r="D1802" s="161"/>
      <c r="E1802" s="162">
        <v>9.6</v>
      </c>
      <c r="F1802" s="159"/>
      <c r="G1802" s="159"/>
      <c r="H1802" s="159"/>
      <c r="I1802" s="159"/>
      <c r="J1802" s="159"/>
      <c r="K1802" s="159"/>
      <c r="L1802" s="159"/>
      <c r="M1802" s="159"/>
      <c r="N1802" s="158"/>
      <c r="O1802" s="158"/>
      <c r="P1802" s="158"/>
      <c r="Q1802" s="158"/>
      <c r="R1802" s="159"/>
      <c r="S1802" s="159"/>
      <c r="T1802" s="159"/>
      <c r="U1802" s="159"/>
      <c r="V1802" s="159"/>
      <c r="W1802" s="159"/>
      <c r="X1802" s="159"/>
      <c r="Y1802" s="159"/>
      <c r="Z1802" s="148"/>
      <c r="AA1802" s="148"/>
      <c r="AB1802" s="148"/>
      <c r="AC1802" s="148"/>
      <c r="AD1802" s="148"/>
      <c r="AE1802" s="148"/>
      <c r="AF1802" s="148"/>
      <c r="AG1802" s="148" t="s">
        <v>318</v>
      </c>
      <c r="AH1802" s="148">
        <v>0</v>
      </c>
      <c r="AI1802" s="148"/>
      <c r="AJ1802" s="148"/>
      <c r="AK1802" s="148"/>
      <c r="AL1802" s="148"/>
      <c r="AM1802" s="148"/>
      <c r="AN1802" s="148"/>
      <c r="AO1802" s="148"/>
      <c r="AP1802" s="148"/>
      <c r="AQ1802" s="148"/>
      <c r="AR1802" s="148"/>
      <c r="AS1802" s="148"/>
      <c r="AT1802" s="148"/>
      <c r="AU1802" s="148"/>
      <c r="AV1802" s="148"/>
      <c r="AW1802" s="148"/>
      <c r="AX1802" s="148"/>
      <c r="AY1802" s="148"/>
      <c r="AZ1802" s="148"/>
      <c r="BA1802" s="148"/>
      <c r="BB1802" s="148"/>
      <c r="BC1802" s="148"/>
      <c r="BD1802" s="148"/>
      <c r="BE1802" s="148"/>
      <c r="BF1802" s="148"/>
      <c r="BG1802" s="148"/>
      <c r="BH1802" s="148"/>
    </row>
    <row r="1803" spans="1:60" outlineLevel="3" x14ac:dyDescent="0.2">
      <c r="A1803" s="155"/>
      <c r="B1803" s="156"/>
      <c r="C1803" s="196" t="s">
        <v>711</v>
      </c>
      <c r="D1803" s="161"/>
      <c r="E1803" s="162">
        <v>9.3409999999999993</v>
      </c>
      <c r="F1803" s="159"/>
      <c r="G1803" s="159"/>
      <c r="H1803" s="159"/>
      <c r="I1803" s="159"/>
      <c r="J1803" s="159"/>
      <c r="K1803" s="159"/>
      <c r="L1803" s="159"/>
      <c r="M1803" s="159"/>
      <c r="N1803" s="158"/>
      <c r="O1803" s="158"/>
      <c r="P1803" s="158"/>
      <c r="Q1803" s="158"/>
      <c r="R1803" s="159"/>
      <c r="S1803" s="159"/>
      <c r="T1803" s="159"/>
      <c r="U1803" s="159"/>
      <c r="V1803" s="159"/>
      <c r="W1803" s="159"/>
      <c r="X1803" s="159"/>
      <c r="Y1803" s="159"/>
      <c r="Z1803" s="148"/>
      <c r="AA1803" s="148"/>
      <c r="AB1803" s="148"/>
      <c r="AC1803" s="148"/>
      <c r="AD1803" s="148"/>
      <c r="AE1803" s="148"/>
      <c r="AF1803" s="148"/>
      <c r="AG1803" s="148" t="s">
        <v>318</v>
      </c>
      <c r="AH1803" s="148">
        <v>0</v>
      </c>
      <c r="AI1803" s="148"/>
      <c r="AJ1803" s="148"/>
      <c r="AK1803" s="148"/>
      <c r="AL1803" s="148"/>
      <c r="AM1803" s="148"/>
      <c r="AN1803" s="148"/>
      <c r="AO1803" s="148"/>
      <c r="AP1803" s="148"/>
      <c r="AQ1803" s="148"/>
      <c r="AR1803" s="148"/>
      <c r="AS1803" s="148"/>
      <c r="AT1803" s="148"/>
      <c r="AU1803" s="148"/>
      <c r="AV1803" s="148"/>
      <c r="AW1803" s="148"/>
      <c r="AX1803" s="148"/>
      <c r="AY1803" s="148"/>
      <c r="AZ1803" s="148"/>
      <c r="BA1803" s="148"/>
      <c r="BB1803" s="148"/>
      <c r="BC1803" s="148"/>
      <c r="BD1803" s="148"/>
      <c r="BE1803" s="148"/>
      <c r="BF1803" s="148"/>
      <c r="BG1803" s="148"/>
      <c r="BH1803" s="148"/>
    </row>
    <row r="1804" spans="1:60" outlineLevel="3" x14ac:dyDescent="0.2">
      <c r="A1804" s="155"/>
      <c r="B1804" s="156"/>
      <c r="C1804" s="196" t="s">
        <v>2010</v>
      </c>
      <c r="D1804" s="161"/>
      <c r="E1804" s="162">
        <v>6.4</v>
      </c>
      <c r="F1804" s="159"/>
      <c r="G1804" s="159"/>
      <c r="H1804" s="159"/>
      <c r="I1804" s="159"/>
      <c r="J1804" s="159"/>
      <c r="K1804" s="159"/>
      <c r="L1804" s="159"/>
      <c r="M1804" s="159"/>
      <c r="N1804" s="158"/>
      <c r="O1804" s="158"/>
      <c r="P1804" s="158"/>
      <c r="Q1804" s="158"/>
      <c r="R1804" s="159"/>
      <c r="S1804" s="159"/>
      <c r="T1804" s="159"/>
      <c r="U1804" s="159"/>
      <c r="V1804" s="159"/>
      <c r="W1804" s="159"/>
      <c r="X1804" s="159"/>
      <c r="Y1804" s="159"/>
      <c r="Z1804" s="148"/>
      <c r="AA1804" s="148"/>
      <c r="AB1804" s="148"/>
      <c r="AC1804" s="148"/>
      <c r="AD1804" s="148"/>
      <c r="AE1804" s="148"/>
      <c r="AF1804" s="148"/>
      <c r="AG1804" s="148" t="s">
        <v>318</v>
      </c>
      <c r="AH1804" s="148">
        <v>0</v>
      </c>
      <c r="AI1804" s="148"/>
      <c r="AJ1804" s="148"/>
      <c r="AK1804" s="148"/>
      <c r="AL1804" s="148"/>
      <c r="AM1804" s="148"/>
      <c r="AN1804" s="148"/>
      <c r="AO1804" s="148"/>
      <c r="AP1804" s="148"/>
      <c r="AQ1804" s="148"/>
      <c r="AR1804" s="148"/>
      <c r="AS1804" s="148"/>
      <c r="AT1804" s="148"/>
      <c r="AU1804" s="148"/>
      <c r="AV1804" s="148"/>
      <c r="AW1804" s="148"/>
      <c r="AX1804" s="148"/>
      <c r="AY1804" s="148"/>
      <c r="AZ1804" s="148"/>
      <c r="BA1804" s="148"/>
      <c r="BB1804" s="148"/>
      <c r="BC1804" s="148"/>
      <c r="BD1804" s="148"/>
      <c r="BE1804" s="148"/>
      <c r="BF1804" s="148"/>
      <c r="BG1804" s="148"/>
      <c r="BH1804" s="148"/>
    </row>
    <row r="1805" spans="1:60" outlineLevel="3" x14ac:dyDescent="0.2">
      <c r="A1805" s="155"/>
      <c r="B1805" s="156"/>
      <c r="C1805" s="196" t="s">
        <v>2011</v>
      </c>
      <c r="D1805" s="161"/>
      <c r="E1805" s="162">
        <v>10.111000000000001</v>
      </c>
      <c r="F1805" s="159"/>
      <c r="G1805" s="159"/>
      <c r="H1805" s="159"/>
      <c r="I1805" s="159"/>
      <c r="J1805" s="159"/>
      <c r="K1805" s="159"/>
      <c r="L1805" s="159"/>
      <c r="M1805" s="159"/>
      <c r="N1805" s="158"/>
      <c r="O1805" s="158"/>
      <c r="P1805" s="158"/>
      <c r="Q1805" s="158"/>
      <c r="R1805" s="159"/>
      <c r="S1805" s="159"/>
      <c r="T1805" s="159"/>
      <c r="U1805" s="159"/>
      <c r="V1805" s="159"/>
      <c r="W1805" s="159"/>
      <c r="X1805" s="159"/>
      <c r="Y1805" s="159"/>
      <c r="Z1805" s="148"/>
      <c r="AA1805" s="148"/>
      <c r="AB1805" s="148"/>
      <c r="AC1805" s="148"/>
      <c r="AD1805" s="148"/>
      <c r="AE1805" s="148"/>
      <c r="AF1805" s="148"/>
      <c r="AG1805" s="148" t="s">
        <v>318</v>
      </c>
      <c r="AH1805" s="148">
        <v>0</v>
      </c>
      <c r="AI1805" s="148"/>
      <c r="AJ1805" s="148"/>
      <c r="AK1805" s="148"/>
      <c r="AL1805" s="148"/>
      <c r="AM1805" s="148"/>
      <c r="AN1805" s="148"/>
      <c r="AO1805" s="148"/>
      <c r="AP1805" s="148"/>
      <c r="AQ1805" s="148"/>
      <c r="AR1805" s="148"/>
      <c r="AS1805" s="148"/>
      <c r="AT1805" s="148"/>
      <c r="AU1805" s="148"/>
      <c r="AV1805" s="148"/>
      <c r="AW1805" s="148"/>
      <c r="AX1805" s="148"/>
      <c r="AY1805" s="148"/>
      <c r="AZ1805" s="148"/>
      <c r="BA1805" s="148"/>
      <c r="BB1805" s="148"/>
      <c r="BC1805" s="148"/>
      <c r="BD1805" s="148"/>
      <c r="BE1805" s="148"/>
      <c r="BF1805" s="148"/>
      <c r="BG1805" s="148"/>
      <c r="BH1805" s="148"/>
    </row>
    <row r="1806" spans="1:60" outlineLevel="3" x14ac:dyDescent="0.2">
      <c r="A1806" s="155"/>
      <c r="B1806" s="156"/>
      <c r="C1806" s="196" t="s">
        <v>2012</v>
      </c>
      <c r="D1806" s="161"/>
      <c r="E1806" s="162">
        <v>9.1</v>
      </c>
      <c r="F1806" s="159"/>
      <c r="G1806" s="159"/>
      <c r="H1806" s="159"/>
      <c r="I1806" s="159"/>
      <c r="J1806" s="159"/>
      <c r="K1806" s="159"/>
      <c r="L1806" s="159"/>
      <c r="M1806" s="159"/>
      <c r="N1806" s="158"/>
      <c r="O1806" s="158"/>
      <c r="P1806" s="158"/>
      <c r="Q1806" s="158"/>
      <c r="R1806" s="159"/>
      <c r="S1806" s="159"/>
      <c r="T1806" s="159"/>
      <c r="U1806" s="159"/>
      <c r="V1806" s="159"/>
      <c r="W1806" s="159"/>
      <c r="X1806" s="159"/>
      <c r="Y1806" s="159"/>
      <c r="Z1806" s="148"/>
      <c r="AA1806" s="148"/>
      <c r="AB1806" s="148"/>
      <c r="AC1806" s="148"/>
      <c r="AD1806" s="148"/>
      <c r="AE1806" s="148"/>
      <c r="AF1806" s="148"/>
      <c r="AG1806" s="148" t="s">
        <v>318</v>
      </c>
      <c r="AH1806" s="148">
        <v>0</v>
      </c>
      <c r="AI1806" s="148"/>
      <c r="AJ1806" s="148"/>
      <c r="AK1806" s="148"/>
      <c r="AL1806" s="148"/>
      <c r="AM1806" s="148"/>
      <c r="AN1806" s="148"/>
      <c r="AO1806" s="148"/>
      <c r="AP1806" s="148"/>
      <c r="AQ1806" s="148"/>
      <c r="AR1806" s="148"/>
      <c r="AS1806" s="148"/>
      <c r="AT1806" s="148"/>
      <c r="AU1806" s="148"/>
      <c r="AV1806" s="148"/>
      <c r="AW1806" s="148"/>
      <c r="AX1806" s="148"/>
      <c r="AY1806" s="148"/>
      <c r="AZ1806" s="148"/>
      <c r="BA1806" s="148"/>
      <c r="BB1806" s="148"/>
      <c r="BC1806" s="148"/>
      <c r="BD1806" s="148"/>
      <c r="BE1806" s="148"/>
      <c r="BF1806" s="148"/>
      <c r="BG1806" s="148"/>
      <c r="BH1806" s="148"/>
    </row>
    <row r="1807" spans="1:60" outlineLevel="3" x14ac:dyDescent="0.2">
      <c r="A1807" s="155"/>
      <c r="B1807" s="156"/>
      <c r="C1807" s="196" t="s">
        <v>2013</v>
      </c>
      <c r="D1807" s="161"/>
      <c r="E1807" s="162">
        <v>11.420999999999999</v>
      </c>
      <c r="F1807" s="159"/>
      <c r="G1807" s="159"/>
      <c r="H1807" s="159"/>
      <c r="I1807" s="159"/>
      <c r="J1807" s="159"/>
      <c r="K1807" s="159"/>
      <c r="L1807" s="159"/>
      <c r="M1807" s="159"/>
      <c r="N1807" s="158"/>
      <c r="O1807" s="158"/>
      <c r="P1807" s="158"/>
      <c r="Q1807" s="158"/>
      <c r="R1807" s="159"/>
      <c r="S1807" s="159"/>
      <c r="T1807" s="159"/>
      <c r="U1807" s="159"/>
      <c r="V1807" s="159"/>
      <c r="W1807" s="159"/>
      <c r="X1807" s="159"/>
      <c r="Y1807" s="159"/>
      <c r="Z1807" s="148"/>
      <c r="AA1807" s="148"/>
      <c r="AB1807" s="148"/>
      <c r="AC1807" s="148"/>
      <c r="AD1807" s="148"/>
      <c r="AE1807" s="148"/>
      <c r="AF1807" s="148"/>
      <c r="AG1807" s="148" t="s">
        <v>318</v>
      </c>
      <c r="AH1807" s="148">
        <v>0</v>
      </c>
      <c r="AI1807" s="148"/>
      <c r="AJ1807" s="148"/>
      <c r="AK1807" s="148"/>
      <c r="AL1807" s="148"/>
      <c r="AM1807" s="148"/>
      <c r="AN1807" s="148"/>
      <c r="AO1807" s="148"/>
      <c r="AP1807" s="148"/>
      <c r="AQ1807" s="148"/>
      <c r="AR1807" s="148"/>
      <c r="AS1807" s="148"/>
      <c r="AT1807" s="148"/>
      <c r="AU1807" s="148"/>
      <c r="AV1807" s="148"/>
      <c r="AW1807" s="148"/>
      <c r="AX1807" s="148"/>
      <c r="AY1807" s="148"/>
      <c r="AZ1807" s="148"/>
      <c r="BA1807" s="148"/>
      <c r="BB1807" s="148"/>
      <c r="BC1807" s="148"/>
      <c r="BD1807" s="148"/>
      <c r="BE1807" s="148"/>
      <c r="BF1807" s="148"/>
      <c r="BG1807" s="148"/>
      <c r="BH1807" s="148"/>
    </row>
    <row r="1808" spans="1:60" outlineLevel="3" x14ac:dyDescent="0.2">
      <c r="A1808" s="155"/>
      <c r="B1808" s="156"/>
      <c r="C1808" s="196" t="s">
        <v>2014</v>
      </c>
      <c r="D1808" s="161"/>
      <c r="E1808" s="162">
        <v>9.9719999999999995</v>
      </c>
      <c r="F1808" s="159"/>
      <c r="G1808" s="159"/>
      <c r="H1808" s="159"/>
      <c r="I1808" s="159"/>
      <c r="J1808" s="159"/>
      <c r="K1808" s="159"/>
      <c r="L1808" s="159"/>
      <c r="M1808" s="159"/>
      <c r="N1808" s="158"/>
      <c r="O1808" s="158"/>
      <c r="P1808" s="158"/>
      <c r="Q1808" s="158"/>
      <c r="R1808" s="159"/>
      <c r="S1808" s="159"/>
      <c r="T1808" s="159"/>
      <c r="U1808" s="159"/>
      <c r="V1808" s="159"/>
      <c r="W1808" s="159"/>
      <c r="X1808" s="159"/>
      <c r="Y1808" s="159"/>
      <c r="Z1808" s="148"/>
      <c r="AA1808" s="148"/>
      <c r="AB1808" s="148"/>
      <c r="AC1808" s="148"/>
      <c r="AD1808" s="148"/>
      <c r="AE1808" s="148"/>
      <c r="AF1808" s="148"/>
      <c r="AG1808" s="148" t="s">
        <v>318</v>
      </c>
      <c r="AH1808" s="148">
        <v>0</v>
      </c>
      <c r="AI1808" s="148"/>
      <c r="AJ1808" s="148"/>
      <c r="AK1808" s="148"/>
      <c r="AL1808" s="148"/>
      <c r="AM1808" s="148"/>
      <c r="AN1808" s="148"/>
      <c r="AO1808" s="148"/>
      <c r="AP1808" s="148"/>
      <c r="AQ1808" s="148"/>
      <c r="AR1808" s="148"/>
      <c r="AS1808" s="148"/>
      <c r="AT1808" s="148"/>
      <c r="AU1808" s="148"/>
      <c r="AV1808" s="148"/>
      <c r="AW1808" s="148"/>
      <c r="AX1808" s="148"/>
      <c r="AY1808" s="148"/>
      <c r="AZ1808" s="148"/>
      <c r="BA1808" s="148"/>
      <c r="BB1808" s="148"/>
      <c r="BC1808" s="148"/>
      <c r="BD1808" s="148"/>
      <c r="BE1808" s="148"/>
      <c r="BF1808" s="148"/>
      <c r="BG1808" s="148"/>
      <c r="BH1808" s="148"/>
    </row>
    <row r="1809" spans="1:60" ht="22.5" outlineLevel="1" x14ac:dyDescent="0.2">
      <c r="A1809" s="178">
        <v>391</v>
      </c>
      <c r="B1809" s="179" t="s">
        <v>2015</v>
      </c>
      <c r="C1809" s="195" t="s">
        <v>2016</v>
      </c>
      <c r="D1809" s="180" t="s">
        <v>389</v>
      </c>
      <c r="E1809" s="181">
        <v>16.164999999999999</v>
      </c>
      <c r="F1809" s="182"/>
      <c r="G1809" s="183">
        <f>ROUND(E1809*F1809,2)</f>
        <v>0</v>
      </c>
      <c r="H1809" s="182"/>
      <c r="I1809" s="183">
        <f>ROUND(E1809*H1809,2)</f>
        <v>0</v>
      </c>
      <c r="J1809" s="182"/>
      <c r="K1809" s="183">
        <f>ROUND(E1809*J1809,2)</f>
        <v>0</v>
      </c>
      <c r="L1809" s="183">
        <v>12</v>
      </c>
      <c r="M1809" s="183">
        <f>G1809*(1+L1809/100)</f>
        <v>0</v>
      </c>
      <c r="N1809" s="181">
        <v>1.5100000000000001E-3</v>
      </c>
      <c r="O1809" s="181">
        <f>ROUND(E1809*N1809,2)</f>
        <v>0.02</v>
      </c>
      <c r="P1809" s="181">
        <v>0</v>
      </c>
      <c r="Q1809" s="181">
        <f>ROUND(E1809*P1809,2)</f>
        <v>0</v>
      </c>
      <c r="R1809" s="183"/>
      <c r="S1809" s="183" t="s">
        <v>313</v>
      </c>
      <c r="T1809" s="184" t="s">
        <v>313</v>
      </c>
      <c r="U1809" s="159">
        <v>0.4</v>
      </c>
      <c r="V1809" s="159">
        <f>ROUND(E1809*U1809,2)</f>
        <v>6.47</v>
      </c>
      <c r="W1809" s="159"/>
      <c r="X1809" s="159" t="s">
        <v>314</v>
      </c>
      <c r="Y1809" s="159" t="s">
        <v>315</v>
      </c>
      <c r="Z1809" s="148"/>
      <c r="AA1809" s="148"/>
      <c r="AB1809" s="148"/>
      <c r="AC1809" s="148"/>
      <c r="AD1809" s="148"/>
      <c r="AE1809" s="148"/>
      <c r="AF1809" s="148"/>
      <c r="AG1809" s="148" t="s">
        <v>316</v>
      </c>
      <c r="AH1809" s="148"/>
      <c r="AI1809" s="148"/>
      <c r="AJ1809" s="148"/>
      <c r="AK1809" s="148"/>
      <c r="AL1809" s="148"/>
      <c r="AM1809" s="148"/>
      <c r="AN1809" s="148"/>
      <c r="AO1809" s="148"/>
      <c r="AP1809" s="148"/>
      <c r="AQ1809" s="148"/>
      <c r="AR1809" s="148"/>
      <c r="AS1809" s="148"/>
      <c r="AT1809" s="148"/>
      <c r="AU1809" s="148"/>
      <c r="AV1809" s="148"/>
      <c r="AW1809" s="148"/>
      <c r="AX1809" s="148"/>
      <c r="AY1809" s="148"/>
      <c r="AZ1809" s="148"/>
      <c r="BA1809" s="148"/>
      <c r="BB1809" s="148"/>
      <c r="BC1809" s="148"/>
      <c r="BD1809" s="148"/>
      <c r="BE1809" s="148"/>
      <c r="BF1809" s="148"/>
      <c r="BG1809" s="148"/>
      <c r="BH1809" s="148"/>
    </row>
    <row r="1810" spans="1:60" outlineLevel="2" x14ac:dyDescent="0.2">
      <c r="A1810" s="155"/>
      <c r="B1810" s="156"/>
      <c r="C1810" s="196" t="s">
        <v>2017</v>
      </c>
      <c r="D1810" s="161"/>
      <c r="E1810" s="162"/>
      <c r="F1810" s="159"/>
      <c r="G1810" s="159"/>
      <c r="H1810" s="159"/>
      <c r="I1810" s="159"/>
      <c r="J1810" s="159"/>
      <c r="K1810" s="159"/>
      <c r="L1810" s="159"/>
      <c r="M1810" s="159"/>
      <c r="N1810" s="158"/>
      <c r="O1810" s="158"/>
      <c r="P1810" s="158"/>
      <c r="Q1810" s="158"/>
      <c r="R1810" s="159"/>
      <c r="S1810" s="159"/>
      <c r="T1810" s="159"/>
      <c r="U1810" s="159"/>
      <c r="V1810" s="159"/>
      <c r="W1810" s="159"/>
      <c r="X1810" s="159"/>
      <c r="Y1810" s="159"/>
      <c r="Z1810" s="148"/>
      <c r="AA1810" s="148"/>
      <c r="AB1810" s="148"/>
      <c r="AC1810" s="148"/>
      <c r="AD1810" s="148"/>
      <c r="AE1810" s="148"/>
      <c r="AF1810" s="148"/>
      <c r="AG1810" s="148" t="s">
        <v>318</v>
      </c>
      <c r="AH1810" s="148">
        <v>0</v>
      </c>
      <c r="AI1810" s="148"/>
      <c r="AJ1810" s="148"/>
      <c r="AK1810" s="148"/>
      <c r="AL1810" s="148"/>
      <c r="AM1810" s="148"/>
      <c r="AN1810" s="148"/>
      <c r="AO1810" s="148"/>
      <c r="AP1810" s="148"/>
      <c r="AQ1810" s="148"/>
      <c r="AR1810" s="148"/>
      <c r="AS1810" s="148"/>
      <c r="AT1810" s="148"/>
      <c r="AU1810" s="148"/>
      <c r="AV1810" s="148"/>
      <c r="AW1810" s="148"/>
      <c r="AX1810" s="148"/>
      <c r="AY1810" s="148"/>
      <c r="AZ1810" s="148"/>
      <c r="BA1810" s="148"/>
      <c r="BB1810" s="148"/>
      <c r="BC1810" s="148"/>
      <c r="BD1810" s="148"/>
      <c r="BE1810" s="148"/>
      <c r="BF1810" s="148"/>
      <c r="BG1810" s="148"/>
      <c r="BH1810" s="148"/>
    </row>
    <row r="1811" spans="1:60" outlineLevel="3" x14ac:dyDescent="0.2">
      <c r="A1811" s="155"/>
      <c r="B1811" s="156"/>
      <c r="C1811" s="196" t="s">
        <v>2018</v>
      </c>
      <c r="D1811" s="161"/>
      <c r="E1811" s="162">
        <v>4.4000000000000004</v>
      </c>
      <c r="F1811" s="159"/>
      <c r="G1811" s="159"/>
      <c r="H1811" s="159"/>
      <c r="I1811" s="159"/>
      <c r="J1811" s="159"/>
      <c r="K1811" s="159"/>
      <c r="L1811" s="159"/>
      <c r="M1811" s="159"/>
      <c r="N1811" s="158"/>
      <c r="O1811" s="158"/>
      <c r="P1811" s="158"/>
      <c r="Q1811" s="158"/>
      <c r="R1811" s="159"/>
      <c r="S1811" s="159"/>
      <c r="T1811" s="159"/>
      <c r="U1811" s="159"/>
      <c r="V1811" s="159"/>
      <c r="W1811" s="159"/>
      <c r="X1811" s="159"/>
      <c r="Y1811" s="159"/>
      <c r="Z1811" s="148"/>
      <c r="AA1811" s="148"/>
      <c r="AB1811" s="148"/>
      <c r="AC1811" s="148"/>
      <c r="AD1811" s="148"/>
      <c r="AE1811" s="148"/>
      <c r="AF1811" s="148"/>
      <c r="AG1811" s="148" t="s">
        <v>318</v>
      </c>
      <c r="AH1811" s="148">
        <v>0</v>
      </c>
      <c r="AI1811" s="148"/>
      <c r="AJ1811" s="148"/>
      <c r="AK1811" s="148"/>
      <c r="AL1811" s="148"/>
      <c r="AM1811" s="148"/>
      <c r="AN1811" s="148"/>
      <c r="AO1811" s="148"/>
      <c r="AP1811" s="148"/>
      <c r="AQ1811" s="148"/>
      <c r="AR1811" s="148"/>
      <c r="AS1811" s="148"/>
      <c r="AT1811" s="148"/>
      <c r="AU1811" s="148"/>
      <c r="AV1811" s="148"/>
      <c r="AW1811" s="148"/>
      <c r="AX1811" s="148"/>
      <c r="AY1811" s="148"/>
      <c r="AZ1811" s="148"/>
      <c r="BA1811" s="148"/>
      <c r="BB1811" s="148"/>
      <c r="BC1811" s="148"/>
      <c r="BD1811" s="148"/>
      <c r="BE1811" s="148"/>
      <c r="BF1811" s="148"/>
      <c r="BG1811" s="148"/>
      <c r="BH1811" s="148"/>
    </row>
    <row r="1812" spans="1:60" outlineLevel="3" x14ac:dyDescent="0.2">
      <c r="A1812" s="155"/>
      <c r="B1812" s="156"/>
      <c r="C1812" s="196" t="s">
        <v>2019</v>
      </c>
      <c r="D1812" s="161"/>
      <c r="E1812" s="162">
        <v>3.75</v>
      </c>
      <c r="F1812" s="159"/>
      <c r="G1812" s="159"/>
      <c r="H1812" s="159"/>
      <c r="I1812" s="159"/>
      <c r="J1812" s="159"/>
      <c r="K1812" s="159"/>
      <c r="L1812" s="159"/>
      <c r="M1812" s="159"/>
      <c r="N1812" s="158"/>
      <c r="O1812" s="158"/>
      <c r="P1812" s="158"/>
      <c r="Q1812" s="158"/>
      <c r="R1812" s="159"/>
      <c r="S1812" s="159"/>
      <c r="T1812" s="159"/>
      <c r="U1812" s="159"/>
      <c r="V1812" s="159"/>
      <c r="W1812" s="159"/>
      <c r="X1812" s="159"/>
      <c r="Y1812" s="159"/>
      <c r="Z1812" s="148"/>
      <c r="AA1812" s="148"/>
      <c r="AB1812" s="148"/>
      <c r="AC1812" s="148"/>
      <c r="AD1812" s="148"/>
      <c r="AE1812" s="148"/>
      <c r="AF1812" s="148"/>
      <c r="AG1812" s="148" t="s">
        <v>318</v>
      </c>
      <c r="AH1812" s="148">
        <v>0</v>
      </c>
      <c r="AI1812" s="148"/>
      <c r="AJ1812" s="148"/>
      <c r="AK1812" s="148"/>
      <c r="AL1812" s="148"/>
      <c r="AM1812" s="148"/>
      <c r="AN1812" s="148"/>
      <c r="AO1812" s="148"/>
      <c r="AP1812" s="148"/>
      <c r="AQ1812" s="148"/>
      <c r="AR1812" s="148"/>
      <c r="AS1812" s="148"/>
      <c r="AT1812" s="148"/>
      <c r="AU1812" s="148"/>
      <c r="AV1812" s="148"/>
      <c r="AW1812" s="148"/>
      <c r="AX1812" s="148"/>
      <c r="AY1812" s="148"/>
      <c r="AZ1812" s="148"/>
      <c r="BA1812" s="148"/>
      <c r="BB1812" s="148"/>
      <c r="BC1812" s="148"/>
      <c r="BD1812" s="148"/>
      <c r="BE1812" s="148"/>
      <c r="BF1812" s="148"/>
      <c r="BG1812" s="148"/>
      <c r="BH1812" s="148"/>
    </row>
    <row r="1813" spans="1:60" outlineLevel="3" x14ac:dyDescent="0.2">
      <c r="A1813" s="155"/>
      <c r="B1813" s="156"/>
      <c r="C1813" s="196" t="s">
        <v>2020</v>
      </c>
      <c r="D1813" s="161"/>
      <c r="E1813" s="162">
        <v>8.0150000000000006</v>
      </c>
      <c r="F1813" s="159"/>
      <c r="G1813" s="159"/>
      <c r="H1813" s="159"/>
      <c r="I1813" s="159"/>
      <c r="J1813" s="159"/>
      <c r="K1813" s="159"/>
      <c r="L1813" s="159"/>
      <c r="M1813" s="159"/>
      <c r="N1813" s="158"/>
      <c r="O1813" s="158"/>
      <c r="P1813" s="158"/>
      <c r="Q1813" s="158"/>
      <c r="R1813" s="159"/>
      <c r="S1813" s="159"/>
      <c r="T1813" s="159"/>
      <c r="U1813" s="159"/>
      <c r="V1813" s="159"/>
      <c r="W1813" s="159"/>
      <c r="X1813" s="159"/>
      <c r="Y1813" s="159"/>
      <c r="Z1813" s="148"/>
      <c r="AA1813" s="148"/>
      <c r="AB1813" s="148"/>
      <c r="AC1813" s="148"/>
      <c r="AD1813" s="148"/>
      <c r="AE1813" s="148"/>
      <c r="AF1813" s="148"/>
      <c r="AG1813" s="148" t="s">
        <v>318</v>
      </c>
      <c r="AH1813" s="148">
        <v>0</v>
      </c>
      <c r="AI1813" s="148"/>
      <c r="AJ1813" s="148"/>
      <c r="AK1813" s="148"/>
      <c r="AL1813" s="148"/>
      <c r="AM1813" s="148"/>
      <c r="AN1813" s="148"/>
      <c r="AO1813" s="148"/>
      <c r="AP1813" s="148"/>
      <c r="AQ1813" s="148"/>
      <c r="AR1813" s="148"/>
      <c r="AS1813" s="148"/>
      <c r="AT1813" s="148"/>
      <c r="AU1813" s="148"/>
      <c r="AV1813" s="148"/>
      <c r="AW1813" s="148"/>
      <c r="AX1813" s="148"/>
      <c r="AY1813" s="148"/>
      <c r="AZ1813" s="148"/>
      <c r="BA1813" s="148"/>
      <c r="BB1813" s="148"/>
      <c r="BC1813" s="148"/>
      <c r="BD1813" s="148"/>
      <c r="BE1813" s="148"/>
      <c r="BF1813" s="148"/>
      <c r="BG1813" s="148"/>
      <c r="BH1813" s="148"/>
    </row>
    <row r="1814" spans="1:60" outlineLevel="1" x14ac:dyDescent="0.2">
      <c r="A1814" s="178">
        <v>392</v>
      </c>
      <c r="B1814" s="179" t="s">
        <v>2021</v>
      </c>
      <c r="C1814" s="195" t="s">
        <v>2022</v>
      </c>
      <c r="D1814" s="180" t="s">
        <v>374</v>
      </c>
      <c r="E1814" s="181">
        <v>193.46754999999999</v>
      </c>
      <c r="F1814" s="182"/>
      <c r="G1814" s="183">
        <f>ROUND(E1814*F1814,2)</f>
        <v>0</v>
      </c>
      <c r="H1814" s="182"/>
      <c r="I1814" s="183">
        <f>ROUND(E1814*H1814,2)</f>
        <v>0</v>
      </c>
      <c r="J1814" s="182"/>
      <c r="K1814" s="183">
        <f>ROUND(E1814*J1814,2)</f>
        <v>0</v>
      </c>
      <c r="L1814" s="183">
        <v>12</v>
      </c>
      <c r="M1814" s="183">
        <f>G1814*(1+L1814/100)</f>
        <v>0</v>
      </c>
      <c r="N1814" s="181">
        <v>2.1899999999999999E-2</v>
      </c>
      <c r="O1814" s="181">
        <f>ROUND(E1814*N1814,2)</f>
        <v>4.24</v>
      </c>
      <c r="P1814" s="181">
        <v>0</v>
      </c>
      <c r="Q1814" s="181">
        <f>ROUND(E1814*P1814,2)</f>
        <v>0</v>
      </c>
      <c r="R1814" s="183" t="s">
        <v>382</v>
      </c>
      <c r="S1814" s="183" t="s">
        <v>313</v>
      </c>
      <c r="T1814" s="184" t="s">
        <v>634</v>
      </c>
      <c r="U1814" s="159">
        <v>0</v>
      </c>
      <c r="V1814" s="159">
        <f>ROUND(E1814*U1814,2)</f>
        <v>0</v>
      </c>
      <c r="W1814" s="159"/>
      <c r="X1814" s="159" t="s">
        <v>384</v>
      </c>
      <c r="Y1814" s="159" t="s">
        <v>315</v>
      </c>
      <c r="Z1814" s="148"/>
      <c r="AA1814" s="148"/>
      <c r="AB1814" s="148"/>
      <c r="AC1814" s="148"/>
      <c r="AD1814" s="148"/>
      <c r="AE1814" s="148"/>
      <c r="AF1814" s="148"/>
      <c r="AG1814" s="148" t="s">
        <v>385</v>
      </c>
      <c r="AH1814" s="148"/>
      <c r="AI1814" s="148"/>
      <c r="AJ1814" s="148"/>
      <c r="AK1814" s="148"/>
      <c r="AL1814" s="148"/>
      <c r="AM1814" s="148"/>
      <c r="AN1814" s="148"/>
      <c r="AO1814" s="148"/>
      <c r="AP1814" s="148"/>
      <c r="AQ1814" s="148"/>
      <c r="AR1814" s="148"/>
      <c r="AS1814" s="148"/>
      <c r="AT1814" s="148"/>
      <c r="AU1814" s="148"/>
      <c r="AV1814" s="148"/>
      <c r="AW1814" s="148"/>
      <c r="AX1814" s="148"/>
      <c r="AY1814" s="148"/>
      <c r="AZ1814" s="148"/>
      <c r="BA1814" s="148"/>
      <c r="BB1814" s="148"/>
      <c r="BC1814" s="148"/>
      <c r="BD1814" s="148"/>
      <c r="BE1814" s="148"/>
      <c r="BF1814" s="148"/>
      <c r="BG1814" s="148"/>
      <c r="BH1814" s="148"/>
    </row>
    <row r="1815" spans="1:60" outlineLevel="2" x14ac:dyDescent="0.2">
      <c r="A1815" s="155"/>
      <c r="B1815" s="156"/>
      <c r="C1815" s="196" t="s">
        <v>2023</v>
      </c>
      <c r="D1815" s="161"/>
      <c r="E1815" s="162">
        <v>173.26130000000001</v>
      </c>
      <c r="F1815" s="159"/>
      <c r="G1815" s="159"/>
      <c r="H1815" s="159"/>
      <c r="I1815" s="159"/>
      <c r="J1815" s="159"/>
      <c r="K1815" s="159"/>
      <c r="L1815" s="159"/>
      <c r="M1815" s="159"/>
      <c r="N1815" s="158"/>
      <c r="O1815" s="158"/>
      <c r="P1815" s="158"/>
      <c r="Q1815" s="158"/>
      <c r="R1815" s="159"/>
      <c r="S1815" s="159"/>
      <c r="T1815" s="159"/>
      <c r="U1815" s="159"/>
      <c r="V1815" s="159"/>
      <c r="W1815" s="159"/>
      <c r="X1815" s="159"/>
      <c r="Y1815" s="159"/>
      <c r="Z1815" s="148"/>
      <c r="AA1815" s="148"/>
      <c r="AB1815" s="148"/>
      <c r="AC1815" s="148"/>
      <c r="AD1815" s="148"/>
      <c r="AE1815" s="148"/>
      <c r="AF1815" s="148"/>
      <c r="AG1815" s="148" t="s">
        <v>318</v>
      </c>
      <c r="AH1815" s="148">
        <v>5</v>
      </c>
      <c r="AI1815" s="148"/>
      <c r="AJ1815" s="148"/>
      <c r="AK1815" s="148"/>
      <c r="AL1815" s="148"/>
      <c r="AM1815" s="148"/>
      <c r="AN1815" s="148"/>
      <c r="AO1815" s="148"/>
      <c r="AP1815" s="148"/>
      <c r="AQ1815" s="148"/>
      <c r="AR1815" s="148"/>
      <c r="AS1815" s="148"/>
      <c r="AT1815" s="148"/>
      <c r="AU1815" s="148"/>
      <c r="AV1815" s="148"/>
      <c r="AW1815" s="148"/>
      <c r="AX1815" s="148"/>
      <c r="AY1815" s="148"/>
      <c r="AZ1815" s="148"/>
      <c r="BA1815" s="148"/>
      <c r="BB1815" s="148"/>
      <c r="BC1815" s="148"/>
      <c r="BD1815" s="148"/>
      <c r="BE1815" s="148"/>
      <c r="BF1815" s="148"/>
      <c r="BG1815" s="148"/>
      <c r="BH1815" s="148"/>
    </row>
    <row r="1816" spans="1:60" outlineLevel="3" x14ac:dyDescent="0.2">
      <c r="A1816" s="155"/>
      <c r="B1816" s="156"/>
      <c r="C1816" s="196" t="s">
        <v>2024</v>
      </c>
      <c r="D1816" s="161"/>
      <c r="E1816" s="162">
        <v>20.206250000000001</v>
      </c>
      <c r="F1816" s="159"/>
      <c r="G1816" s="159"/>
      <c r="H1816" s="159"/>
      <c r="I1816" s="159"/>
      <c r="J1816" s="159"/>
      <c r="K1816" s="159"/>
      <c r="L1816" s="159"/>
      <c r="M1816" s="159"/>
      <c r="N1816" s="158"/>
      <c r="O1816" s="158"/>
      <c r="P1816" s="158"/>
      <c r="Q1816" s="158"/>
      <c r="R1816" s="159"/>
      <c r="S1816" s="159"/>
      <c r="T1816" s="159"/>
      <c r="U1816" s="159"/>
      <c r="V1816" s="159"/>
      <c r="W1816" s="159"/>
      <c r="X1816" s="159"/>
      <c r="Y1816" s="159"/>
      <c r="Z1816" s="148"/>
      <c r="AA1816" s="148"/>
      <c r="AB1816" s="148"/>
      <c r="AC1816" s="148"/>
      <c r="AD1816" s="148"/>
      <c r="AE1816" s="148"/>
      <c r="AF1816" s="148"/>
      <c r="AG1816" s="148" t="s">
        <v>318</v>
      </c>
      <c r="AH1816" s="148">
        <v>5</v>
      </c>
      <c r="AI1816" s="148"/>
      <c r="AJ1816" s="148"/>
      <c r="AK1816" s="148"/>
      <c r="AL1816" s="148"/>
      <c r="AM1816" s="148"/>
      <c r="AN1816" s="148"/>
      <c r="AO1816" s="148"/>
      <c r="AP1816" s="148"/>
      <c r="AQ1816" s="148"/>
      <c r="AR1816" s="148"/>
      <c r="AS1816" s="148"/>
      <c r="AT1816" s="148"/>
      <c r="AU1816" s="148"/>
      <c r="AV1816" s="148"/>
      <c r="AW1816" s="148"/>
      <c r="AX1816" s="148"/>
      <c r="AY1816" s="148"/>
      <c r="AZ1816" s="148"/>
      <c r="BA1816" s="148"/>
      <c r="BB1816" s="148"/>
      <c r="BC1816" s="148"/>
      <c r="BD1816" s="148"/>
      <c r="BE1816" s="148"/>
      <c r="BF1816" s="148"/>
      <c r="BG1816" s="148"/>
      <c r="BH1816" s="148"/>
    </row>
    <row r="1817" spans="1:60" outlineLevel="1" x14ac:dyDescent="0.2">
      <c r="A1817" s="185">
        <v>393</v>
      </c>
      <c r="B1817" s="186" t="s">
        <v>2025</v>
      </c>
      <c r="C1817" s="197" t="s">
        <v>2026</v>
      </c>
      <c r="D1817" s="187" t="s">
        <v>381</v>
      </c>
      <c r="E1817" s="188">
        <v>5.1302500000000002</v>
      </c>
      <c r="F1817" s="189"/>
      <c r="G1817" s="190">
        <f>ROUND(E1817*F1817,2)</f>
        <v>0</v>
      </c>
      <c r="H1817" s="189"/>
      <c r="I1817" s="190">
        <f>ROUND(E1817*H1817,2)</f>
        <v>0</v>
      </c>
      <c r="J1817" s="189"/>
      <c r="K1817" s="190">
        <f>ROUND(E1817*J1817,2)</f>
        <v>0</v>
      </c>
      <c r="L1817" s="190">
        <v>12</v>
      </c>
      <c r="M1817" s="190">
        <f>G1817*(1+L1817/100)</f>
        <v>0</v>
      </c>
      <c r="N1817" s="188">
        <v>0</v>
      </c>
      <c r="O1817" s="188">
        <f>ROUND(E1817*N1817,2)</f>
        <v>0</v>
      </c>
      <c r="P1817" s="188">
        <v>0</v>
      </c>
      <c r="Q1817" s="188">
        <f>ROUND(E1817*P1817,2)</f>
        <v>0</v>
      </c>
      <c r="R1817" s="190"/>
      <c r="S1817" s="190" t="s">
        <v>313</v>
      </c>
      <c r="T1817" s="191" t="s">
        <v>313</v>
      </c>
      <c r="U1817" s="159">
        <v>1.2649999999999999</v>
      </c>
      <c r="V1817" s="159">
        <f>ROUND(E1817*U1817,2)</f>
        <v>6.49</v>
      </c>
      <c r="W1817" s="159"/>
      <c r="X1817" s="159" t="s">
        <v>1143</v>
      </c>
      <c r="Y1817" s="159" t="s">
        <v>315</v>
      </c>
      <c r="Z1817" s="148"/>
      <c r="AA1817" s="148"/>
      <c r="AB1817" s="148"/>
      <c r="AC1817" s="148"/>
      <c r="AD1817" s="148"/>
      <c r="AE1817" s="148"/>
      <c r="AF1817" s="148"/>
      <c r="AG1817" s="148" t="s">
        <v>1144</v>
      </c>
      <c r="AH1817" s="148"/>
      <c r="AI1817" s="148"/>
      <c r="AJ1817" s="148"/>
      <c r="AK1817" s="148"/>
      <c r="AL1817" s="148"/>
      <c r="AM1817" s="148"/>
      <c r="AN1817" s="148"/>
      <c r="AO1817" s="148"/>
      <c r="AP1817" s="148"/>
      <c r="AQ1817" s="148"/>
      <c r="AR1817" s="148"/>
      <c r="AS1817" s="148"/>
      <c r="AT1817" s="148"/>
      <c r="AU1817" s="148"/>
      <c r="AV1817" s="148"/>
      <c r="AW1817" s="148"/>
      <c r="AX1817" s="148"/>
      <c r="AY1817" s="148"/>
      <c r="AZ1817" s="148"/>
      <c r="BA1817" s="148"/>
      <c r="BB1817" s="148"/>
      <c r="BC1817" s="148"/>
      <c r="BD1817" s="148"/>
      <c r="BE1817" s="148"/>
      <c r="BF1817" s="148"/>
      <c r="BG1817" s="148"/>
      <c r="BH1817" s="148"/>
    </row>
    <row r="1818" spans="1:60" x14ac:dyDescent="0.2">
      <c r="A1818" s="171" t="s">
        <v>308</v>
      </c>
      <c r="B1818" s="172" t="s">
        <v>273</v>
      </c>
      <c r="C1818" s="194" t="s">
        <v>274</v>
      </c>
      <c r="D1818" s="173"/>
      <c r="E1818" s="174"/>
      <c r="F1818" s="175"/>
      <c r="G1818" s="175">
        <f>SUMIF(AG1819:AG1837,"&lt;&gt;NOR",G1819:G1837)</f>
        <v>0</v>
      </c>
      <c r="H1818" s="175"/>
      <c r="I1818" s="175">
        <f>SUM(I1819:I1837)</f>
        <v>0</v>
      </c>
      <c r="J1818" s="175"/>
      <c r="K1818" s="175">
        <f>SUM(K1819:K1837)</f>
        <v>0</v>
      </c>
      <c r="L1818" s="175"/>
      <c r="M1818" s="175">
        <f>SUM(M1819:M1837)</f>
        <v>0</v>
      </c>
      <c r="N1818" s="174"/>
      <c r="O1818" s="174">
        <f>SUM(O1819:O1837)</f>
        <v>0.09</v>
      </c>
      <c r="P1818" s="174"/>
      <c r="Q1818" s="174">
        <f>SUM(Q1819:Q1837)</f>
        <v>0</v>
      </c>
      <c r="R1818" s="175"/>
      <c r="S1818" s="175"/>
      <c r="T1818" s="176"/>
      <c r="U1818" s="170"/>
      <c r="V1818" s="170">
        <f>SUM(V1819:V1837)</f>
        <v>108.42</v>
      </c>
      <c r="W1818" s="170"/>
      <c r="X1818" s="170"/>
      <c r="Y1818" s="170"/>
      <c r="AG1818" t="s">
        <v>309</v>
      </c>
    </row>
    <row r="1819" spans="1:60" outlineLevel="1" x14ac:dyDescent="0.2">
      <c r="A1819" s="178">
        <v>394</v>
      </c>
      <c r="B1819" s="179" t="s">
        <v>2027</v>
      </c>
      <c r="C1819" s="195" t="s">
        <v>2028</v>
      </c>
      <c r="D1819" s="180" t="s">
        <v>374</v>
      </c>
      <c r="E1819" s="181">
        <v>209.52</v>
      </c>
      <c r="F1819" s="182"/>
      <c r="G1819" s="183">
        <f>ROUND(E1819*F1819,2)</f>
        <v>0</v>
      </c>
      <c r="H1819" s="182"/>
      <c r="I1819" s="183">
        <f>ROUND(E1819*H1819,2)</f>
        <v>0</v>
      </c>
      <c r="J1819" s="182"/>
      <c r="K1819" s="183">
        <f>ROUND(E1819*J1819,2)</f>
        <v>0</v>
      </c>
      <c r="L1819" s="183">
        <v>12</v>
      </c>
      <c r="M1819" s="183">
        <f>G1819*(1+L1819/100)</f>
        <v>0</v>
      </c>
      <c r="N1819" s="181">
        <v>2.4000000000000001E-4</v>
      </c>
      <c r="O1819" s="181">
        <f>ROUND(E1819*N1819,2)</f>
        <v>0.05</v>
      </c>
      <c r="P1819" s="181">
        <v>0</v>
      </c>
      <c r="Q1819" s="181">
        <f>ROUND(E1819*P1819,2)</f>
        <v>0</v>
      </c>
      <c r="R1819" s="183"/>
      <c r="S1819" s="183" t="s">
        <v>313</v>
      </c>
      <c r="T1819" s="184" t="s">
        <v>313</v>
      </c>
      <c r="U1819" s="159">
        <v>0.28699999999999998</v>
      </c>
      <c r="V1819" s="159">
        <f>ROUND(E1819*U1819,2)</f>
        <v>60.13</v>
      </c>
      <c r="W1819" s="159"/>
      <c r="X1819" s="159" t="s">
        <v>314</v>
      </c>
      <c r="Y1819" s="159" t="s">
        <v>315</v>
      </c>
      <c r="Z1819" s="148"/>
      <c r="AA1819" s="148"/>
      <c r="AB1819" s="148"/>
      <c r="AC1819" s="148"/>
      <c r="AD1819" s="148"/>
      <c r="AE1819" s="148"/>
      <c r="AF1819" s="148"/>
      <c r="AG1819" s="148" t="s">
        <v>316</v>
      </c>
      <c r="AH1819" s="148"/>
      <c r="AI1819" s="148"/>
      <c r="AJ1819" s="148"/>
      <c r="AK1819" s="148"/>
      <c r="AL1819" s="148"/>
      <c r="AM1819" s="148"/>
      <c r="AN1819" s="148"/>
      <c r="AO1819" s="148"/>
      <c r="AP1819" s="148"/>
      <c r="AQ1819" s="148"/>
      <c r="AR1819" s="148"/>
      <c r="AS1819" s="148"/>
      <c r="AT1819" s="148"/>
      <c r="AU1819" s="148"/>
      <c r="AV1819" s="148"/>
      <c r="AW1819" s="148"/>
      <c r="AX1819" s="148"/>
      <c r="AY1819" s="148"/>
      <c r="AZ1819" s="148"/>
      <c r="BA1819" s="148"/>
      <c r="BB1819" s="148"/>
      <c r="BC1819" s="148"/>
      <c r="BD1819" s="148"/>
      <c r="BE1819" s="148"/>
      <c r="BF1819" s="148"/>
      <c r="BG1819" s="148"/>
      <c r="BH1819" s="148"/>
    </row>
    <row r="1820" spans="1:60" outlineLevel="2" x14ac:dyDescent="0.2">
      <c r="A1820" s="155"/>
      <c r="B1820" s="156"/>
      <c r="C1820" s="265" t="s">
        <v>2029</v>
      </c>
      <c r="D1820" s="266"/>
      <c r="E1820" s="266"/>
      <c r="F1820" s="266"/>
      <c r="G1820" s="266"/>
      <c r="H1820" s="159"/>
      <c r="I1820" s="159"/>
      <c r="J1820" s="159"/>
      <c r="K1820" s="159"/>
      <c r="L1820" s="159"/>
      <c r="M1820" s="159"/>
      <c r="N1820" s="158"/>
      <c r="O1820" s="158"/>
      <c r="P1820" s="158"/>
      <c r="Q1820" s="158"/>
      <c r="R1820" s="159"/>
      <c r="S1820" s="159"/>
      <c r="T1820" s="159"/>
      <c r="U1820" s="159"/>
      <c r="V1820" s="159"/>
      <c r="W1820" s="159"/>
      <c r="X1820" s="159"/>
      <c r="Y1820" s="159"/>
      <c r="Z1820" s="148"/>
      <c r="AA1820" s="148"/>
      <c r="AB1820" s="148"/>
      <c r="AC1820" s="148"/>
      <c r="AD1820" s="148"/>
      <c r="AE1820" s="148"/>
      <c r="AF1820" s="148"/>
      <c r="AG1820" s="148" t="s">
        <v>365</v>
      </c>
      <c r="AH1820" s="148"/>
      <c r="AI1820" s="148"/>
      <c r="AJ1820" s="148"/>
      <c r="AK1820" s="148"/>
      <c r="AL1820" s="148"/>
      <c r="AM1820" s="148"/>
      <c r="AN1820" s="148"/>
      <c r="AO1820" s="148"/>
      <c r="AP1820" s="148"/>
      <c r="AQ1820" s="148"/>
      <c r="AR1820" s="148"/>
      <c r="AS1820" s="148"/>
      <c r="AT1820" s="148"/>
      <c r="AU1820" s="148"/>
      <c r="AV1820" s="148"/>
      <c r="AW1820" s="148"/>
      <c r="AX1820" s="148"/>
      <c r="AY1820" s="148"/>
      <c r="AZ1820" s="148"/>
      <c r="BA1820" s="148"/>
      <c r="BB1820" s="148"/>
      <c r="BC1820" s="148"/>
      <c r="BD1820" s="148"/>
      <c r="BE1820" s="148"/>
      <c r="BF1820" s="148"/>
      <c r="BG1820" s="148"/>
      <c r="BH1820" s="148"/>
    </row>
    <row r="1821" spans="1:60" outlineLevel="2" x14ac:dyDescent="0.2">
      <c r="A1821" s="155"/>
      <c r="B1821" s="156"/>
      <c r="C1821" s="196" t="s">
        <v>2030</v>
      </c>
      <c r="D1821" s="161"/>
      <c r="E1821" s="162">
        <v>10.624000000000001</v>
      </c>
      <c r="F1821" s="159"/>
      <c r="G1821" s="159"/>
      <c r="H1821" s="159"/>
      <c r="I1821" s="159"/>
      <c r="J1821" s="159"/>
      <c r="K1821" s="159"/>
      <c r="L1821" s="159"/>
      <c r="M1821" s="159"/>
      <c r="N1821" s="158"/>
      <c r="O1821" s="158"/>
      <c r="P1821" s="158"/>
      <c r="Q1821" s="158"/>
      <c r="R1821" s="159"/>
      <c r="S1821" s="159"/>
      <c r="T1821" s="159"/>
      <c r="U1821" s="159"/>
      <c r="V1821" s="159"/>
      <c r="W1821" s="159"/>
      <c r="X1821" s="159"/>
      <c r="Y1821" s="159"/>
      <c r="Z1821" s="148"/>
      <c r="AA1821" s="148"/>
      <c r="AB1821" s="148"/>
      <c r="AC1821" s="148"/>
      <c r="AD1821" s="148"/>
      <c r="AE1821" s="148"/>
      <c r="AF1821" s="148"/>
      <c r="AG1821" s="148" t="s">
        <v>318</v>
      </c>
      <c r="AH1821" s="148">
        <v>0</v>
      </c>
      <c r="AI1821" s="148"/>
      <c r="AJ1821" s="148"/>
      <c r="AK1821" s="148"/>
      <c r="AL1821" s="148"/>
      <c r="AM1821" s="148"/>
      <c r="AN1821" s="148"/>
      <c r="AO1821" s="148"/>
      <c r="AP1821" s="148"/>
      <c r="AQ1821" s="148"/>
      <c r="AR1821" s="148"/>
      <c r="AS1821" s="148"/>
      <c r="AT1821" s="148"/>
      <c r="AU1821" s="148"/>
      <c r="AV1821" s="148"/>
      <c r="AW1821" s="148"/>
      <c r="AX1821" s="148"/>
      <c r="AY1821" s="148"/>
      <c r="AZ1821" s="148"/>
      <c r="BA1821" s="148"/>
      <c r="BB1821" s="148"/>
      <c r="BC1821" s="148"/>
      <c r="BD1821" s="148"/>
      <c r="BE1821" s="148"/>
      <c r="BF1821" s="148"/>
      <c r="BG1821" s="148"/>
      <c r="BH1821" s="148"/>
    </row>
    <row r="1822" spans="1:60" outlineLevel="3" x14ac:dyDescent="0.2">
      <c r="A1822" s="155"/>
      <c r="B1822" s="156"/>
      <c r="C1822" s="196" t="s">
        <v>2031</v>
      </c>
      <c r="D1822" s="161"/>
      <c r="E1822" s="162">
        <v>3.96</v>
      </c>
      <c r="F1822" s="159"/>
      <c r="G1822" s="159"/>
      <c r="H1822" s="159"/>
      <c r="I1822" s="159"/>
      <c r="J1822" s="159"/>
      <c r="K1822" s="159"/>
      <c r="L1822" s="159"/>
      <c r="M1822" s="159"/>
      <c r="N1822" s="158"/>
      <c r="O1822" s="158"/>
      <c r="P1822" s="158"/>
      <c r="Q1822" s="158"/>
      <c r="R1822" s="159"/>
      <c r="S1822" s="159"/>
      <c r="T1822" s="159"/>
      <c r="U1822" s="159"/>
      <c r="V1822" s="159"/>
      <c r="W1822" s="159"/>
      <c r="X1822" s="159"/>
      <c r="Y1822" s="159"/>
      <c r="Z1822" s="148"/>
      <c r="AA1822" s="148"/>
      <c r="AB1822" s="148"/>
      <c r="AC1822" s="148"/>
      <c r="AD1822" s="148"/>
      <c r="AE1822" s="148"/>
      <c r="AF1822" s="148"/>
      <c r="AG1822" s="148" t="s">
        <v>318</v>
      </c>
      <c r="AH1822" s="148">
        <v>0</v>
      </c>
      <c r="AI1822" s="148"/>
      <c r="AJ1822" s="148"/>
      <c r="AK1822" s="148"/>
      <c r="AL1822" s="148"/>
      <c r="AM1822" s="148"/>
      <c r="AN1822" s="148"/>
      <c r="AO1822" s="148"/>
      <c r="AP1822" s="148"/>
      <c r="AQ1822" s="148"/>
      <c r="AR1822" s="148"/>
      <c r="AS1822" s="148"/>
      <c r="AT1822" s="148"/>
      <c r="AU1822" s="148"/>
      <c r="AV1822" s="148"/>
      <c r="AW1822" s="148"/>
      <c r="AX1822" s="148"/>
      <c r="AY1822" s="148"/>
      <c r="AZ1822" s="148"/>
      <c r="BA1822" s="148"/>
      <c r="BB1822" s="148"/>
      <c r="BC1822" s="148"/>
      <c r="BD1822" s="148"/>
      <c r="BE1822" s="148"/>
      <c r="BF1822" s="148"/>
      <c r="BG1822" s="148"/>
      <c r="BH1822" s="148"/>
    </row>
    <row r="1823" spans="1:60" outlineLevel="3" x14ac:dyDescent="0.2">
      <c r="A1823" s="155"/>
      <c r="B1823" s="156"/>
      <c r="C1823" s="196" t="s">
        <v>2032</v>
      </c>
      <c r="D1823" s="161"/>
      <c r="E1823" s="162">
        <v>5.6</v>
      </c>
      <c r="F1823" s="159"/>
      <c r="G1823" s="159"/>
      <c r="H1823" s="159"/>
      <c r="I1823" s="159"/>
      <c r="J1823" s="159"/>
      <c r="K1823" s="159"/>
      <c r="L1823" s="159"/>
      <c r="M1823" s="159"/>
      <c r="N1823" s="158"/>
      <c r="O1823" s="158"/>
      <c r="P1823" s="158"/>
      <c r="Q1823" s="158"/>
      <c r="R1823" s="159"/>
      <c r="S1823" s="159"/>
      <c r="T1823" s="159"/>
      <c r="U1823" s="159"/>
      <c r="V1823" s="159"/>
      <c r="W1823" s="159"/>
      <c r="X1823" s="159"/>
      <c r="Y1823" s="159"/>
      <c r="Z1823" s="148"/>
      <c r="AA1823" s="148"/>
      <c r="AB1823" s="148"/>
      <c r="AC1823" s="148"/>
      <c r="AD1823" s="148"/>
      <c r="AE1823" s="148"/>
      <c r="AF1823" s="148"/>
      <c r="AG1823" s="148" t="s">
        <v>318</v>
      </c>
      <c r="AH1823" s="148">
        <v>0</v>
      </c>
      <c r="AI1823" s="148"/>
      <c r="AJ1823" s="148"/>
      <c r="AK1823" s="148"/>
      <c r="AL1823" s="148"/>
      <c r="AM1823" s="148"/>
      <c r="AN1823" s="148"/>
      <c r="AO1823" s="148"/>
      <c r="AP1823" s="148"/>
      <c r="AQ1823" s="148"/>
      <c r="AR1823" s="148"/>
      <c r="AS1823" s="148"/>
      <c r="AT1823" s="148"/>
      <c r="AU1823" s="148"/>
      <c r="AV1823" s="148"/>
      <c r="AW1823" s="148"/>
      <c r="AX1823" s="148"/>
      <c r="AY1823" s="148"/>
      <c r="AZ1823" s="148"/>
      <c r="BA1823" s="148"/>
      <c r="BB1823" s="148"/>
      <c r="BC1823" s="148"/>
      <c r="BD1823" s="148"/>
      <c r="BE1823" s="148"/>
      <c r="BF1823" s="148"/>
      <c r="BG1823" s="148"/>
      <c r="BH1823" s="148"/>
    </row>
    <row r="1824" spans="1:60" outlineLevel="3" x14ac:dyDescent="0.2">
      <c r="A1824" s="155"/>
      <c r="B1824" s="156"/>
      <c r="C1824" s="196" t="s">
        <v>2033</v>
      </c>
      <c r="D1824" s="161"/>
      <c r="E1824" s="162">
        <v>53.351999999999997</v>
      </c>
      <c r="F1824" s="159"/>
      <c r="G1824" s="159"/>
      <c r="H1824" s="159"/>
      <c r="I1824" s="159"/>
      <c r="J1824" s="159"/>
      <c r="K1824" s="159"/>
      <c r="L1824" s="159"/>
      <c r="M1824" s="159"/>
      <c r="N1824" s="158"/>
      <c r="O1824" s="158"/>
      <c r="P1824" s="158"/>
      <c r="Q1824" s="158"/>
      <c r="R1824" s="159"/>
      <c r="S1824" s="159"/>
      <c r="T1824" s="159"/>
      <c r="U1824" s="159"/>
      <c r="V1824" s="159"/>
      <c r="W1824" s="159"/>
      <c r="X1824" s="159"/>
      <c r="Y1824" s="159"/>
      <c r="Z1824" s="148"/>
      <c r="AA1824" s="148"/>
      <c r="AB1824" s="148"/>
      <c r="AC1824" s="148"/>
      <c r="AD1824" s="148"/>
      <c r="AE1824" s="148"/>
      <c r="AF1824" s="148"/>
      <c r="AG1824" s="148" t="s">
        <v>318</v>
      </c>
      <c r="AH1824" s="148">
        <v>0</v>
      </c>
      <c r="AI1824" s="148"/>
      <c r="AJ1824" s="148"/>
      <c r="AK1824" s="148"/>
      <c r="AL1824" s="148"/>
      <c r="AM1824" s="148"/>
      <c r="AN1824" s="148"/>
      <c r="AO1824" s="148"/>
      <c r="AP1824" s="148"/>
      <c r="AQ1824" s="148"/>
      <c r="AR1824" s="148"/>
      <c r="AS1824" s="148"/>
      <c r="AT1824" s="148"/>
      <c r="AU1824" s="148"/>
      <c r="AV1824" s="148"/>
      <c r="AW1824" s="148"/>
      <c r="AX1824" s="148"/>
      <c r="AY1824" s="148"/>
      <c r="AZ1824" s="148"/>
      <c r="BA1824" s="148"/>
      <c r="BB1824" s="148"/>
      <c r="BC1824" s="148"/>
      <c r="BD1824" s="148"/>
      <c r="BE1824" s="148"/>
      <c r="BF1824" s="148"/>
      <c r="BG1824" s="148"/>
      <c r="BH1824" s="148"/>
    </row>
    <row r="1825" spans="1:60" outlineLevel="3" x14ac:dyDescent="0.2">
      <c r="A1825" s="155"/>
      <c r="B1825" s="156"/>
      <c r="C1825" s="196" t="s">
        <v>2034</v>
      </c>
      <c r="D1825" s="161"/>
      <c r="E1825" s="162">
        <v>2.2799999999999998</v>
      </c>
      <c r="F1825" s="159"/>
      <c r="G1825" s="159"/>
      <c r="H1825" s="159"/>
      <c r="I1825" s="159"/>
      <c r="J1825" s="159"/>
      <c r="K1825" s="159"/>
      <c r="L1825" s="159"/>
      <c r="M1825" s="159"/>
      <c r="N1825" s="158"/>
      <c r="O1825" s="158"/>
      <c r="P1825" s="158"/>
      <c r="Q1825" s="158"/>
      <c r="R1825" s="159"/>
      <c r="S1825" s="159"/>
      <c r="T1825" s="159"/>
      <c r="U1825" s="159"/>
      <c r="V1825" s="159"/>
      <c r="W1825" s="159"/>
      <c r="X1825" s="159"/>
      <c r="Y1825" s="159"/>
      <c r="Z1825" s="148"/>
      <c r="AA1825" s="148"/>
      <c r="AB1825" s="148"/>
      <c r="AC1825" s="148"/>
      <c r="AD1825" s="148"/>
      <c r="AE1825" s="148"/>
      <c r="AF1825" s="148"/>
      <c r="AG1825" s="148" t="s">
        <v>318</v>
      </c>
      <c r="AH1825" s="148">
        <v>0</v>
      </c>
      <c r="AI1825" s="148"/>
      <c r="AJ1825" s="148"/>
      <c r="AK1825" s="148"/>
      <c r="AL1825" s="148"/>
      <c r="AM1825" s="148"/>
      <c r="AN1825" s="148"/>
      <c r="AO1825" s="148"/>
      <c r="AP1825" s="148"/>
      <c r="AQ1825" s="148"/>
      <c r="AR1825" s="148"/>
      <c r="AS1825" s="148"/>
      <c r="AT1825" s="148"/>
      <c r="AU1825" s="148"/>
      <c r="AV1825" s="148"/>
      <c r="AW1825" s="148"/>
      <c r="AX1825" s="148"/>
      <c r="AY1825" s="148"/>
      <c r="AZ1825" s="148"/>
      <c r="BA1825" s="148"/>
      <c r="BB1825" s="148"/>
      <c r="BC1825" s="148"/>
      <c r="BD1825" s="148"/>
      <c r="BE1825" s="148"/>
      <c r="BF1825" s="148"/>
      <c r="BG1825" s="148"/>
      <c r="BH1825" s="148"/>
    </row>
    <row r="1826" spans="1:60" outlineLevel="3" x14ac:dyDescent="0.2">
      <c r="A1826" s="155"/>
      <c r="B1826" s="156"/>
      <c r="C1826" s="196" t="s">
        <v>2035</v>
      </c>
      <c r="D1826" s="161"/>
      <c r="E1826" s="162">
        <v>12.6</v>
      </c>
      <c r="F1826" s="159"/>
      <c r="G1826" s="159"/>
      <c r="H1826" s="159"/>
      <c r="I1826" s="159"/>
      <c r="J1826" s="159"/>
      <c r="K1826" s="159"/>
      <c r="L1826" s="159"/>
      <c r="M1826" s="159"/>
      <c r="N1826" s="158"/>
      <c r="O1826" s="158"/>
      <c r="P1826" s="158"/>
      <c r="Q1826" s="158"/>
      <c r="R1826" s="159"/>
      <c r="S1826" s="159"/>
      <c r="T1826" s="159"/>
      <c r="U1826" s="159"/>
      <c r="V1826" s="159"/>
      <c r="W1826" s="159"/>
      <c r="X1826" s="159"/>
      <c r="Y1826" s="159"/>
      <c r="Z1826" s="148"/>
      <c r="AA1826" s="148"/>
      <c r="AB1826" s="148"/>
      <c r="AC1826" s="148"/>
      <c r="AD1826" s="148"/>
      <c r="AE1826" s="148"/>
      <c r="AF1826" s="148"/>
      <c r="AG1826" s="148" t="s">
        <v>318</v>
      </c>
      <c r="AH1826" s="148">
        <v>0</v>
      </c>
      <c r="AI1826" s="148"/>
      <c r="AJ1826" s="148"/>
      <c r="AK1826" s="148"/>
      <c r="AL1826" s="148"/>
      <c r="AM1826" s="148"/>
      <c r="AN1826" s="148"/>
      <c r="AO1826" s="148"/>
      <c r="AP1826" s="148"/>
      <c r="AQ1826" s="148"/>
      <c r="AR1826" s="148"/>
      <c r="AS1826" s="148"/>
      <c r="AT1826" s="148"/>
      <c r="AU1826" s="148"/>
      <c r="AV1826" s="148"/>
      <c r="AW1826" s="148"/>
      <c r="AX1826" s="148"/>
      <c r="AY1826" s="148"/>
      <c r="AZ1826" s="148"/>
      <c r="BA1826" s="148"/>
      <c r="BB1826" s="148"/>
      <c r="BC1826" s="148"/>
      <c r="BD1826" s="148"/>
      <c r="BE1826" s="148"/>
      <c r="BF1826" s="148"/>
      <c r="BG1826" s="148"/>
      <c r="BH1826" s="148"/>
    </row>
    <row r="1827" spans="1:60" outlineLevel="3" x14ac:dyDescent="0.2">
      <c r="A1827" s="155"/>
      <c r="B1827" s="156"/>
      <c r="C1827" s="196" t="s">
        <v>2036</v>
      </c>
      <c r="D1827" s="161"/>
      <c r="E1827" s="162">
        <v>52.793999999999997</v>
      </c>
      <c r="F1827" s="159"/>
      <c r="G1827" s="159"/>
      <c r="H1827" s="159"/>
      <c r="I1827" s="159"/>
      <c r="J1827" s="159"/>
      <c r="K1827" s="159"/>
      <c r="L1827" s="159"/>
      <c r="M1827" s="159"/>
      <c r="N1827" s="158"/>
      <c r="O1827" s="158"/>
      <c r="P1827" s="158"/>
      <c r="Q1827" s="158"/>
      <c r="R1827" s="159"/>
      <c r="S1827" s="159"/>
      <c r="T1827" s="159"/>
      <c r="U1827" s="159"/>
      <c r="V1827" s="159"/>
      <c r="W1827" s="159"/>
      <c r="X1827" s="159"/>
      <c r="Y1827" s="159"/>
      <c r="Z1827" s="148"/>
      <c r="AA1827" s="148"/>
      <c r="AB1827" s="148"/>
      <c r="AC1827" s="148"/>
      <c r="AD1827" s="148"/>
      <c r="AE1827" s="148"/>
      <c r="AF1827" s="148"/>
      <c r="AG1827" s="148" t="s">
        <v>318</v>
      </c>
      <c r="AH1827" s="148">
        <v>0</v>
      </c>
      <c r="AI1827" s="148"/>
      <c r="AJ1827" s="148"/>
      <c r="AK1827" s="148"/>
      <c r="AL1827" s="148"/>
      <c r="AM1827" s="148"/>
      <c r="AN1827" s="148"/>
      <c r="AO1827" s="148"/>
      <c r="AP1827" s="148"/>
      <c r="AQ1827" s="148"/>
      <c r="AR1827" s="148"/>
      <c r="AS1827" s="148"/>
      <c r="AT1827" s="148"/>
      <c r="AU1827" s="148"/>
      <c r="AV1827" s="148"/>
      <c r="AW1827" s="148"/>
      <c r="AX1827" s="148"/>
      <c r="AY1827" s="148"/>
      <c r="AZ1827" s="148"/>
      <c r="BA1827" s="148"/>
      <c r="BB1827" s="148"/>
      <c r="BC1827" s="148"/>
      <c r="BD1827" s="148"/>
      <c r="BE1827" s="148"/>
      <c r="BF1827" s="148"/>
      <c r="BG1827" s="148"/>
      <c r="BH1827" s="148"/>
    </row>
    <row r="1828" spans="1:60" outlineLevel="3" x14ac:dyDescent="0.2">
      <c r="A1828" s="155"/>
      <c r="B1828" s="156"/>
      <c r="C1828" s="196" t="s">
        <v>2037</v>
      </c>
      <c r="D1828" s="161"/>
      <c r="E1828" s="162">
        <v>68.31</v>
      </c>
      <c r="F1828" s="159"/>
      <c r="G1828" s="159"/>
      <c r="H1828" s="159"/>
      <c r="I1828" s="159"/>
      <c r="J1828" s="159"/>
      <c r="K1828" s="159"/>
      <c r="L1828" s="159"/>
      <c r="M1828" s="159"/>
      <c r="N1828" s="158"/>
      <c r="O1828" s="158"/>
      <c r="P1828" s="158"/>
      <c r="Q1828" s="158"/>
      <c r="R1828" s="159"/>
      <c r="S1828" s="159"/>
      <c r="T1828" s="159"/>
      <c r="U1828" s="159"/>
      <c r="V1828" s="159"/>
      <c r="W1828" s="159"/>
      <c r="X1828" s="159"/>
      <c r="Y1828" s="159"/>
      <c r="Z1828" s="148"/>
      <c r="AA1828" s="148"/>
      <c r="AB1828" s="148"/>
      <c r="AC1828" s="148"/>
      <c r="AD1828" s="148"/>
      <c r="AE1828" s="148"/>
      <c r="AF1828" s="148"/>
      <c r="AG1828" s="148" t="s">
        <v>318</v>
      </c>
      <c r="AH1828" s="148">
        <v>0</v>
      </c>
      <c r="AI1828" s="148"/>
      <c r="AJ1828" s="148"/>
      <c r="AK1828" s="148"/>
      <c r="AL1828" s="148"/>
      <c r="AM1828" s="148"/>
      <c r="AN1828" s="148"/>
      <c r="AO1828" s="148"/>
      <c r="AP1828" s="148"/>
      <c r="AQ1828" s="148"/>
      <c r="AR1828" s="148"/>
      <c r="AS1828" s="148"/>
      <c r="AT1828" s="148"/>
      <c r="AU1828" s="148"/>
      <c r="AV1828" s="148"/>
      <c r="AW1828" s="148"/>
      <c r="AX1828" s="148"/>
      <c r="AY1828" s="148"/>
      <c r="AZ1828" s="148"/>
      <c r="BA1828" s="148"/>
      <c r="BB1828" s="148"/>
      <c r="BC1828" s="148"/>
      <c r="BD1828" s="148"/>
      <c r="BE1828" s="148"/>
      <c r="BF1828" s="148"/>
      <c r="BG1828" s="148"/>
      <c r="BH1828" s="148"/>
    </row>
    <row r="1829" spans="1:60" outlineLevel="1" x14ac:dyDescent="0.2">
      <c r="A1829" s="178">
        <v>395</v>
      </c>
      <c r="B1829" s="179" t="s">
        <v>2038</v>
      </c>
      <c r="C1829" s="195" t="s">
        <v>2039</v>
      </c>
      <c r="D1829" s="180" t="s">
        <v>374</v>
      </c>
      <c r="E1829" s="181">
        <v>209.52</v>
      </c>
      <c r="F1829" s="182"/>
      <c r="G1829" s="183">
        <f>ROUND(E1829*F1829,2)</f>
        <v>0</v>
      </c>
      <c r="H1829" s="182"/>
      <c r="I1829" s="183">
        <f>ROUND(E1829*H1829,2)</f>
        <v>0</v>
      </c>
      <c r="J1829" s="182"/>
      <c r="K1829" s="183">
        <f>ROUND(E1829*J1829,2)</f>
        <v>0</v>
      </c>
      <c r="L1829" s="183">
        <v>12</v>
      </c>
      <c r="M1829" s="183">
        <f>G1829*(1+L1829/100)</f>
        <v>0</v>
      </c>
      <c r="N1829" s="181">
        <v>8.0000000000000007E-5</v>
      </c>
      <c r="O1829" s="181">
        <f>ROUND(E1829*N1829,2)</f>
        <v>0.02</v>
      </c>
      <c r="P1829" s="181">
        <v>0</v>
      </c>
      <c r="Q1829" s="181">
        <f>ROUND(E1829*P1829,2)</f>
        <v>0</v>
      </c>
      <c r="R1829" s="183"/>
      <c r="S1829" s="183" t="s">
        <v>313</v>
      </c>
      <c r="T1829" s="184" t="s">
        <v>313</v>
      </c>
      <c r="U1829" s="159">
        <v>0.156</v>
      </c>
      <c r="V1829" s="159">
        <f>ROUND(E1829*U1829,2)</f>
        <v>32.69</v>
      </c>
      <c r="W1829" s="159"/>
      <c r="X1829" s="159" t="s">
        <v>314</v>
      </c>
      <c r="Y1829" s="159" t="s">
        <v>315</v>
      </c>
      <c r="Z1829" s="148"/>
      <c r="AA1829" s="148"/>
      <c r="AB1829" s="148"/>
      <c r="AC1829" s="148"/>
      <c r="AD1829" s="148"/>
      <c r="AE1829" s="148"/>
      <c r="AF1829" s="148"/>
      <c r="AG1829" s="148" t="s">
        <v>316</v>
      </c>
      <c r="AH1829" s="148"/>
      <c r="AI1829" s="148"/>
      <c r="AJ1829" s="148"/>
      <c r="AK1829" s="148"/>
      <c r="AL1829" s="148"/>
      <c r="AM1829" s="148"/>
      <c r="AN1829" s="148"/>
      <c r="AO1829" s="148"/>
      <c r="AP1829" s="148"/>
      <c r="AQ1829" s="148"/>
      <c r="AR1829" s="148"/>
      <c r="AS1829" s="148"/>
      <c r="AT1829" s="148"/>
      <c r="AU1829" s="148"/>
      <c r="AV1829" s="148"/>
      <c r="AW1829" s="148"/>
      <c r="AX1829" s="148"/>
      <c r="AY1829" s="148"/>
      <c r="AZ1829" s="148"/>
      <c r="BA1829" s="148"/>
      <c r="BB1829" s="148"/>
      <c r="BC1829" s="148"/>
      <c r="BD1829" s="148"/>
      <c r="BE1829" s="148"/>
      <c r="BF1829" s="148"/>
      <c r="BG1829" s="148"/>
      <c r="BH1829" s="148"/>
    </row>
    <row r="1830" spans="1:60" outlineLevel="2" x14ac:dyDescent="0.2">
      <c r="A1830" s="155"/>
      <c r="B1830" s="156"/>
      <c r="C1830" s="196" t="s">
        <v>2040</v>
      </c>
      <c r="D1830" s="161"/>
      <c r="E1830" s="162">
        <v>209.52</v>
      </c>
      <c r="F1830" s="159"/>
      <c r="G1830" s="159"/>
      <c r="H1830" s="159"/>
      <c r="I1830" s="159"/>
      <c r="J1830" s="159"/>
      <c r="K1830" s="159"/>
      <c r="L1830" s="159"/>
      <c r="M1830" s="159"/>
      <c r="N1830" s="158"/>
      <c r="O1830" s="158"/>
      <c r="P1830" s="158"/>
      <c r="Q1830" s="158"/>
      <c r="R1830" s="159"/>
      <c r="S1830" s="159"/>
      <c r="T1830" s="159"/>
      <c r="U1830" s="159"/>
      <c r="V1830" s="159"/>
      <c r="W1830" s="159"/>
      <c r="X1830" s="159"/>
      <c r="Y1830" s="159"/>
      <c r="Z1830" s="148"/>
      <c r="AA1830" s="148"/>
      <c r="AB1830" s="148"/>
      <c r="AC1830" s="148"/>
      <c r="AD1830" s="148"/>
      <c r="AE1830" s="148"/>
      <c r="AF1830" s="148"/>
      <c r="AG1830" s="148" t="s">
        <v>318</v>
      </c>
      <c r="AH1830" s="148">
        <v>5</v>
      </c>
      <c r="AI1830" s="148"/>
      <c r="AJ1830" s="148"/>
      <c r="AK1830" s="148"/>
      <c r="AL1830" s="148"/>
      <c r="AM1830" s="148"/>
      <c r="AN1830" s="148"/>
      <c r="AO1830" s="148"/>
      <c r="AP1830" s="148"/>
      <c r="AQ1830" s="148"/>
      <c r="AR1830" s="148"/>
      <c r="AS1830" s="148"/>
      <c r="AT1830" s="148"/>
      <c r="AU1830" s="148"/>
      <c r="AV1830" s="148"/>
      <c r="AW1830" s="148"/>
      <c r="AX1830" s="148"/>
      <c r="AY1830" s="148"/>
      <c r="AZ1830" s="148"/>
      <c r="BA1830" s="148"/>
      <c r="BB1830" s="148"/>
      <c r="BC1830" s="148"/>
      <c r="BD1830" s="148"/>
      <c r="BE1830" s="148"/>
      <c r="BF1830" s="148"/>
      <c r="BG1830" s="148"/>
      <c r="BH1830" s="148"/>
    </row>
    <row r="1831" spans="1:60" ht="22.5" outlineLevel="1" x14ac:dyDescent="0.2">
      <c r="A1831" s="178">
        <v>396</v>
      </c>
      <c r="B1831" s="179" t="s">
        <v>2041</v>
      </c>
      <c r="C1831" s="195" t="s">
        <v>2042</v>
      </c>
      <c r="D1831" s="180" t="s">
        <v>374</v>
      </c>
      <c r="E1831" s="181">
        <v>24.407599999999999</v>
      </c>
      <c r="F1831" s="182"/>
      <c r="G1831" s="183">
        <f>ROUND(E1831*F1831,2)</f>
        <v>0</v>
      </c>
      <c r="H1831" s="182"/>
      <c r="I1831" s="183">
        <f>ROUND(E1831*H1831,2)</f>
        <v>0</v>
      </c>
      <c r="J1831" s="182"/>
      <c r="K1831" s="183">
        <f>ROUND(E1831*J1831,2)</f>
        <v>0</v>
      </c>
      <c r="L1831" s="183">
        <v>12</v>
      </c>
      <c r="M1831" s="183">
        <f>G1831*(1+L1831/100)</f>
        <v>0</v>
      </c>
      <c r="N1831" s="181">
        <v>1.3999999999999999E-4</v>
      </c>
      <c r="O1831" s="181">
        <f>ROUND(E1831*N1831,2)</f>
        <v>0</v>
      </c>
      <c r="P1831" s="181">
        <v>0</v>
      </c>
      <c r="Q1831" s="181">
        <f>ROUND(E1831*P1831,2)</f>
        <v>0</v>
      </c>
      <c r="R1831" s="183"/>
      <c r="S1831" s="183" t="s">
        <v>313</v>
      </c>
      <c r="T1831" s="184" t="s">
        <v>313</v>
      </c>
      <c r="U1831" s="159">
        <v>0.28100000000000003</v>
      </c>
      <c r="V1831" s="159">
        <f>ROUND(E1831*U1831,2)</f>
        <v>6.86</v>
      </c>
      <c r="W1831" s="159"/>
      <c r="X1831" s="159" t="s">
        <v>314</v>
      </c>
      <c r="Y1831" s="159" t="s">
        <v>315</v>
      </c>
      <c r="Z1831" s="148"/>
      <c r="AA1831" s="148"/>
      <c r="AB1831" s="148"/>
      <c r="AC1831" s="148"/>
      <c r="AD1831" s="148"/>
      <c r="AE1831" s="148"/>
      <c r="AF1831" s="148"/>
      <c r="AG1831" s="148" t="s">
        <v>316</v>
      </c>
      <c r="AH1831" s="148"/>
      <c r="AI1831" s="148"/>
      <c r="AJ1831" s="148"/>
      <c r="AK1831" s="148"/>
      <c r="AL1831" s="148"/>
      <c r="AM1831" s="148"/>
      <c r="AN1831" s="148"/>
      <c r="AO1831" s="148"/>
      <c r="AP1831" s="148"/>
      <c r="AQ1831" s="148"/>
      <c r="AR1831" s="148"/>
      <c r="AS1831" s="148"/>
      <c r="AT1831" s="148"/>
      <c r="AU1831" s="148"/>
      <c r="AV1831" s="148"/>
      <c r="AW1831" s="148"/>
      <c r="AX1831" s="148"/>
      <c r="AY1831" s="148"/>
      <c r="AZ1831" s="148"/>
      <c r="BA1831" s="148"/>
      <c r="BB1831" s="148"/>
      <c r="BC1831" s="148"/>
      <c r="BD1831" s="148"/>
      <c r="BE1831" s="148"/>
      <c r="BF1831" s="148"/>
      <c r="BG1831" s="148"/>
      <c r="BH1831" s="148"/>
    </row>
    <row r="1832" spans="1:60" outlineLevel="2" x14ac:dyDescent="0.2">
      <c r="A1832" s="155"/>
      <c r="B1832" s="156"/>
      <c r="C1832" s="196" t="s">
        <v>2043</v>
      </c>
      <c r="D1832" s="161"/>
      <c r="E1832" s="162">
        <v>24.407599999999999</v>
      </c>
      <c r="F1832" s="159"/>
      <c r="G1832" s="159"/>
      <c r="H1832" s="159"/>
      <c r="I1832" s="159"/>
      <c r="J1832" s="159"/>
      <c r="K1832" s="159"/>
      <c r="L1832" s="159"/>
      <c r="M1832" s="159"/>
      <c r="N1832" s="158"/>
      <c r="O1832" s="158"/>
      <c r="P1832" s="158"/>
      <c r="Q1832" s="158"/>
      <c r="R1832" s="159"/>
      <c r="S1832" s="159"/>
      <c r="T1832" s="159"/>
      <c r="U1832" s="159"/>
      <c r="V1832" s="159"/>
      <c r="W1832" s="159"/>
      <c r="X1832" s="159"/>
      <c r="Y1832" s="159"/>
      <c r="Z1832" s="148"/>
      <c r="AA1832" s="148"/>
      <c r="AB1832" s="148"/>
      <c r="AC1832" s="148"/>
      <c r="AD1832" s="148"/>
      <c r="AE1832" s="148"/>
      <c r="AF1832" s="148"/>
      <c r="AG1832" s="148" t="s">
        <v>318</v>
      </c>
      <c r="AH1832" s="148">
        <v>5</v>
      </c>
      <c r="AI1832" s="148"/>
      <c r="AJ1832" s="148"/>
      <c r="AK1832" s="148"/>
      <c r="AL1832" s="148"/>
      <c r="AM1832" s="148"/>
      <c r="AN1832" s="148"/>
      <c r="AO1832" s="148"/>
      <c r="AP1832" s="148"/>
      <c r="AQ1832" s="148"/>
      <c r="AR1832" s="148"/>
      <c r="AS1832" s="148"/>
      <c r="AT1832" s="148"/>
      <c r="AU1832" s="148"/>
      <c r="AV1832" s="148"/>
      <c r="AW1832" s="148"/>
      <c r="AX1832" s="148"/>
      <c r="AY1832" s="148"/>
      <c r="AZ1832" s="148"/>
      <c r="BA1832" s="148"/>
      <c r="BB1832" s="148"/>
      <c r="BC1832" s="148"/>
      <c r="BD1832" s="148"/>
      <c r="BE1832" s="148"/>
      <c r="BF1832" s="148"/>
      <c r="BG1832" s="148"/>
      <c r="BH1832" s="148"/>
    </row>
    <row r="1833" spans="1:60" outlineLevel="1" x14ac:dyDescent="0.2">
      <c r="A1833" s="178">
        <v>397</v>
      </c>
      <c r="B1833" s="179" t="s">
        <v>2044</v>
      </c>
      <c r="C1833" s="195" t="s">
        <v>2045</v>
      </c>
      <c r="D1833" s="180" t="s">
        <v>374</v>
      </c>
      <c r="E1833" s="181">
        <v>23.636800000000001</v>
      </c>
      <c r="F1833" s="182"/>
      <c r="G1833" s="183">
        <f>ROUND(E1833*F1833,2)</f>
        <v>0</v>
      </c>
      <c r="H1833" s="182"/>
      <c r="I1833" s="183">
        <f>ROUND(E1833*H1833,2)</f>
        <v>0</v>
      </c>
      <c r="J1833" s="182"/>
      <c r="K1833" s="183">
        <f>ROUND(E1833*J1833,2)</f>
        <v>0</v>
      </c>
      <c r="L1833" s="183">
        <v>12</v>
      </c>
      <c r="M1833" s="183">
        <f>G1833*(1+L1833/100)</f>
        <v>0</v>
      </c>
      <c r="N1833" s="181">
        <v>4.2000000000000002E-4</v>
      </c>
      <c r="O1833" s="181">
        <f>ROUND(E1833*N1833,2)</f>
        <v>0.01</v>
      </c>
      <c r="P1833" s="181">
        <v>0</v>
      </c>
      <c r="Q1833" s="181">
        <f>ROUND(E1833*P1833,2)</f>
        <v>0</v>
      </c>
      <c r="R1833" s="183"/>
      <c r="S1833" s="183" t="s">
        <v>313</v>
      </c>
      <c r="T1833" s="184" t="s">
        <v>313</v>
      </c>
      <c r="U1833" s="159">
        <v>0.13200000000000001</v>
      </c>
      <c r="V1833" s="159">
        <f>ROUND(E1833*U1833,2)</f>
        <v>3.12</v>
      </c>
      <c r="W1833" s="159"/>
      <c r="X1833" s="159" t="s">
        <v>314</v>
      </c>
      <c r="Y1833" s="159" t="s">
        <v>315</v>
      </c>
      <c r="Z1833" s="148"/>
      <c r="AA1833" s="148"/>
      <c r="AB1833" s="148"/>
      <c r="AC1833" s="148"/>
      <c r="AD1833" s="148"/>
      <c r="AE1833" s="148"/>
      <c r="AF1833" s="148"/>
      <c r="AG1833" s="148" t="s">
        <v>316</v>
      </c>
      <c r="AH1833" s="148"/>
      <c r="AI1833" s="148"/>
      <c r="AJ1833" s="148"/>
      <c r="AK1833" s="148"/>
      <c r="AL1833" s="148"/>
      <c r="AM1833" s="148"/>
      <c r="AN1833" s="148"/>
      <c r="AO1833" s="148"/>
      <c r="AP1833" s="148"/>
      <c r="AQ1833" s="148"/>
      <c r="AR1833" s="148"/>
      <c r="AS1833" s="148"/>
      <c r="AT1833" s="148"/>
      <c r="AU1833" s="148"/>
      <c r="AV1833" s="148"/>
      <c r="AW1833" s="148"/>
      <c r="AX1833" s="148"/>
      <c r="AY1833" s="148"/>
      <c r="AZ1833" s="148"/>
      <c r="BA1833" s="148"/>
      <c r="BB1833" s="148"/>
      <c r="BC1833" s="148"/>
      <c r="BD1833" s="148"/>
      <c r="BE1833" s="148"/>
      <c r="BF1833" s="148"/>
      <c r="BG1833" s="148"/>
      <c r="BH1833" s="148"/>
    </row>
    <row r="1834" spans="1:60" outlineLevel="2" x14ac:dyDescent="0.2">
      <c r="A1834" s="155"/>
      <c r="B1834" s="156"/>
      <c r="C1834" s="196" t="s">
        <v>2046</v>
      </c>
      <c r="D1834" s="161"/>
      <c r="E1834" s="162">
        <v>23.636800000000001</v>
      </c>
      <c r="F1834" s="159"/>
      <c r="G1834" s="159"/>
      <c r="H1834" s="159"/>
      <c r="I1834" s="159"/>
      <c r="J1834" s="159"/>
      <c r="K1834" s="159"/>
      <c r="L1834" s="159"/>
      <c r="M1834" s="159"/>
      <c r="N1834" s="158"/>
      <c r="O1834" s="158"/>
      <c r="P1834" s="158"/>
      <c r="Q1834" s="158"/>
      <c r="R1834" s="159"/>
      <c r="S1834" s="159"/>
      <c r="T1834" s="159"/>
      <c r="U1834" s="159"/>
      <c r="V1834" s="159"/>
      <c r="W1834" s="159"/>
      <c r="X1834" s="159"/>
      <c r="Y1834" s="159"/>
      <c r="Z1834" s="148"/>
      <c r="AA1834" s="148"/>
      <c r="AB1834" s="148"/>
      <c r="AC1834" s="148"/>
      <c r="AD1834" s="148"/>
      <c r="AE1834" s="148"/>
      <c r="AF1834" s="148"/>
      <c r="AG1834" s="148" t="s">
        <v>318</v>
      </c>
      <c r="AH1834" s="148">
        <v>5</v>
      </c>
      <c r="AI1834" s="148"/>
      <c r="AJ1834" s="148"/>
      <c r="AK1834" s="148"/>
      <c r="AL1834" s="148"/>
      <c r="AM1834" s="148"/>
      <c r="AN1834" s="148"/>
      <c r="AO1834" s="148"/>
      <c r="AP1834" s="148"/>
      <c r="AQ1834" s="148"/>
      <c r="AR1834" s="148"/>
      <c r="AS1834" s="148"/>
      <c r="AT1834" s="148"/>
      <c r="AU1834" s="148"/>
      <c r="AV1834" s="148"/>
      <c r="AW1834" s="148"/>
      <c r="AX1834" s="148"/>
      <c r="AY1834" s="148"/>
      <c r="AZ1834" s="148"/>
      <c r="BA1834" s="148"/>
      <c r="BB1834" s="148"/>
      <c r="BC1834" s="148"/>
      <c r="BD1834" s="148"/>
      <c r="BE1834" s="148"/>
      <c r="BF1834" s="148"/>
      <c r="BG1834" s="148"/>
      <c r="BH1834" s="148"/>
    </row>
    <row r="1835" spans="1:60" outlineLevel="1" x14ac:dyDescent="0.2">
      <c r="A1835" s="178">
        <v>398</v>
      </c>
      <c r="B1835" s="179" t="s">
        <v>2047</v>
      </c>
      <c r="C1835" s="195" t="s">
        <v>2048</v>
      </c>
      <c r="D1835" s="180" t="s">
        <v>374</v>
      </c>
      <c r="E1835" s="181">
        <v>17.850000000000001</v>
      </c>
      <c r="F1835" s="182"/>
      <c r="G1835" s="183">
        <f>ROUND(E1835*F1835,2)</f>
        <v>0</v>
      </c>
      <c r="H1835" s="182"/>
      <c r="I1835" s="183">
        <f>ROUND(E1835*H1835,2)</f>
        <v>0</v>
      </c>
      <c r="J1835" s="182"/>
      <c r="K1835" s="183">
        <f>ROUND(E1835*J1835,2)</f>
        <v>0</v>
      </c>
      <c r="L1835" s="183">
        <v>12</v>
      </c>
      <c r="M1835" s="183">
        <f>G1835*(1+L1835/100)</f>
        <v>0</v>
      </c>
      <c r="N1835" s="181">
        <v>4.6999999999999999E-4</v>
      </c>
      <c r="O1835" s="181">
        <f>ROUND(E1835*N1835,2)</f>
        <v>0.01</v>
      </c>
      <c r="P1835" s="181">
        <v>0</v>
      </c>
      <c r="Q1835" s="181">
        <f>ROUND(E1835*P1835,2)</f>
        <v>0</v>
      </c>
      <c r="R1835" s="183"/>
      <c r="S1835" s="183" t="s">
        <v>313</v>
      </c>
      <c r="T1835" s="184" t="s">
        <v>313</v>
      </c>
      <c r="U1835" s="159">
        <v>0.315</v>
      </c>
      <c r="V1835" s="159">
        <f>ROUND(E1835*U1835,2)</f>
        <v>5.62</v>
      </c>
      <c r="W1835" s="159"/>
      <c r="X1835" s="159" t="s">
        <v>314</v>
      </c>
      <c r="Y1835" s="159" t="s">
        <v>315</v>
      </c>
      <c r="Z1835" s="148"/>
      <c r="AA1835" s="148"/>
      <c r="AB1835" s="148"/>
      <c r="AC1835" s="148"/>
      <c r="AD1835" s="148"/>
      <c r="AE1835" s="148"/>
      <c r="AF1835" s="148"/>
      <c r="AG1835" s="148" t="s">
        <v>316</v>
      </c>
      <c r="AH1835" s="148"/>
      <c r="AI1835" s="148"/>
      <c r="AJ1835" s="148"/>
      <c r="AK1835" s="148"/>
      <c r="AL1835" s="148"/>
      <c r="AM1835" s="148"/>
      <c r="AN1835" s="148"/>
      <c r="AO1835" s="148"/>
      <c r="AP1835" s="148"/>
      <c r="AQ1835" s="148"/>
      <c r="AR1835" s="148"/>
      <c r="AS1835" s="148"/>
      <c r="AT1835" s="148"/>
      <c r="AU1835" s="148"/>
      <c r="AV1835" s="148"/>
      <c r="AW1835" s="148"/>
      <c r="AX1835" s="148"/>
      <c r="AY1835" s="148"/>
      <c r="AZ1835" s="148"/>
      <c r="BA1835" s="148"/>
      <c r="BB1835" s="148"/>
      <c r="BC1835" s="148"/>
      <c r="BD1835" s="148"/>
      <c r="BE1835" s="148"/>
      <c r="BF1835" s="148"/>
      <c r="BG1835" s="148"/>
      <c r="BH1835" s="148"/>
    </row>
    <row r="1836" spans="1:60" outlineLevel="2" x14ac:dyDescent="0.2">
      <c r="A1836" s="155"/>
      <c r="B1836" s="156"/>
      <c r="C1836" s="265" t="s">
        <v>2049</v>
      </c>
      <c r="D1836" s="266"/>
      <c r="E1836" s="266"/>
      <c r="F1836" s="266"/>
      <c r="G1836" s="266"/>
      <c r="H1836" s="159"/>
      <c r="I1836" s="159"/>
      <c r="J1836" s="159"/>
      <c r="K1836" s="159"/>
      <c r="L1836" s="159"/>
      <c r="M1836" s="159"/>
      <c r="N1836" s="158"/>
      <c r="O1836" s="158"/>
      <c r="P1836" s="158"/>
      <c r="Q1836" s="158"/>
      <c r="R1836" s="159"/>
      <c r="S1836" s="159"/>
      <c r="T1836" s="159"/>
      <c r="U1836" s="159"/>
      <c r="V1836" s="159"/>
      <c r="W1836" s="159"/>
      <c r="X1836" s="159"/>
      <c r="Y1836" s="159"/>
      <c r="Z1836" s="148"/>
      <c r="AA1836" s="148"/>
      <c r="AB1836" s="148"/>
      <c r="AC1836" s="148"/>
      <c r="AD1836" s="148"/>
      <c r="AE1836" s="148"/>
      <c r="AF1836" s="148"/>
      <c r="AG1836" s="148" t="s">
        <v>365</v>
      </c>
      <c r="AH1836" s="148"/>
      <c r="AI1836" s="148"/>
      <c r="AJ1836" s="148"/>
      <c r="AK1836" s="148"/>
      <c r="AL1836" s="148"/>
      <c r="AM1836" s="148"/>
      <c r="AN1836" s="148"/>
      <c r="AO1836" s="148"/>
      <c r="AP1836" s="148"/>
      <c r="AQ1836" s="148"/>
      <c r="AR1836" s="148"/>
      <c r="AS1836" s="148"/>
      <c r="AT1836" s="148"/>
      <c r="AU1836" s="148"/>
      <c r="AV1836" s="148"/>
      <c r="AW1836" s="148"/>
      <c r="AX1836" s="148"/>
      <c r="AY1836" s="148"/>
      <c r="AZ1836" s="148"/>
      <c r="BA1836" s="148"/>
      <c r="BB1836" s="148"/>
      <c r="BC1836" s="148"/>
      <c r="BD1836" s="148"/>
      <c r="BE1836" s="148"/>
      <c r="BF1836" s="148"/>
      <c r="BG1836" s="148"/>
      <c r="BH1836" s="148"/>
    </row>
    <row r="1837" spans="1:60" outlineLevel="2" x14ac:dyDescent="0.2">
      <c r="A1837" s="155"/>
      <c r="B1837" s="156"/>
      <c r="C1837" s="196" t="s">
        <v>2050</v>
      </c>
      <c r="D1837" s="161"/>
      <c r="E1837" s="162">
        <v>17.850000000000001</v>
      </c>
      <c r="F1837" s="159"/>
      <c r="G1837" s="159"/>
      <c r="H1837" s="159"/>
      <c r="I1837" s="159"/>
      <c r="J1837" s="159"/>
      <c r="K1837" s="159"/>
      <c r="L1837" s="159"/>
      <c r="M1837" s="159"/>
      <c r="N1837" s="158"/>
      <c r="O1837" s="158"/>
      <c r="P1837" s="158"/>
      <c r="Q1837" s="158"/>
      <c r="R1837" s="159"/>
      <c r="S1837" s="159"/>
      <c r="T1837" s="159"/>
      <c r="U1837" s="159"/>
      <c r="V1837" s="159"/>
      <c r="W1837" s="159"/>
      <c r="X1837" s="159"/>
      <c r="Y1837" s="159"/>
      <c r="Z1837" s="148"/>
      <c r="AA1837" s="148"/>
      <c r="AB1837" s="148"/>
      <c r="AC1837" s="148"/>
      <c r="AD1837" s="148"/>
      <c r="AE1837" s="148"/>
      <c r="AF1837" s="148"/>
      <c r="AG1837" s="148" t="s">
        <v>318</v>
      </c>
      <c r="AH1837" s="148">
        <v>0</v>
      </c>
      <c r="AI1837" s="148"/>
      <c r="AJ1837" s="148"/>
      <c r="AK1837" s="148"/>
      <c r="AL1837" s="148"/>
      <c r="AM1837" s="148"/>
      <c r="AN1837" s="148"/>
      <c r="AO1837" s="148"/>
      <c r="AP1837" s="148"/>
      <c r="AQ1837" s="148"/>
      <c r="AR1837" s="148"/>
      <c r="AS1837" s="148"/>
      <c r="AT1837" s="148"/>
      <c r="AU1837" s="148"/>
      <c r="AV1837" s="148"/>
      <c r="AW1837" s="148"/>
      <c r="AX1837" s="148"/>
      <c r="AY1837" s="148"/>
      <c r="AZ1837" s="148"/>
      <c r="BA1837" s="148"/>
      <c r="BB1837" s="148"/>
      <c r="BC1837" s="148"/>
      <c r="BD1837" s="148"/>
      <c r="BE1837" s="148"/>
      <c r="BF1837" s="148"/>
      <c r="BG1837" s="148"/>
      <c r="BH1837" s="148"/>
    </row>
    <row r="1838" spans="1:60" x14ac:dyDescent="0.2">
      <c r="A1838" s="171" t="s">
        <v>308</v>
      </c>
      <c r="B1838" s="172" t="s">
        <v>275</v>
      </c>
      <c r="C1838" s="194" t="s">
        <v>276</v>
      </c>
      <c r="D1838" s="173"/>
      <c r="E1838" s="174"/>
      <c r="F1838" s="175"/>
      <c r="G1838" s="175">
        <f>SUMIF(AG1839:AG1853,"&lt;&gt;NOR",G1839:G1853)</f>
        <v>0</v>
      </c>
      <c r="H1838" s="175"/>
      <c r="I1838" s="175">
        <f>SUM(I1839:I1853)</f>
        <v>0</v>
      </c>
      <c r="J1838" s="175"/>
      <c r="K1838" s="175">
        <f>SUM(K1839:K1853)</f>
        <v>0</v>
      </c>
      <c r="L1838" s="175"/>
      <c r="M1838" s="175">
        <f>SUM(M1839:M1853)</f>
        <v>0</v>
      </c>
      <c r="N1838" s="174"/>
      <c r="O1838" s="174">
        <f>SUM(O1839:O1853)</f>
        <v>1.08</v>
      </c>
      <c r="P1838" s="174"/>
      <c r="Q1838" s="174">
        <f>SUM(Q1839:Q1853)</f>
        <v>0</v>
      </c>
      <c r="R1838" s="175"/>
      <c r="S1838" s="175"/>
      <c r="T1838" s="176"/>
      <c r="U1838" s="170"/>
      <c r="V1838" s="170">
        <f>SUM(V1839:V1853)</f>
        <v>271.03999999999996</v>
      </c>
      <c r="W1838" s="170"/>
      <c r="X1838" s="170"/>
      <c r="Y1838" s="170"/>
      <c r="AG1838" t="s">
        <v>309</v>
      </c>
    </row>
    <row r="1839" spans="1:60" outlineLevel="1" x14ac:dyDescent="0.2">
      <c r="A1839" s="178">
        <v>399</v>
      </c>
      <c r="B1839" s="179" t="s">
        <v>2051</v>
      </c>
      <c r="C1839" s="195" t="s">
        <v>2052</v>
      </c>
      <c r="D1839" s="180" t="s">
        <v>374</v>
      </c>
      <c r="E1839" s="181">
        <v>176.29640000000001</v>
      </c>
      <c r="F1839" s="182"/>
      <c r="G1839" s="183">
        <f>ROUND(E1839*F1839,2)</f>
        <v>0</v>
      </c>
      <c r="H1839" s="182"/>
      <c r="I1839" s="183">
        <f>ROUND(E1839*H1839,2)</f>
        <v>0</v>
      </c>
      <c r="J1839" s="182"/>
      <c r="K1839" s="183">
        <f>ROUND(E1839*J1839,2)</f>
        <v>0</v>
      </c>
      <c r="L1839" s="183">
        <v>12</v>
      </c>
      <c r="M1839" s="183">
        <f>G1839*(1+L1839/100)</f>
        <v>0</v>
      </c>
      <c r="N1839" s="181">
        <v>1.7000000000000001E-4</v>
      </c>
      <c r="O1839" s="181">
        <f>ROUND(E1839*N1839,2)</f>
        <v>0.03</v>
      </c>
      <c r="P1839" s="181">
        <v>0</v>
      </c>
      <c r="Q1839" s="181">
        <f>ROUND(E1839*P1839,2)</f>
        <v>0</v>
      </c>
      <c r="R1839" s="183"/>
      <c r="S1839" s="183" t="s">
        <v>313</v>
      </c>
      <c r="T1839" s="184" t="s">
        <v>313</v>
      </c>
      <c r="U1839" s="159">
        <v>3.2480000000000002E-2</v>
      </c>
      <c r="V1839" s="159">
        <f>ROUND(E1839*U1839,2)</f>
        <v>5.73</v>
      </c>
      <c r="W1839" s="159"/>
      <c r="X1839" s="159" t="s">
        <v>314</v>
      </c>
      <c r="Y1839" s="159" t="s">
        <v>315</v>
      </c>
      <c r="Z1839" s="148"/>
      <c r="AA1839" s="148"/>
      <c r="AB1839" s="148"/>
      <c r="AC1839" s="148"/>
      <c r="AD1839" s="148"/>
      <c r="AE1839" s="148"/>
      <c r="AF1839" s="148"/>
      <c r="AG1839" s="148" t="s">
        <v>316</v>
      </c>
      <c r="AH1839" s="148"/>
      <c r="AI1839" s="148"/>
      <c r="AJ1839" s="148"/>
      <c r="AK1839" s="148"/>
      <c r="AL1839" s="148"/>
      <c r="AM1839" s="148"/>
      <c r="AN1839" s="148"/>
      <c r="AO1839" s="148"/>
      <c r="AP1839" s="148"/>
      <c r="AQ1839" s="148"/>
      <c r="AR1839" s="148"/>
      <c r="AS1839" s="148"/>
      <c r="AT1839" s="148"/>
      <c r="AU1839" s="148"/>
      <c r="AV1839" s="148"/>
      <c r="AW1839" s="148"/>
      <c r="AX1839" s="148"/>
      <c r="AY1839" s="148"/>
      <c r="AZ1839" s="148"/>
      <c r="BA1839" s="148"/>
      <c r="BB1839" s="148"/>
      <c r="BC1839" s="148"/>
      <c r="BD1839" s="148"/>
      <c r="BE1839" s="148"/>
      <c r="BF1839" s="148"/>
      <c r="BG1839" s="148"/>
      <c r="BH1839" s="148"/>
    </row>
    <row r="1840" spans="1:60" outlineLevel="2" x14ac:dyDescent="0.2">
      <c r="A1840" s="155"/>
      <c r="B1840" s="156"/>
      <c r="C1840" s="196" t="s">
        <v>2053</v>
      </c>
      <c r="D1840" s="161"/>
      <c r="E1840" s="162">
        <v>122.0343</v>
      </c>
      <c r="F1840" s="159"/>
      <c r="G1840" s="159"/>
      <c r="H1840" s="159"/>
      <c r="I1840" s="159"/>
      <c r="J1840" s="159"/>
      <c r="K1840" s="159"/>
      <c r="L1840" s="159"/>
      <c r="M1840" s="159"/>
      <c r="N1840" s="158"/>
      <c r="O1840" s="158"/>
      <c r="P1840" s="158"/>
      <c r="Q1840" s="158"/>
      <c r="R1840" s="159"/>
      <c r="S1840" s="159"/>
      <c r="T1840" s="159"/>
      <c r="U1840" s="159"/>
      <c r="V1840" s="159"/>
      <c r="W1840" s="159"/>
      <c r="X1840" s="159"/>
      <c r="Y1840" s="159"/>
      <c r="Z1840" s="148"/>
      <c r="AA1840" s="148"/>
      <c r="AB1840" s="148"/>
      <c r="AC1840" s="148"/>
      <c r="AD1840" s="148"/>
      <c r="AE1840" s="148"/>
      <c r="AF1840" s="148"/>
      <c r="AG1840" s="148" t="s">
        <v>318</v>
      </c>
      <c r="AH1840" s="148">
        <v>5</v>
      </c>
      <c r="AI1840" s="148"/>
      <c r="AJ1840" s="148"/>
      <c r="AK1840" s="148"/>
      <c r="AL1840" s="148"/>
      <c r="AM1840" s="148"/>
      <c r="AN1840" s="148"/>
      <c r="AO1840" s="148"/>
      <c r="AP1840" s="148"/>
      <c r="AQ1840" s="148"/>
      <c r="AR1840" s="148"/>
      <c r="AS1840" s="148"/>
      <c r="AT1840" s="148"/>
      <c r="AU1840" s="148"/>
      <c r="AV1840" s="148"/>
      <c r="AW1840" s="148"/>
      <c r="AX1840" s="148"/>
      <c r="AY1840" s="148"/>
      <c r="AZ1840" s="148"/>
      <c r="BA1840" s="148"/>
      <c r="BB1840" s="148"/>
      <c r="BC1840" s="148"/>
      <c r="BD1840" s="148"/>
      <c r="BE1840" s="148"/>
      <c r="BF1840" s="148"/>
      <c r="BG1840" s="148"/>
      <c r="BH1840" s="148"/>
    </row>
    <row r="1841" spans="1:60" outlineLevel="3" x14ac:dyDescent="0.2">
      <c r="A1841" s="155"/>
      <c r="B1841" s="156"/>
      <c r="C1841" s="196" t="s">
        <v>2054</v>
      </c>
      <c r="D1841" s="161"/>
      <c r="E1841" s="162">
        <v>54.262099999999997</v>
      </c>
      <c r="F1841" s="159"/>
      <c r="G1841" s="159"/>
      <c r="H1841" s="159"/>
      <c r="I1841" s="159"/>
      <c r="J1841" s="159"/>
      <c r="K1841" s="159"/>
      <c r="L1841" s="159"/>
      <c r="M1841" s="159"/>
      <c r="N1841" s="158"/>
      <c r="O1841" s="158"/>
      <c r="P1841" s="158"/>
      <c r="Q1841" s="158"/>
      <c r="R1841" s="159"/>
      <c r="S1841" s="159"/>
      <c r="T1841" s="159"/>
      <c r="U1841" s="159"/>
      <c r="V1841" s="159"/>
      <c r="W1841" s="159"/>
      <c r="X1841" s="159"/>
      <c r="Y1841" s="159"/>
      <c r="Z1841" s="148"/>
      <c r="AA1841" s="148"/>
      <c r="AB1841" s="148"/>
      <c r="AC1841" s="148"/>
      <c r="AD1841" s="148"/>
      <c r="AE1841" s="148"/>
      <c r="AF1841" s="148"/>
      <c r="AG1841" s="148" t="s">
        <v>318</v>
      </c>
      <c r="AH1841" s="148">
        <v>5</v>
      </c>
      <c r="AI1841" s="148"/>
      <c r="AJ1841" s="148"/>
      <c r="AK1841" s="148"/>
      <c r="AL1841" s="148"/>
      <c r="AM1841" s="148"/>
      <c r="AN1841" s="148"/>
      <c r="AO1841" s="148"/>
      <c r="AP1841" s="148"/>
      <c r="AQ1841" s="148"/>
      <c r="AR1841" s="148"/>
      <c r="AS1841" s="148"/>
      <c r="AT1841" s="148"/>
      <c r="AU1841" s="148"/>
      <c r="AV1841" s="148"/>
      <c r="AW1841" s="148"/>
      <c r="AX1841" s="148"/>
      <c r="AY1841" s="148"/>
      <c r="AZ1841" s="148"/>
      <c r="BA1841" s="148"/>
      <c r="BB1841" s="148"/>
      <c r="BC1841" s="148"/>
      <c r="BD1841" s="148"/>
      <c r="BE1841" s="148"/>
      <c r="BF1841" s="148"/>
      <c r="BG1841" s="148"/>
      <c r="BH1841" s="148"/>
    </row>
    <row r="1842" spans="1:60" outlineLevel="1" x14ac:dyDescent="0.2">
      <c r="A1842" s="178">
        <v>400</v>
      </c>
      <c r="B1842" s="179" t="s">
        <v>2055</v>
      </c>
      <c r="C1842" s="195" t="s">
        <v>2056</v>
      </c>
      <c r="D1842" s="180" t="s">
        <v>374</v>
      </c>
      <c r="E1842" s="181">
        <v>1073.0094999999999</v>
      </c>
      <c r="F1842" s="182"/>
      <c r="G1842" s="183">
        <f>ROUND(E1842*F1842,2)</f>
        <v>0</v>
      </c>
      <c r="H1842" s="182"/>
      <c r="I1842" s="183">
        <f>ROUND(E1842*H1842,2)</f>
        <v>0</v>
      </c>
      <c r="J1842" s="182"/>
      <c r="K1842" s="183">
        <f>ROUND(E1842*J1842,2)</f>
        <v>0</v>
      </c>
      <c r="L1842" s="183">
        <v>12</v>
      </c>
      <c r="M1842" s="183">
        <f>G1842*(1+L1842/100)</f>
        <v>0</v>
      </c>
      <c r="N1842" s="181">
        <v>6.9999999999999994E-5</v>
      </c>
      <c r="O1842" s="181">
        <f>ROUND(E1842*N1842,2)</f>
        <v>0.08</v>
      </c>
      <c r="P1842" s="181">
        <v>0</v>
      </c>
      <c r="Q1842" s="181">
        <f>ROUND(E1842*P1842,2)</f>
        <v>0</v>
      </c>
      <c r="R1842" s="183"/>
      <c r="S1842" s="183" t="s">
        <v>313</v>
      </c>
      <c r="T1842" s="184" t="s">
        <v>313</v>
      </c>
      <c r="U1842" s="159">
        <v>3.2480000000000002E-2</v>
      </c>
      <c r="V1842" s="159">
        <f>ROUND(E1842*U1842,2)</f>
        <v>34.85</v>
      </c>
      <c r="W1842" s="159"/>
      <c r="X1842" s="159" t="s">
        <v>314</v>
      </c>
      <c r="Y1842" s="159" t="s">
        <v>315</v>
      </c>
      <c r="Z1842" s="148"/>
      <c r="AA1842" s="148"/>
      <c r="AB1842" s="148"/>
      <c r="AC1842" s="148"/>
      <c r="AD1842" s="148"/>
      <c r="AE1842" s="148"/>
      <c r="AF1842" s="148"/>
      <c r="AG1842" s="148" t="s">
        <v>2057</v>
      </c>
      <c r="AH1842" s="148"/>
      <c r="AI1842" s="148"/>
      <c r="AJ1842" s="148"/>
      <c r="AK1842" s="148"/>
      <c r="AL1842" s="148"/>
      <c r="AM1842" s="148"/>
      <c r="AN1842" s="148"/>
      <c r="AO1842" s="148"/>
      <c r="AP1842" s="148"/>
      <c r="AQ1842" s="148"/>
      <c r="AR1842" s="148"/>
      <c r="AS1842" s="148"/>
      <c r="AT1842" s="148"/>
      <c r="AU1842" s="148"/>
      <c r="AV1842" s="148"/>
      <c r="AW1842" s="148"/>
      <c r="AX1842" s="148"/>
      <c r="AY1842" s="148"/>
      <c r="AZ1842" s="148"/>
      <c r="BA1842" s="148"/>
      <c r="BB1842" s="148"/>
      <c r="BC1842" s="148"/>
      <c r="BD1842" s="148"/>
      <c r="BE1842" s="148"/>
      <c r="BF1842" s="148"/>
      <c r="BG1842" s="148"/>
      <c r="BH1842" s="148"/>
    </row>
    <row r="1843" spans="1:60" outlineLevel="2" x14ac:dyDescent="0.2">
      <c r="A1843" s="155"/>
      <c r="B1843" s="156"/>
      <c r="C1843" s="196" t="s">
        <v>2058</v>
      </c>
      <c r="D1843" s="161"/>
      <c r="E1843" s="162">
        <v>-150.66200000000001</v>
      </c>
      <c r="F1843" s="159"/>
      <c r="G1843" s="159"/>
      <c r="H1843" s="159"/>
      <c r="I1843" s="159"/>
      <c r="J1843" s="159"/>
      <c r="K1843" s="159"/>
      <c r="L1843" s="159"/>
      <c r="M1843" s="159"/>
      <c r="N1843" s="158"/>
      <c r="O1843" s="158"/>
      <c r="P1843" s="158"/>
      <c r="Q1843" s="158"/>
      <c r="R1843" s="159"/>
      <c r="S1843" s="159"/>
      <c r="T1843" s="159"/>
      <c r="U1843" s="159"/>
      <c r="V1843" s="159"/>
      <c r="W1843" s="159"/>
      <c r="X1843" s="159"/>
      <c r="Y1843" s="159"/>
      <c r="Z1843" s="148"/>
      <c r="AA1843" s="148"/>
      <c r="AB1843" s="148"/>
      <c r="AC1843" s="148"/>
      <c r="AD1843" s="148"/>
      <c r="AE1843" s="148"/>
      <c r="AF1843" s="148"/>
      <c r="AG1843" s="148" t="s">
        <v>318</v>
      </c>
      <c r="AH1843" s="148">
        <v>5</v>
      </c>
      <c r="AI1843" s="148"/>
      <c r="AJ1843" s="148"/>
      <c r="AK1843" s="148"/>
      <c r="AL1843" s="148"/>
      <c r="AM1843" s="148"/>
      <c r="AN1843" s="148"/>
      <c r="AO1843" s="148"/>
      <c r="AP1843" s="148"/>
      <c r="AQ1843" s="148"/>
      <c r="AR1843" s="148"/>
      <c r="AS1843" s="148"/>
      <c r="AT1843" s="148"/>
      <c r="AU1843" s="148"/>
      <c r="AV1843" s="148"/>
      <c r="AW1843" s="148"/>
      <c r="AX1843" s="148"/>
      <c r="AY1843" s="148"/>
      <c r="AZ1843" s="148"/>
      <c r="BA1843" s="148"/>
      <c r="BB1843" s="148"/>
      <c r="BC1843" s="148"/>
      <c r="BD1843" s="148"/>
      <c r="BE1843" s="148"/>
      <c r="BF1843" s="148"/>
      <c r="BG1843" s="148"/>
      <c r="BH1843" s="148"/>
    </row>
    <row r="1844" spans="1:60" outlineLevel="3" x14ac:dyDescent="0.2">
      <c r="A1844" s="155"/>
      <c r="B1844" s="156"/>
      <c r="C1844" s="196" t="s">
        <v>733</v>
      </c>
      <c r="D1844" s="161"/>
      <c r="E1844" s="162">
        <v>263.39999999999998</v>
      </c>
      <c r="F1844" s="159"/>
      <c r="G1844" s="159"/>
      <c r="H1844" s="159"/>
      <c r="I1844" s="159"/>
      <c r="J1844" s="159"/>
      <c r="K1844" s="159"/>
      <c r="L1844" s="159"/>
      <c r="M1844" s="159"/>
      <c r="N1844" s="158"/>
      <c r="O1844" s="158"/>
      <c r="P1844" s="158"/>
      <c r="Q1844" s="158"/>
      <c r="R1844" s="159"/>
      <c r="S1844" s="159"/>
      <c r="T1844" s="159"/>
      <c r="U1844" s="159"/>
      <c r="V1844" s="159"/>
      <c r="W1844" s="159"/>
      <c r="X1844" s="159"/>
      <c r="Y1844" s="159"/>
      <c r="Z1844" s="148"/>
      <c r="AA1844" s="148"/>
      <c r="AB1844" s="148"/>
      <c r="AC1844" s="148"/>
      <c r="AD1844" s="148"/>
      <c r="AE1844" s="148"/>
      <c r="AF1844" s="148"/>
      <c r="AG1844" s="148" t="s">
        <v>318</v>
      </c>
      <c r="AH1844" s="148">
        <v>5</v>
      </c>
      <c r="AI1844" s="148"/>
      <c r="AJ1844" s="148"/>
      <c r="AK1844" s="148"/>
      <c r="AL1844" s="148"/>
      <c r="AM1844" s="148"/>
      <c r="AN1844" s="148"/>
      <c r="AO1844" s="148"/>
      <c r="AP1844" s="148"/>
      <c r="AQ1844" s="148"/>
      <c r="AR1844" s="148"/>
      <c r="AS1844" s="148"/>
      <c r="AT1844" s="148"/>
      <c r="AU1844" s="148"/>
      <c r="AV1844" s="148"/>
      <c r="AW1844" s="148"/>
      <c r="AX1844" s="148"/>
      <c r="AY1844" s="148"/>
      <c r="AZ1844" s="148"/>
      <c r="BA1844" s="148"/>
      <c r="BB1844" s="148"/>
      <c r="BC1844" s="148"/>
      <c r="BD1844" s="148"/>
      <c r="BE1844" s="148"/>
      <c r="BF1844" s="148"/>
      <c r="BG1844" s="148"/>
      <c r="BH1844" s="148"/>
    </row>
    <row r="1845" spans="1:60" outlineLevel="3" x14ac:dyDescent="0.2">
      <c r="A1845" s="155"/>
      <c r="B1845" s="156"/>
      <c r="C1845" s="196" t="s">
        <v>736</v>
      </c>
      <c r="D1845" s="161"/>
      <c r="E1845" s="162">
        <v>25.338000000000001</v>
      </c>
      <c r="F1845" s="159"/>
      <c r="G1845" s="159"/>
      <c r="H1845" s="159"/>
      <c r="I1845" s="159"/>
      <c r="J1845" s="159"/>
      <c r="K1845" s="159"/>
      <c r="L1845" s="159"/>
      <c r="M1845" s="159"/>
      <c r="N1845" s="158"/>
      <c r="O1845" s="158"/>
      <c r="P1845" s="158"/>
      <c r="Q1845" s="158"/>
      <c r="R1845" s="159"/>
      <c r="S1845" s="159"/>
      <c r="T1845" s="159"/>
      <c r="U1845" s="159"/>
      <c r="V1845" s="159"/>
      <c r="W1845" s="159"/>
      <c r="X1845" s="159"/>
      <c r="Y1845" s="159"/>
      <c r="Z1845" s="148"/>
      <c r="AA1845" s="148"/>
      <c r="AB1845" s="148"/>
      <c r="AC1845" s="148"/>
      <c r="AD1845" s="148"/>
      <c r="AE1845" s="148"/>
      <c r="AF1845" s="148"/>
      <c r="AG1845" s="148" t="s">
        <v>318</v>
      </c>
      <c r="AH1845" s="148">
        <v>5</v>
      </c>
      <c r="AI1845" s="148"/>
      <c r="AJ1845" s="148"/>
      <c r="AK1845" s="148"/>
      <c r="AL1845" s="148"/>
      <c r="AM1845" s="148"/>
      <c r="AN1845" s="148"/>
      <c r="AO1845" s="148"/>
      <c r="AP1845" s="148"/>
      <c r="AQ1845" s="148"/>
      <c r="AR1845" s="148"/>
      <c r="AS1845" s="148"/>
      <c r="AT1845" s="148"/>
      <c r="AU1845" s="148"/>
      <c r="AV1845" s="148"/>
      <c r="AW1845" s="148"/>
      <c r="AX1845" s="148"/>
      <c r="AY1845" s="148"/>
      <c r="AZ1845" s="148"/>
      <c r="BA1845" s="148"/>
      <c r="BB1845" s="148"/>
      <c r="BC1845" s="148"/>
      <c r="BD1845" s="148"/>
      <c r="BE1845" s="148"/>
      <c r="BF1845" s="148"/>
      <c r="BG1845" s="148"/>
      <c r="BH1845" s="148"/>
    </row>
    <row r="1846" spans="1:60" outlineLevel="3" x14ac:dyDescent="0.2">
      <c r="A1846" s="155"/>
      <c r="B1846" s="156"/>
      <c r="C1846" s="196" t="s">
        <v>738</v>
      </c>
      <c r="D1846" s="161"/>
      <c r="E1846" s="162">
        <v>906.72500000000002</v>
      </c>
      <c r="F1846" s="159"/>
      <c r="G1846" s="159"/>
      <c r="H1846" s="159"/>
      <c r="I1846" s="159"/>
      <c r="J1846" s="159"/>
      <c r="K1846" s="159"/>
      <c r="L1846" s="159"/>
      <c r="M1846" s="159"/>
      <c r="N1846" s="158"/>
      <c r="O1846" s="158"/>
      <c r="P1846" s="158"/>
      <c r="Q1846" s="158"/>
      <c r="R1846" s="159"/>
      <c r="S1846" s="159"/>
      <c r="T1846" s="159"/>
      <c r="U1846" s="159"/>
      <c r="V1846" s="159"/>
      <c r="W1846" s="159"/>
      <c r="X1846" s="159"/>
      <c r="Y1846" s="159"/>
      <c r="Z1846" s="148"/>
      <c r="AA1846" s="148"/>
      <c r="AB1846" s="148"/>
      <c r="AC1846" s="148"/>
      <c r="AD1846" s="148"/>
      <c r="AE1846" s="148"/>
      <c r="AF1846" s="148"/>
      <c r="AG1846" s="148" t="s">
        <v>318</v>
      </c>
      <c r="AH1846" s="148">
        <v>5</v>
      </c>
      <c r="AI1846" s="148"/>
      <c r="AJ1846" s="148"/>
      <c r="AK1846" s="148"/>
      <c r="AL1846" s="148"/>
      <c r="AM1846" s="148"/>
      <c r="AN1846" s="148"/>
      <c r="AO1846" s="148"/>
      <c r="AP1846" s="148"/>
      <c r="AQ1846" s="148"/>
      <c r="AR1846" s="148"/>
      <c r="AS1846" s="148"/>
      <c r="AT1846" s="148"/>
      <c r="AU1846" s="148"/>
      <c r="AV1846" s="148"/>
      <c r="AW1846" s="148"/>
      <c r="AX1846" s="148"/>
      <c r="AY1846" s="148"/>
      <c r="AZ1846" s="148"/>
      <c r="BA1846" s="148"/>
      <c r="BB1846" s="148"/>
      <c r="BC1846" s="148"/>
      <c r="BD1846" s="148"/>
      <c r="BE1846" s="148"/>
      <c r="BF1846" s="148"/>
      <c r="BG1846" s="148"/>
      <c r="BH1846" s="148"/>
    </row>
    <row r="1847" spans="1:60" outlineLevel="3" x14ac:dyDescent="0.2">
      <c r="A1847" s="155"/>
      <c r="B1847" s="156"/>
      <c r="C1847" s="196" t="s">
        <v>737</v>
      </c>
      <c r="D1847" s="161"/>
      <c r="E1847" s="162">
        <v>28.208500000000001</v>
      </c>
      <c r="F1847" s="159"/>
      <c r="G1847" s="159"/>
      <c r="H1847" s="159"/>
      <c r="I1847" s="159"/>
      <c r="J1847" s="159"/>
      <c r="K1847" s="159"/>
      <c r="L1847" s="159"/>
      <c r="M1847" s="159"/>
      <c r="N1847" s="158"/>
      <c r="O1847" s="158"/>
      <c r="P1847" s="158"/>
      <c r="Q1847" s="158"/>
      <c r="R1847" s="159"/>
      <c r="S1847" s="159"/>
      <c r="T1847" s="159"/>
      <c r="U1847" s="159"/>
      <c r="V1847" s="159"/>
      <c r="W1847" s="159"/>
      <c r="X1847" s="159"/>
      <c r="Y1847" s="159"/>
      <c r="Z1847" s="148"/>
      <c r="AA1847" s="148"/>
      <c r="AB1847" s="148"/>
      <c r="AC1847" s="148"/>
      <c r="AD1847" s="148"/>
      <c r="AE1847" s="148"/>
      <c r="AF1847" s="148"/>
      <c r="AG1847" s="148" t="s">
        <v>318</v>
      </c>
      <c r="AH1847" s="148">
        <v>5</v>
      </c>
      <c r="AI1847" s="148"/>
      <c r="AJ1847" s="148"/>
      <c r="AK1847" s="148"/>
      <c r="AL1847" s="148"/>
      <c r="AM1847" s="148"/>
      <c r="AN1847" s="148"/>
      <c r="AO1847" s="148"/>
      <c r="AP1847" s="148"/>
      <c r="AQ1847" s="148"/>
      <c r="AR1847" s="148"/>
      <c r="AS1847" s="148"/>
      <c r="AT1847" s="148"/>
      <c r="AU1847" s="148"/>
      <c r="AV1847" s="148"/>
      <c r="AW1847" s="148"/>
      <c r="AX1847" s="148"/>
      <c r="AY1847" s="148"/>
      <c r="AZ1847" s="148"/>
      <c r="BA1847" s="148"/>
      <c r="BB1847" s="148"/>
      <c r="BC1847" s="148"/>
      <c r="BD1847" s="148"/>
      <c r="BE1847" s="148"/>
      <c r="BF1847" s="148"/>
      <c r="BG1847" s="148"/>
      <c r="BH1847" s="148"/>
    </row>
    <row r="1848" spans="1:60" outlineLevel="1" x14ac:dyDescent="0.2">
      <c r="A1848" s="178">
        <v>401</v>
      </c>
      <c r="B1848" s="179" t="s">
        <v>2059</v>
      </c>
      <c r="C1848" s="195" t="s">
        <v>2060</v>
      </c>
      <c r="D1848" s="180" t="s">
        <v>374</v>
      </c>
      <c r="E1848" s="181">
        <v>176.29640000000001</v>
      </c>
      <c r="F1848" s="182"/>
      <c r="G1848" s="183">
        <f>ROUND(E1848*F1848,2)</f>
        <v>0</v>
      </c>
      <c r="H1848" s="182"/>
      <c r="I1848" s="183">
        <f>ROUND(E1848*H1848,2)</f>
        <v>0</v>
      </c>
      <c r="J1848" s="182"/>
      <c r="K1848" s="183">
        <f>ROUND(E1848*J1848,2)</f>
        <v>0</v>
      </c>
      <c r="L1848" s="183">
        <v>12</v>
      </c>
      <c r="M1848" s="183">
        <f>G1848*(1+L1848/100)</f>
        <v>0</v>
      </c>
      <c r="N1848" s="181">
        <v>3.5000000000000001E-3</v>
      </c>
      <c r="O1848" s="181">
        <f>ROUND(E1848*N1848,2)</f>
        <v>0.62</v>
      </c>
      <c r="P1848" s="181">
        <v>0</v>
      </c>
      <c r="Q1848" s="181">
        <f>ROUND(E1848*P1848,2)</f>
        <v>0</v>
      </c>
      <c r="R1848" s="183"/>
      <c r="S1848" s="183" t="s">
        <v>313</v>
      </c>
      <c r="T1848" s="184" t="s">
        <v>313</v>
      </c>
      <c r="U1848" s="159">
        <v>0.59669000000000005</v>
      </c>
      <c r="V1848" s="159">
        <f>ROUND(E1848*U1848,2)</f>
        <v>105.19</v>
      </c>
      <c r="W1848" s="159"/>
      <c r="X1848" s="159" t="s">
        <v>314</v>
      </c>
      <c r="Y1848" s="159" t="s">
        <v>315</v>
      </c>
      <c r="Z1848" s="148"/>
      <c r="AA1848" s="148"/>
      <c r="AB1848" s="148"/>
      <c r="AC1848" s="148"/>
      <c r="AD1848" s="148"/>
      <c r="AE1848" s="148"/>
      <c r="AF1848" s="148"/>
      <c r="AG1848" s="148" t="s">
        <v>316</v>
      </c>
      <c r="AH1848" s="148"/>
      <c r="AI1848" s="148"/>
      <c r="AJ1848" s="148"/>
      <c r="AK1848" s="148"/>
      <c r="AL1848" s="148"/>
      <c r="AM1848" s="148"/>
      <c r="AN1848" s="148"/>
      <c r="AO1848" s="148"/>
      <c r="AP1848" s="148"/>
      <c r="AQ1848" s="148"/>
      <c r="AR1848" s="148"/>
      <c r="AS1848" s="148"/>
      <c r="AT1848" s="148"/>
      <c r="AU1848" s="148"/>
      <c r="AV1848" s="148"/>
      <c r="AW1848" s="148"/>
      <c r="AX1848" s="148"/>
      <c r="AY1848" s="148"/>
      <c r="AZ1848" s="148"/>
      <c r="BA1848" s="148"/>
      <c r="BB1848" s="148"/>
      <c r="BC1848" s="148"/>
      <c r="BD1848" s="148"/>
      <c r="BE1848" s="148"/>
      <c r="BF1848" s="148"/>
      <c r="BG1848" s="148"/>
      <c r="BH1848" s="148"/>
    </row>
    <row r="1849" spans="1:60" outlineLevel="2" x14ac:dyDescent="0.2">
      <c r="A1849" s="155"/>
      <c r="B1849" s="156"/>
      <c r="C1849" s="196" t="s">
        <v>2061</v>
      </c>
      <c r="D1849" s="161"/>
      <c r="E1849" s="162">
        <v>176.29640000000001</v>
      </c>
      <c r="F1849" s="159"/>
      <c r="G1849" s="159"/>
      <c r="H1849" s="159"/>
      <c r="I1849" s="159"/>
      <c r="J1849" s="159"/>
      <c r="K1849" s="159"/>
      <c r="L1849" s="159"/>
      <c r="M1849" s="159"/>
      <c r="N1849" s="158"/>
      <c r="O1849" s="158"/>
      <c r="P1849" s="158"/>
      <c r="Q1849" s="158"/>
      <c r="R1849" s="159"/>
      <c r="S1849" s="159"/>
      <c r="T1849" s="159"/>
      <c r="U1849" s="159"/>
      <c r="V1849" s="159"/>
      <c r="W1849" s="159"/>
      <c r="X1849" s="159"/>
      <c r="Y1849" s="159"/>
      <c r="Z1849" s="148"/>
      <c r="AA1849" s="148"/>
      <c r="AB1849" s="148"/>
      <c r="AC1849" s="148"/>
      <c r="AD1849" s="148"/>
      <c r="AE1849" s="148"/>
      <c r="AF1849" s="148"/>
      <c r="AG1849" s="148" t="s">
        <v>318</v>
      </c>
      <c r="AH1849" s="148">
        <v>5</v>
      </c>
      <c r="AI1849" s="148"/>
      <c r="AJ1849" s="148"/>
      <c r="AK1849" s="148"/>
      <c r="AL1849" s="148"/>
      <c r="AM1849" s="148"/>
      <c r="AN1849" s="148"/>
      <c r="AO1849" s="148"/>
      <c r="AP1849" s="148"/>
      <c r="AQ1849" s="148"/>
      <c r="AR1849" s="148"/>
      <c r="AS1849" s="148"/>
      <c r="AT1849" s="148"/>
      <c r="AU1849" s="148"/>
      <c r="AV1849" s="148"/>
      <c r="AW1849" s="148"/>
      <c r="AX1849" s="148"/>
      <c r="AY1849" s="148"/>
      <c r="AZ1849" s="148"/>
      <c r="BA1849" s="148"/>
      <c r="BB1849" s="148"/>
      <c r="BC1849" s="148"/>
      <c r="BD1849" s="148"/>
      <c r="BE1849" s="148"/>
      <c r="BF1849" s="148"/>
      <c r="BG1849" s="148"/>
      <c r="BH1849" s="148"/>
    </row>
    <row r="1850" spans="1:60" outlineLevel="1" x14ac:dyDescent="0.2">
      <c r="A1850" s="178">
        <v>402</v>
      </c>
      <c r="B1850" s="179" t="s">
        <v>2062</v>
      </c>
      <c r="C1850" s="195" t="s">
        <v>2063</v>
      </c>
      <c r="D1850" s="180" t="s">
        <v>374</v>
      </c>
      <c r="E1850" s="181">
        <v>176.29640000000001</v>
      </c>
      <c r="F1850" s="182"/>
      <c r="G1850" s="183">
        <f>ROUND(E1850*F1850,2)</f>
        <v>0</v>
      </c>
      <c r="H1850" s="182"/>
      <c r="I1850" s="183">
        <f>ROUND(E1850*H1850,2)</f>
        <v>0</v>
      </c>
      <c r="J1850" s="182"/>
      <c r="K1850" s="183">
        <f>ROUND(E1850*J1850,2)</f>
        <v>0</v>
      </c>
      <c r="L1850" s="183">
        <v>12</v>
      </c>
      <c r="M1850" s="183">
        <f>G1850*(1+L1850/100)</f>
        <v>0</v>
      </c>
      <c r="N1850" s="181">
        <v>2.1000000000000001E-4</v>
      </c>
      <c r="O1850" s="181">
        <f>ROUND(E1850*N1850,2)</f>
        <v>0.04</v>
      </c>
      <c r="P1850" s="181">
        <v>0</v>
      </c>
      <c r="Q1850" s="181">
        <f>ROUND(E1850*P1850,2)</f>
        <v>0</v>
      </c>
      <c r="R1850" s="183"/>
      <c r="S1850" s="183" t="s">
        <v>313</v>
      </c>
      <c r="T1850" s="184" t="s">
        <v>313</v>
      </c>
      <c r="U1850" s="159">
        <v>0.10191</v>
      </c>
      <c r="V1850" s="159">
        <f>ROUND(E1850*U1850,2)</f>
        <v>17.97</v>
      </c>
      <c r="W1850" s="159"/>
      <c r="X1850" s="159" t="s">
        <v>314</v>
      </c>
      <c r="Y1850" s="159" t="s">
        <v>315</v>
      </c>
      <c r="Z1850" s="148"/>
      <c r="AA1850" s="148"/>
      <c r="AB1850" s="148"/>
      <c r="AC1850" s="148"/>
      <c r="AD1850" s="148"/>
      <c r="AE1850" s="148"/>
      <c r="AF1850" s="148"/>
      <c r="AG1850" s="148" t="s">
        <v>316</v>
      </c>
      <c r="AH1850" s="148"/>
      <c r="AI1850" s="148"/>
      <c r="AJ1850" s="148"/>
      <c r="AK1850" s="148"/>
      <c r="AL1850" s="148"/>
      <c r="AM1850" s="148"/>
      <c r="AN1850" s="148"/>
      <c r="AO1850" s="148"/>
      <c r="AP1850" s="148"/>
      <c r="AQ1850" s="148"/>
      <c r="AR1850" s="148"/>
      <c r="AS1850" s="148"/>
      <c r="AT1850" s="148"/>
      <c r="AU1850" s="148"/>
      <c r="AV1850" s="148"/>
      <c r="AW1850" s="148"/>
      <c r="AX1850" s="148"/>
      <c r="AY1850" s="148"/>
      <c r="AZ1850" s="148"/>
      <c r="BA1850" s="148"/>
      <c r="BB1850" s="148"/>
      <c r="BC1850" s="148"/>
      <c r="BD1850" s="148"/>
      <c r="BE1850" s="148"/>
      <c r="BF1850" s="148"/>
      <c r="BG1850" s="148"/>
      <c r="BH1850" s="148"/>
    </row>
    <row r="1851" spans="1:60" outlineLevel="2" x14ac:dyDescent="0.2">
      <c r="A1851" s="155"/>
      <c r="B1851" s="156"/>
      <c r="C1851" s="196" t="s">
        <v>2061</v>
      </c>
      <c r="D1851" s="161"/>
      <c r="E1851" s="162">
        <v>176.29640000000001</v>
      </c>
      <c r="F1851" s="159"/>
      <c r="G1851" s="159"/>
      <c r="H1851" s="159"/>
      <c r="I1851" s="159"/>
      <c r="J1851" s="159"/>
      <c r="K1851" s="159"/>
      <c r="L1851" s="159"/>
      <c r="M1851" s="159"/>
      <c r="N1851" s="158"/>
      <c r="O1851" s="158"/>
      <c r="P1851" s="158"/>
      <c r="Q1851" s="158"/>
      <c r="R1851" s="159"/>
      <c r="S1851" s="159"/>
      <c r="T1851" s="159"/>
      <c r="U1851" s="159"/>
      <c r="V1851" s="159"/>
      <c r="W1851" s="159"/>
      <c r="X1851" s="159"/>
      <c r="Y1851" s="159"/>
      <c r="Z1851" s="148"/>
      <c r="AA1851" s="148"/>
      <c r="AB1851" s="148"/>
      <c r="AC1851" s="148"/>
      <c r="AD1851" s="148"/>
      <c r="AE1851" s="148"/>
      <c r="AF1851" s="148"/>
      <c r="AG1851" s="148" t="s">
        <v>318</v>
      </c>
      <c r="AH1851" s="148">
        <v>5</v>
      </c>
      <c r="AI1851" s="148"/>
      <c r="AJ1851" s="148"/>
      <c r="AK1851" s="148"/>
      <c r="AL1851" s="148"/>
      <c r="AM1851" s="148"/>
      <c r="AN1851" s="148"/>
      <c r="AO1851" s="148"/>
      <c r="AP1851" s="148"/>
      <c r="AQ1851" s="148"/>
      <c r="AR1851" s="148"/>
      <c r="AS1851" s="148"/>
      <c r="AT1851" s="148"/>
      <c r="AU1851" s="148"/>
      <c r="AV1851" s="148"/>
      <c r="AW1851" s="148"/>
      <c r="AX1851" s="148"/>
      <c r="AY1851" s="148"/>
      <c r="AZ1851" s="148"/>
      <c r="BA1851" s="148"/>
      <c r="BB1851" s="148"/>
      <c r="BC1851" s="148"/>
      <c r="BD1851" s="148"/>
      <c r="BE1851" s="148"/>
      <c r="BF1851" s="148"/>
      <c r="BG1851" s="148"/>
      <c r="BH1851" s="148"/>
    </row>
    <row r="1852" spans="1:60" outlineLevel="1" x14ac:dyDescent="0.2">
      <c r="A1852" s="178">
        <v>403</v>
      </c>
      <c r="B1852" s="179" t="s">
        <v>2064</v>
      </c>
      <c r="C1852" s="195" t="s">
        <v>2065</v>
      </c>
      <c r="D1852" s="180" t="s">
        <v>374</v>
      </c>
      <c r="E1852" s="181">
        <v>1073.0094999999999</v>
      </c>
      <c r="F1852" s="182"/>
      <c r="G1852" s="183">
        <f>ROUND(E1852*F1852,2)</f>
        <v>0</v>
      </c>
      <c r="H1852" s="182"/>
      <c r="I1852" s="183">
        <f>ROUND(E1852*H1852,2)</f>
        <v>0</v>
      </c>
      <c r="J1852" s="182"/>
      <c r="K1852" s="183">
        <f>ROUND(E1852*J1852,2)</f>
        <v>0</v>
      </c>
      <c r="L1852" s="183">
        <v>12</v>
      </c>
      <c r="M1852" s="183">
        <f>G1852*(1+L1852/100)</f>
        <v>0</v>
      </c>
      <c r="N1852" s="181">
        <v>2.9E-4</v>
      </c>
      <c r="O1852" s="181">
        <f>ROUND(E1852*N1852,2)</f>
        <v>0.31</v>
      </c>
      <c r="P1852" s="181">
        <v>0</v>
      </c>
      <c r="Q1852" s="181">
        <f>ROUND(E1852*P1852,2)</f>
        <v>0</v>
      </c>
      <c r="R1852" s="183"/>
      <c r="S1852" s="183" t="s">
        <v>313</v>
      </c>
      <c r="T1852" s="184" t="s">
        <v>313</v>
      </c>
      <c r="U1852" s="159">
        <v>0.1</v>
      </c>
      <c r="V1852" s="159">
        <f>ROUND(E1852*U1852,2)</f>
        <v>107.3</v>
      </c>
      <c r="W1852" s="159"/>
      <c r="X1852" s="159" t="s">
        <v>314</v>
      </c>
      <c r="Y1852" s="159" t="s">
        <v>315</v>
      </c>
      <c r="Z1852" s="148"/>
      <c r="AA1852" s="148"/>
      <c r="AB1852" s="148"/>
      <c r="AC1852" s="148"/>
      <c r="AD1852" s="148"/>
      <c r="AE1852" s="148"/>
      <c r="AF1852" s="148"/>
      <c r="AG1852" s="148" t="s">
        <v>316</v>
      </c>
      <c r="AH1852" s="148"/>
      <c r="AI1852" s="148"/>
      <c r="AJ1852" s="148"/>
      <c r="AK1852" s="148"/>
      <c r="AL1852" s="148"/>
      <c r="AM1852" s="148"/>
      <c r="AN1852" s="148"/>
      <c r="AO1852" s="148"/>
      <c r="AP1852" s="148"/>
      <c r="AQ1852" s="148"/>
      <c r="AR1852" s="148"/>
      <c r="AS1852" s="148"/>
      <c r="AT1852" s="148"/>
      <c r="AU1852" s="148"/>
      <c r="AV1852" s="148"/>
      <c r="AW1852" s="148"/>
      <c r="AX1852" s="148"/>
      <c r="AY1852" s="148"/>
      <c r="AZ1852" s="148"/>
      <c r="BA1852" s="148"/>
      <c r="BB1852" s="148"/>
      <c r="BC1852" s="148"/>
      <c r="BD1852" s="148"/>
      <c r="BE1852" s="148"/>
      <c r="BF1852" s="148"/>
      <c r="BG1852" s="148"/>
      <c r="BH1852" s="148"/>
    </row>
    <row r="1853" spans="1:60" outlineLevel="2" x14ac:dyDescent="0.2">
      <c r="A1853" s="155"/>
      <c r="B1853" s="156"/>
      <c r="C1853" s="196" t="s">
        <v>2066</v>
      </c>
      <c r="D1853" s="161"/>
      <c r="E1853" s="162">
        <v>1073.0094999999999</v>
      </c>
      <c r="F1853" s="159"/>
      <c r="G1853" s="159"/>
      <c r="H1853" s="159"/>
      <c r="I1853" s="159"/>
      <c r="J1853" s="159"/>
      <c r="K1853" s="159"/>
      <c r="L1853" s="159"/>
      <c r="M1853" s="159"/>
      <c r="N1853" s="158"/>
      <c r="O1853" s="158"/>
      <c r="P1853" s="158"/>
      <c r="Q1853" s="158"/>
      <c r="R1853" s="159"/>
      <c r="S1853" s="159"/>
      <c r="T1853" s="159"/>
      <c r="U1853" s="159"/>
      <c r="V1853" s="159"/>
      <c r="W1853" s="159"/>
      <c r="X1853" s="159"/>
      <c r="Y1853" s="159"/>
      <c r="Z1853" s="148"/>
      <c r="AA1853" s="148"/>
      <c r="AB1853" s="148"/>
      <c r="AC1853" s="148"/>
      <c r="AD1853" s="148"/>
      <c r="AE1853" s="148"/>
      <c r="AF1853" s="148"/>
      <c r="AG1853" s="148" t="s">
        <v>318</v>
      </c>
      <c r="AH1853" s="148">
        <v>5</v>
      </c>
      <c r="AI1853" s="148"/>
      <c r="AJ1853" s="148"/>
      <c r="AK1853" s="148"/>
      <c r="AL1853" s="148"/>
      <c r="AM1853" s="148"/>
      <c r="AN1853" s="148"/>
      <c r="AO1853" s="148"/>
      <c r="AP1853" s="148"/>
      <c r="AQ1853" s="148"/>
      <c r="AR1853" s="148"/>
      <c r="AS1853" s="148"/>
      <c r="AT1853" s="148"/>
      <c r="AU1853" s="148"/>
      <c r="AV1853" s="148"/>
      <c r="AW1853" s="148"/>
      <c r="AX1853" s="148"/>
      <c r="AY1853" s="148"/>
      <c r="AZ1853" s="148"/>
      <c r="BA1853" s="148"/>
      <c r="BB1853" s="148"/>
      <c r="BC1853" s="148"/>
      <c r="BD1853" s="148"/>
      <c r="BE1853" s="148"/>
      <c r="BF1853" s="148"/>
      <c r="BG1853" s="148"/>
      <c r="BH1853" s="148"/>
    </row>
    <row r="1854" spans="1:60" x14ac:dyDescent="0.2">
      <c r="A1854" s="171" t="s">
        <v>308</v>
      </c>
      <c r="B1854" s="172" t="s">
        <v>277</v>
      </c>
      <c r="C1854" s="194" t="s">
        <v>278</v>
      </c>
      <c r="D1854" s="173"/>
      <c r="E1854" s="174"/>
      <c r="F1854" s="175"/>
      <c r="G1854" s="175">
        <f>SUMIF(AG1855:AG1879,"&lt;&gt;NOR",G1855:G1879)</f>
        <v>0</v>
      </c>
      <c r="H1854" s="175"/>
      <c r="I1854" s="175">
        <f>SUM(I1855:I1879)</f>
        <v>0</v>
      </c>
      <c r="J1854" s="175"/>
      <c r="K1854" s="175">
        <f>SUM(K1855:K1879)</f>
        <v>0</v>
      </c>
      <c r="L1854" s="175"/>
      <c r="M1854" s="175">
        <f>SUM(M1855:M1879)</f>
        <v>0</v>
      </c>
      <c r="N1854" s="174"/>
      <c r="O1854" s="174">
        <f>SUM(O1855:O1879)</f>
        <v>0.05</v>
      </c>
      <c r="P1854" s="174"/>
      <c r="Q1854" s="174">
        <f>SUM(Q1855:Q1879)</f>
        <v>0</v>
      </c>
      <c r="R1854" s="175"/>
      <c r="S1854" s="175"/>
      <c r="T1854" s="176"/>
      <c r="U1854" s="170"/>
      <c r="V1854" s="170">
        <f>SUM(V1855:V1879)</f>
        <v>4.2</v>
      </c>
      <c r="W1854" s="170"/>
      <c r="X1854" s="170"/>
      <c r="Y1854" s="170"/>
      <c r="AG1854" t="s">
        <v>309</v>
      </c>
    </row>
    <row r="1855" spans="1:60" outlineLevel="1" x14ac:dyDescent="0.2">
      <c r="A1855" s="178">
        <v>404</v>
      </c>
      <c r="B1855" s="179" t="s">
        <v>2067</v>
      </c>
      <c r="C1855" s="195" t="s">
        <v>2068</v>
      </c>
      <c r="D1855" s="180" t="s">
        <v>632</v>
      </c>
      <c r="E1855" s="181">
        <v>6</v>
      </c>
      <c r="F1855" s="182"/>
      <c r="G1855" s="183">
        <f>ROUND(E1855*F1855,2)</f>
        <v>0</v>
      </c>
      <c r="H1855" s="182"/>
      <c r="I1855" s="183">
        <f>ROUND(E1855*H1855,2)</f>
        <v>0</v>
      </c>
      <c r="J1855" s="182"/>
      <c r="K1855" s="183">
        <f>ROUND(E1855*J1855,2)</f>
        <v>0</v>
      </c>
      <c r="L1855" s="183">
        <v>12</v>
      </c>
      <c r="M1855" s="183">
        <f>G1855*(1+L1855/100)</f>
        <v>0</v>
      </c>
      <c r="N1855" s="181">
        <v>3.82E-3</v>
      </c>
      <c r="O1855" s="181">
        <f>ROUND(E1855*N1855,2)</f>
        <v>0.02</v>
      </c>
      <c r="P1855" s="181">
        <v>0</v>
      </c>
      <c r="Q1855" s="181">
        <f>ROUND(E1855*P1855,2)</f>
        <v>0</v>
      </c>
      <c r="R1855" s="183"/>
      <c r="S1855" s="183" t="s">
        <v>633</v>
      </c>
      <c r="T1855" s="184" t="s">
        <v>634</v>
      </c>
      <c r="U1855" s="159">
        <v>0.3</v>
      </c>
      <c r="V1855" s="159">
        <f>ROUND(E1855*U1855,2)</f>
        <v>1.8</v>
      </c>
      <c r="W1855" s="159"/>
      <c r="X1855" s="159" t="s">
        <v>314</v>
      </c>
      <c r="Y1855" s="159" t="s">
        <v>315</v>
      </c>
      <c r="Z1855" s="148"/>
      <c r="AA1855" s="148"/>
      <c r="AB1855" s="148"/>
      <c r="AC1855" s="148"/>
      <c r="AD1855" s="148"/>
      <c r="AE1855" s="148"/>
      <c r="AF1855" s="148"/>
      <c r="AG1855" s="148" t="s">
        <v>316</v>
      </c>
      <c r="AH1855" s="148"/>
      <c r="AI1855" s="148"/>
      <c r="AJ1855" s="148"/>
      <c r="AK1855" s="148"/>
      <c r="AL1855" s="148"/>
      <c r="AM1855" s="148"/>
      <c r="AN1855" s="148"/>
      <c r="AO1855" s="148"/>
      <c r="AP1855" s="148"/>
      <c r="AQ1855" s="148"/>
      <c r="AR1855" s="148"/>
      <c r="AS1855" s="148"/>
      <c r="AT1855" s="148"/>
      <c r="AU1855" s="148"/>
      <c r="AV1855" s="148"/>
      <c r="AW1855" s="148"/>
      <c r="AX1855" s="148"/>
      <c r="AY1855" s="148"/>
      <c r="AZ1855" s="148"/>
      <c r="BA1855" s="148"/>
      <c r="BB1855" s="148"/>
      <c r="BC1855" s="148"/>
      <c r="BD1855" s="148"/>
      <c r="BE1855" s="148"/>
      <c r="BF1855" s="148"/>
      <c r="BG1855" s="148"/>
      <c r="BH1855" s="148"/>
    </row>
    <row r="1856" spans="1:60" outlineLevel="2" x14ac:dyDescent="0.2">
      <c r="A1856" s="155"/>
      <c r="B1856" s="156"/>
      <c r="C1856" s="265" t="s">
        <v>2069</v>
      </c>
      <c r="D1856" s="266"/>
      <c r="E1856" s="266"/>
      <c r="F1856" s="266"/>
      <c r="G1856" s="266"/>
      <c r="H1856" s="159"/>
      <c r="I1856" s="159"/>
      <c r="J1856" s="159"/>
      <c r="K1856" s="159"/>
      <c r="L1856" s="159"/>
      <c r="M1856" s="159"/>
      <c r="N1856" s="158"/>
      <c r="O1856" s="158"/>
      <c r="P1856" s="158"/>
      <c r="Q1856" s="158"/>
      <c r="R1856" s="159"/>
      <c r="S1856" s="159"/>
      <c r="T1856" s="159"/>
      <c r="U1856" s="159"/>
      <c r="V1856" s="159"/>
      <c r="W1856" s="159"/>
      <c r="X1856" s="159"/>
      <c r="Y1856" s="159"/>
      <c r="Z1856" s="148"/>
      <c r="AA1856" s="148"/>
      <c r="AB1856" s="148"/>
      <c r="AC1856" s="148"/>
      <c r="AD1856" s="148"/>
      <c r="AE1856" s="148"/>
      <c r="AF1856" s="148"/>
      <c r="AG1856" s="148" t="s">
        <v>365</v>
      </c>
      <c r="AH1856" s="148"/>
      <c r="AI1856" s="148"/>
      <c r="AJ1856" s="148"/>
      <c r="AK1856" s="148"/>
      <c r="AL1856" s="148"/>
      <c r="AM1856" s="148"/>
      <c r="AN1856" s="148"/>
      <c r="AO1856" s="148"/>
      <c r="AP1856" s="148"/>
      <c r="AQ1856" s="148"/>
      <c r="AR1856" s="148"/>
      <c r="AS1856" s="148"/>
      <c r="AT1856" s="148"/>
      <c r="AU1856" s="148"/>
      <c r="AV1856" s="148"/>
      <c r="AW1856" s="148"/>
      <c r="AX1856" s="148"/>
      <c r="AY1856" s="148"/>
      <c r="AZ1856" s="148"/>
      <c r="BA1856" s="148"/>
      <c r="BB1856" s="148"/>
      <c r="BC1856" s="148"/>
      <c r="BD1856" s="148"/>
      <c r="BE1856" s="148"/>
      <c r="BF1856" s="148"/>
      <c r="BG1856" s="148"/>
      <c r="BH1856" s="148"/>
    </row>
    <row r="1857" spans="1:60" outlineLevel="3" x14ac:dyDescent="0.2">
      <c r="A1857" s="155"/>
      <c r="B1857" s="156"/>
      <c r="C1857" s="263" t="s">
        <v>2070</v>
      </c>
      <c r="D1857" s="264"/>
      <c r="E1857" s="264"/>
      <c r="F1857" s="264"/>
      <c r="G1857" s="264"/>
      <c r="H1857" s="159"/>
      <c r="I1857" s="159"/>
      <c r="J1857" s="159"/>
      <c r="K1857" s="159"/>
      <c r="L1857" s="159"/>
      <c r="M1857" s="159"/>
      <c r="N1857" s="158"/>
      <c r="O1857" s="158"/>
      <c r="P1857" s="158"/>
      <c r="Q1857" s="158"/>
      <c r="R1857" s="159"/>
      <c r="S1857" s="159"/>
      <c r="T1857" s="159"/>
      <c r="U1857" s="159"/>
      <c r="V1857" s="159"/>
      <c r="W1857" s="159"/>
      <c r="X1857" s="159"/>
      <c r="Y1857" s="159"/>
      <c r="Z1857" s="148"/>
      <c r="AA1857" s="148"/>
      <c r="AB1857" s="148"/>
      <c r="AC1857" s="148"/>
      <c r="AD1857" s="148"/>
      <c r="AE1857" s="148"/>
      <c r="AF1857" s="148"/>
      <c r="AG1857" s="148" t="s">
        <v>365</v>
      </c>
      <c r="AH1857" s="148"/>
      <c r="AI1857" s="148"/>
      <c r="AJ1857" s="148"/>
      <c r="AK1857" s="148"/>
      <c r="AL1857" s="148"/>
      <c r="AM1857" s="148"/>
      <c r="AN1857" s="148"/>
      <c r="AO1857" s="148"/>
      <c r="AP1857" s="148"/>
      <c r="AQ1857" s="148"/>
      <c r="AR1857" s="148"/>
      <c r="AS1857" s="148"/>
      <c r="AT1857" s="148"/>
      <c r="AU1857" s="148"/>
      <c r="AV1857" s="148"/>
      <c r="AW1857" s="148"/>
      <c r="AX1857" s="148"/>
      <c r="AY1857" s="148"/>
      <c r="AZ1857" s="148"/>
      <c r="BA1857" s="148"/>
      <c r="BB1857" s="148"/>
      <c r="BC1857" s="148"/>
      <c r="BD1857" s="148"/>
      <c r="BE1857" s="148"/>
      <c r="BF1857" s="148"/>
      <c r="BG1857" s="148"/>
      <c r="BH1857" s="148"/>
    </row>
    <row r="1858" spans="1:60" outlineLevel="3" x14ac:dyDescent="0.2">
      <c r="A1858" s="155"/>
      <c r="B1858" s="156"/>
      <c r="C1858" s="263" t="s">
        <v>2071</v>
      </c>
      <c r="D1858" s="264"/>
      <c r="E1858" s="264"/>
      <c r="F1858" s="264"/>
      <c r="G1858" s="264"/>
      <c r="H1858" s="159"/>
      <c r="I1858" s="159"/>
      <c r="J1858" s="159"/>
      <c r="K1858" s="159"/>
      <c r="L1858" s="159"/>
      <c r="M1858" s="159"/>
      <c r="N1858" s="158"/>
      <c r="O1858" s="158"/>
      <c r="P1858" s="158"/>
      <c r="Q1858" s="158"/>
      <c r="R1858" s="159"/>
      <c r="S1858" s="159"/>
      <c r="T1858" s="159"/>
      <c r="U1858" s="159"/>
      <c r="V1858" s="159"/>
      <c r="W1858" s="159"/>
      <c r="X1858" s="159"/>
      <c r="Y1858" s="159"/>
      <c r="Z1858" s="148"/>
      <c r="AA1858" s="148"/>
      <c r="AB1858" s="148"/>
      <c r="AC1858" s="148"/>
      <c r="AD1858" s="148"/>
      <c r="AE1858" s="148"/>
      <c r="AF1858" s="148"/>
      <c r="AG1858" s="148" t="s">
        <v>365</v>
      </c>
      <c r="AH1858" s="148"/>
      <c r="AI1858" s="148"/>
      <c r="AJ1858" s="148"/>
      <c r="AK1858" s="148"/>
      <c r="AL1858" s="148"/>
      <c r="AM1858" s="148"/>
      <c r="AN1858" s="148"/>
      <c r="AO1858" s="148"/>
      <c r="AP1858" s="148"/>
      <c r="AQ1858" s="148"/>
      <c r="AR1858" s="148"/>
      <c r="AS1858" s="148"/>
      <c r="AT1858" s="148"/>
      <c r="AU1858" s="148"/>
      <c r="AV1858" s="148"/>
      <c r="AW1858" s="148"/>
      <c r="AX1858" s="148"/>
      <c r="AY1858" s="148"/>
      <c r="AZ1858" s="148"/>
      <c r="BA1858" s="148"/>
      <c r="BB1858" s="148"/>
      <c r="BC1858" s="148"/>
      <c r="BD1858" s="148"/>
      <c r="BE1858" s="148"/>
      <c r="BF1858" s="148"/>
      <c r="BG1858" s="148"/>
      <c r="BH1858" s="148"/>
    </row>
    <row r="1859" spans="1:60" outlineLevel="3" x14ac:dyDescent="0.2">
      <c r="A1859" s="155"/>
      <c r="B1859" s="156"/>
      <c r="C1859" s="263" t="s">
        <v>2072</v>
      </c>
      <c r="D1859" s="264"/>
      <c r="E1859" s="264"/>
      <c r="F1859" s="264"/>
      <c r="G1859" s="264"/>
      <c r="H1859" s="159"/>
      <c r="I1859" s="159"/>
      <c r="J1859" s="159"/>
      <c r="K1859" s="159"/>
      <c r="L1859" s="159"/>
      <c r="M1859" s="159"/>
      <c r="N1859" s="158"/>
      <c r="O1859" s="158"/>
      <c r="P1859" s="158"/>
      <c r="Q1859" s="158"/>
      <c r="R1859" s="159"/>
      <c r="S1859" s="159"/>
      <c r="T1859" s="159"/>
      <c r="U1859" s="159"/>
      <c r="V1859" s="159"/>
      <c r="W1859" s="159"/>
      <c r="X1859" s="159"/>
      <c r="Y1859" s="159"/>
      <c r="Z1859" s="148"/>
      <c r="AA1859" s="148"/>
      <c r="AB1859" s="148"/>
      <c r="AC1859" s="148"/>
      <c r="AD1859" s="148"/>
      <c r="AE1859" s="148"/>
      <c r="AF1859" s="148"/>
      <c r="AG1859" s="148" t="s">
        <v>365</v>
      </c>
      <c r="AH1859" s="148"/>
      <c r="AI1859" s="148"/>
      <c r="AJ1859" s="148"/>
      <c r="AK1859" s="148"/>
      <c r="AL1859" s="148"/>
      <c r="AM1859" s="148"/>
      <c r="AN1859" s="148"/>
      <c r="AO1859" s="148"/>
      <c r="AP1859" s="148"/>
      <c r="AQ1859" s="148"/>
      <c r="AR1859" s="148"/>
      <c r="AS1859" s="148"/>
      <c r="AT1859" s="148"/>
      <c r="AU1859" s="148"/>
      <c r="AV1859" s="148"/>
      <c r="AW1859" s="148"/>
      <c r="AX1859" s="148"/>
      <c r="AY1859" s="148"/>
      <c r="AZ1859" s="148"/>
      <c r="BA1859" s="148"/>
      <c r="BB1859" s="148"/>
      <c r="BC1859" s="148"/>
      <c r="BD1859" s="148"/>
      <c r="BE1859" s="148"/>
      <c r="BF1859" s="148"/>
      <c r="BG1859" s="148"/>
      <c r="BH1859" s="148"/>
    </row>
    <row r="1860" spans="1:60" outlineLevel="3" x14ac:dyDescent="0.2">
      <c r="A1860" s="155"/>
      <c r="B1860" s="156"/>
      <c r="C1860" s="263" t="s">
        <v>2073</v>
      </c>
      <c r="D1860" s="264"/>
      <c r="E1860" s="264"/>
      <c r="F1860" s="264"/>
      <c r="G1860" s="264"/>
      <c r="H1860" s="159"/>
      <c r="I1860" s="159"/>
      <c r="J1860" s="159"/>
      <c r="K1860" s="159"/>
      <c r="L1860" s="159"/>
      <c r="M1860" s="159"/>
      <c r="N1860" s="158"/>
      <c r="O1860" s="158"/>
      <c r="P1860" s="158"/>
      <c r="Q1860" s="158"/>
      <c r="R1860" s="159"/>
      <c r="S1860" s="159"/>
      <c r="T1860" s="159"/>
      <c r="U1860" s="159"/>
      <c r="V1860" s="159"/>
      <c r="W1860" s="159"/>
      <c r="X1860" s="159"/>
      <c r="Y1860" s="159"/>
      <c r="Z1860" s="148"/>
      <c r="AA1860" s="148"/>
      <c r="AB1860" s="148"/>
      <c r="AC1860" s="148"/>
      <c r="AD1860" s="148"/>
      <c r="AE1860" s="148"/>
      <c r="AF1860" s="148"/>
      <c r="AG1860" s="148" t="s">
        <v>365</v>
      </c>
      <c r="AH1860" s="148"/>
      <c r="AI1860" s="148"/>
      <c r="AJ1860" s="148"/>
      <c r="AK1860" s="148"/>
      <c r="AL1860" s="148"/>
      <c r="AM1860" s="148"/>
      <c r="AN1860" s="148"/>
      <c r="AO1860" s="148"/>
      <c r="AP1860" s="148"/>
      <c r="AQ1860" s="148"/>
      <c r="AR1860" s="148"/>
      <c r="AS1860" s="148"/>
      <c r="AT1860" s="148"/>
      <c r="AU1860" s="148"/>
      <c r="AV1860" s="148"/>
      <c r="AW1860" s="148"/>
      <c r="AX1860" s="148"/>
      <c r="AY1860" s="148"/>
      <c r="AZ1860" s="148"/>
      <c r="BA1860" s="148"/>
      <c r="BB1860" s="148"/>
      <c r="BC1860" s="148"/>
      <c r="BD1860" s="148"/>
      <c r="BE1860" s="148"/>
      <c r="BF1860" s="148"/>
      <c r="BG1860" s="148"/>
      <c r="BH1860" s="148"/>
    </row>
    <row r="1861" spans="1:60" outlineLevel="3" x14ac:dyDescent="0.2">
      <c r="A1861" s="155"/>
      <c r="B1861" s="156"/>
      <c r="C1861" s="263" t="s">
        <v>2074</v>
      </c>
      <c r="D1861" s="264"/>
      <c r="E1861" s="264"/>
      <c r="F1861" s="264"/>
      <c r="G1861" s="264"/>
      <c r="H1861" s="159"/>
      <c r="I1861" s="159"/>
      <c r="J1861" s="159"/>
      <c r="K1861" s="159"/>
      <c r="L1861" s="159"/>
      <c r="M1861" s="159"/>
      <c r="N1861" s="158"/>
      <c r="O1861" s="158"/>
      <c r="P1861" s="158"/>
      <c r="Q1861" s="158"/>
      <c r="R1861" s="159"/>
      <c r="S1861" s="159"/>
      <c r="T1861" s="159"/>
      <c r="U1861" s="159"/>
      <c r="V1861" s="159"/>
      <c r="W1861" s="159"/>
      <c r="X1861" s="159"/>
      <c r="Y1861" s="159"/>
      <c r="Z1861" s="148"/>
      <c r="AA1861" s="148"/>
      <c r="AB1861" s="148"/>
      <c r="AC1861" s="148"/>
      <c r="AD1861" s="148"/>
      <c r="AE1861" s="148"/>
      <c r="AF1861" s="148"/>
      <c r="AG1861" s="148" t="s">
        <v>365</v>
      </c>
      <c r="AH1861" s="148"/>
      <c r="AI1861" s="148"/>
      <c r="AJ1861" s="148"/>
      <c r="AK1861" s="148"/>
      <c r="AL1861" s="148"/>
      <c r="AM1861" s="148"/>
      <c r="AN1861" s="148"/>
      <c r="AO1861" s="148"/>
      <c r="AP1861" s="148"/>
      <c r="AQ1861" s="148"/>
      <c r="AR1861" s="148"/>
      <c r="AS1861" s="148"/>
      <c r="AT1861" s="148"/>
      <c r="AU1861" s="148"/>
      <c r="AV1861" s="148"/>
      <c r="AW1861" s="148"/>
      <c r="AX1861" s="148"/>
      <c r="AY1861" s="148"/>
      <c r="AZ1861" s="148"/>
      <c r="BA1861" s="148"/>
      <c r="BB1861" s="148"/>
      <c r="BC1861" s="148"/>
      <c r="BD1861" s="148"/>
      <c r="BE1861" s="148"/>
      <c r="BF1861" s="148"/>
      <c r="BG1861" s="148"/>
      <c r="BH1861" s="148"/>
    </row>
    <row r="1862" spans="1:60" outlineLevel="3" x14ac:dyDescent="0.2">
      <c r="A1862" s="155"/>
      <c r="B1862" s="156"/>
      <c r="C1862" s="263" t="s">
        <v>1407</v>
      </c>
      <c r="D1862" s="264"/>
      <c r="E1862" s="264"/>
      <c r="F1862" s="264"/>
      <c r="G1862" s="264"/>
      <c r="H1862" s="159"/>
      <c r="I1862" s="159"/>
      <c r="J1862" s="159"/>
      <c r="K1862" s="159"/>
      <c r="L1862" s="159"/>
      <c r="M1862" s="159"/>
      <c r="N1862" s="158"/>
      <c r="O1862" s="158"/>
      <c r="P1862" s="158"/>
      <c r="Q1862" s="158"/>
      <c r="R1862" s="159"/>
      <c r="S1862" s="159"/>
      <c r="T1862" s="159"/>
      <c r="U1862" s="159"/>
      <c r="V1862" s="159"/>
      <c r="W1862" s="159"/>
      <c r="X1862" s="159"/>
      <c r="Y1862" s="159"/>
      <c r="Z1862" s="148"/>
      <c r="AA1862" s="148"/>
      <c r="AB1862" s="148"/>
      <c r="AC1862" s="148"/>
      <c r="AD1862" s="148"/>
      <c r="AE1862" s="148"/>
      <c r="AF1862" s="148"/>
      <c r="AG1862" s="148" t="s">
        <v>365</v>
      </c>
      <c r="AH1862" s="148"/>
      <c r="AI1862" s="148"/>
      <c r="AJ1862" s="148"/>
      <c r="AK1862" s="148"/>
      <c r="AL1862" s="148"/>
      <c r="AM1862" s="148"/>
      <c r="AN1862" s="148"/>
      <c r="AO1862" s="148"/>
      <c r="AP1862" s="148"/>
      <c r="AQ1862" s="148"/>
      <c r="AR1862" s="148"/>
      <c r="AS1862" s="148"/>
      <c r="AT1862" s="148"/>
      <c r="AU1862" s="148"/>
      <c r="AV1862" s="148"/>
      <c r="AW1862" s="148"/>
      <c r="AX1862" s="148"/>
      <c r="AY1862" s="148"/>
      <c r="AZ1862" s="148"/>
      <c r="BA1862" s="148"/>
      <c r="BB1862" s="148"/>
      <c r="BC1862" s="148"/>
      <c r="BD1862" s="148"/>
      <c r="BE1862" s="148"/>
      <c r="BF1862" s="148"/>
      <c r="BG1862" s="148"/>
      <c r="BH1862" s="148"/>
    </row>
    <row r="1863" spans="1:60" outlineLevel="3" x14ac:dyDescent="0.2">
      <c r="A1863" s="155"/>
      <c r="B1863" s="156"/>
      <c r="C1863" s="263" t="s">
        <v>2075</v>
      </c>
      <c r="D1863" s="264"/>
      <c r="E1863" s="264"/>
      <c r="F1863" s="264"/>
      <c r="G1863" s="264"/>
      <c r="H1863" s="159"/>
      <c r="I1863" s="159"/>
      <c r="J1863" s="159"/>
      <c r="K1863" s="159"/>
      <c r="L1863" s="159"/>
      <c r="M1863" s="159"/>
      <c r="N1863" s="158"/>
      <c r="O1863" s="158"/>
      <c r="P1863" s="158"/>
      <c r="Q1863" s="158"/>
      <c r="R1863" s="159"/>
      <c r="S1863" s="159"/>
      <c r="T1863" s="159"/>
      <c r="U1863" s="159"/>
      <c r="V1863" s="159"/>
      <c r="W1863" s="159"/>
      <c r="X1863" s="159"/>
      <c r="Y1863" s="159"/>
      <c r="Z1863" s="148"/>
      <c r="AA1863" s="148"/>
      <c r="AB1863" s="148"/>
      <c r="AC1863" s="148"/>
      <c r="AD1863" s="148"/>
      <c r="AE1863" s="148"/>
      <c r="AF1863" s="148"/>
      <c r="AG1863" s="148" t="s">
        <v>365</v>
      </c>
      <c r="AH1863" s="148"/>
      <c r="AI1863" s="148"/>
      <c r="AJ1863" s="148"/>
      <c r="AK1863" s="148"/>
      <c r="AL1863" s="148"/>
      <c r="AM1863" s="148"/>
      <c r="AN1863" s="148"/>
      <c r="AO1863" s="148"/>
      <c r="AP1863" s="148"/>
      <c r="AQ1863" s="148"/>
      <c r="AR1863" s="148"/>
      <c r="AS1863" s="148"/>
      <c r="AT1863" s="148"/>
      <c r="AU1863" s="148"/>
      <c r="AV1863" s="148"/>
      <c r="AW1863" s="148"/>
      <c r="AX1863" s="148"/>
      <c r="AY1863" s="148"/>
      <c r="AZ1863" s="148"/>
      <c r="BA1863" s="148"/>
      <c r="BB1863" s="148"/>
      <c r="BC1863" s="148"/>
      <c r="BD1863" s="148"/>
      <c r="BE1863" s="148"/>
      <c r="BF1863" s="148"/>
      <c r="BG1863" s="148"/>
      <c r="BH1863" s="148"/>
    </row>
    <row r="1864" spans="1:60" outlineLevel="3" x14ac:dyDescent="0.2">
      <c r="A1864" s="155"/>
      <c r="B1864" s="156"/>
      <c r="C1864" s="263" t="s">
        <v>2076</v>
      </c>
      <c r="D1864" s="264"/>
      <c r="E1864" s="264"/>
      <c r="F1864" s="264"/>
      <c r="G1864" s="264"/>
      <c r="H1864" s="159"/>
      <c r="I1864" s="159"/>
      <c r="J1864" s="159"/>
      <c r="K1864" s="159"/>
      <c r="L1864" s="159"/>
      <c r="M1864" s="159"/>
      <c r="N1864" s="158"/>
      <c r="O1864" s="158"/>
      <c r="P1864" s="158"/>
      <c r="Q1864" s="158"/>
      <c r="R1864" s="159"/>
      <c r="S1864" s="159"/>
      <c r="T1864" s="159"/>
      <c r="U1864" s="159"/>
      <c r="V1864" s="159"/>
      <c r="W1864" s="159"/>
      <c r="X1864" s="159"/>
      <c r="Y1864" s="159"/>
      <c r="Z1864" s="148"/>
      <c r="AA1864" s="148"/>
      <c r="AB1864" s="148"/>
      <c r="AC1864" s="148"/>
      <c r="AD1864" s="148"/>
      <c r="AE1864" s="148"/>
      <c r="AF1864" s="148"/>
      <c r="AG1864" s="148" t="s">
        <v>365</v>
      </c>
      <c r="AH1864" s="148"/>
      <c r="AI1864" s="148"/>
      <c r="AJ1864" s="148"/>
      <c r="AK1864" s="148"/>
      <c r="AL1864" s="148"/>
      <c r="AM1864" s="148"/>
      <c r="AN1864" s="148"/>
      <c r="AO1864" s="148"/>
      <c r="AP1864" s="148"/>
      <c r="AQ1864" s="148"/>
      <c r="AR1864" s="148"/>
      <c r="AS1864" s="148"/>
      <c r="AT1864" s="148"/>
      <c r="AU1864" s="148"/>
      <c r="AV1864" s="148"/>
      <c r="AW1864" s="148"/>
      <c r="AX1864" s="148"/>
      <c r="AY1864" s="148"/>
      <c r="AZ1864" s="148"/>
      <c r="BA1864" s="148"/>
      <c r="BB1864" s="148"/>
      <c r="BC1864" s="148"/>
      <c r="BD1864" s="148"/>
      <c r="BE1864" s="148"/>
      <c r="BF1864" s="148"/>
      <c r="BG1864" s="148"/>
      <c r="BH1864" s="148"/>
    </row>
    <row r="1865" spans="1:60" outlineLevel="3" x14ac:dyDescent="0.2">
      <c r="A1865" s="155"/>
      <c r="B1865" s="156"/>
      <c r="C1865" s="263" t="s">
        <v>2077</v>
      </c>
      <c r="D1865" s="264"/>
      <c r="E1865" s="264"/>
      <c r="F1865" s="264"/>
      <c r="G1865" s="264"/>
      <c r="H1865" s="159"/>
      <c r="I1865" s="159"/>
      <c r="J1865" s="159"/>
      <c r="K1865" s="159"/>
      <c r="L1865" s="159"/>
      <c r="M1865" s="159"/>
      <c r="N1865" s="158"/>
      <c r="O1865" s="158"/>
      <c r="P1865" s="158"/>
      <c r="Q1865" s="158"/>
      <c r="R1865" s="159"/>
      <c r="S1865" s="159"/>
      <c r="T1865" s="159"/>
      <c r="U1865" s="159"/>
      <c r="V1865" s="159"/>
      <c r="W1865" s="159"/>
      <c r="X1865" s="159"/>
      <c r="Y1865" s="159"/>
      <c r="Z1865" s="148"/>
      <c r="AA1865" s="148"/>
      <c r="AB1865" s="148"/>
      <c r="AC1865" s="148"/>
      <c r="AD1865" s="148"/>
      <c r="AE1865" s="148"/>
      <c r="AF1865" s="148"/>
      <c r="AG1865" s="148" t="s">
        <v>365</v>
      </c>
      <c r="AH1865" s="148"/>
      <c r="AI1865" s="148"/>
      <c r="AJ1865" s="148"/>
      <c r="AK1865" s="148"/>
      <c r="AL1865" s="148"/>
      <c r="AM1865" s="148"/>
      <c r="AN1865" s="148"/>
      <c r="AO1865" s="148"/>
      <c r="AP1865" s="148"/>
      <c r="AQ1865" s="148"/>
      <c r="AR1865" s="148"/>
      <c r="AS1865" s="148"/>
      <c r="AT1865" s="148"/>
      <c r="AU1865" s="148"/>
      <c r="AV1865" s="148"/>
      <c r="AW1865" s="148"/>
      <c r="AX1865" s="148"/>
      <c r="AY1865" s="148"/>
      <c r="AZ1865" s="148"/>
      <c r="BA1865" s="148"/>
      <c r="BB1865" s="148"/>
      <c r="BC1865" s="148"/>
      <c r="BD1865" s="148"/>
      <c r="BE1865" s="148"/>
      <c r="BF1865" s="148"/>
      <c r="BG1865" s="148"/>
      <c r="BH1865" s="148"/>
    </row>
    <row r="1866" spans="1:60" outlineLevel="3" x14ac:dyDescent="0.2">
      <c r="A1866" s="155"/>
      <c r="B1866" s="156"/>
      <c r="C1866" s="263" t="s">
        <v>1134</v>
      </c>
      <c r="D1866" s="264"/>
      <c r="E1866" s="264"/>
      <c r="F1866" s="264"/>
      <c r="G1866" s="264"/>
      <c r="H1866" s="159"/>
      <c r="I1866" s="159"/>
      <c r="J1866" s="159"/>
      <c r="K1866" s="159"/>
      <c r="L1866" s="159"/>
      <c r="M1866" s="159"/>
      <c r="N1866" s="158"/>
      <c r="O1866" s="158"/>
      <c r="P1866" s="158"/>
      <c r="Q1866" s="158"/>
      <c r="R1866" s="159"/>
      <c r="S1866" s="159"/>
      <c r="T1866" s="159"/>
      <c r="U1866" s="159"/>
      <c r="V1866" s="159"/>
      <c r="W1866" s="159"/>
      <c r="X1866" s="159"/>
      <c r="Y1866" s="159"/>
      <c r="Z1866" s="148"/>
      <c r="AA1866" s="148"/>
      <c r="AB1866" s="148"/>
      <c r="AC1866" s="148"/>
      <c r="AD1866" s="148"/>
      <c r="AE1866" s="148"/>
      <c r="AF1866" s="148"/>
      <c r="AG1866" s="148" t="s">
        <v>365</v>
      </c>
      <c r="AH1866" s="148"/>
      <c r="AI1866" s="148"/>
      <c r="AJ1866" s="148"/>
      <c r="AK1866" s="148"/>
      <c r="AL1866" s="148"/>
      <c r="AM1866" s="148"/>
      <c r="AN1866" s="148"/>
      <c r="AO1866" s="148"/>
      <c r="AP1866" s="148"/>
      <c r="AQ1866" s="148"/>
      <c r="AR1866" s="148"/>
      <c r="AS1866" s="148"/>
      <c r="AT1866" s="148"/>
      <c r="AU1866" s="148"/>
      <c r="AV1866" s="148"/>
      <c r="AW1866" s="148"/>
      <c r="AX1866" s="148"/>
      <c r="AY1866" s="148"/>
      <c r="AZ1866" s="148"/>
      <c r="BA1866" s="148"/>
      <c r="BB1866" s="148"/>
      <c r="BC1866" s="148"/>
      <c r="BD1866" s="148"/>
      <c r="BE1866" s="148"/>
      <c r="BF1866" s="148"/>
      <c r="BG1866" s="148"/>
      <c r="BH1866" s="148"/>
    </row>
    <row r="1867" spans="1:60" outlineLevel="3" x14ac:dyDescent="0.2">
      <c r="A1867" s="155"/>
      <c r="B1867" s="156"/>
      <c r="C1867" s="263" t="s">
        <v>1814</v>
      </c>
      <c r="D1867" s="264"/>
      <c r="E1867" s="264"/>
      <c r="F1867" s="264"/>
      <c r="G1867" s="264"/>
      <c r="H1867" s="159"/>
      <c r="I1867" s="159"/>
      <c r="J1867" s="159"/>
      <c r="K1867" s="159"/>
      <c r="L1867" s="159"/>
      <c r="M1867" s="159"/>
      <c r="N1867" s="158"/>
      <c r="O1867" s="158"/>
      <c r="P1867" s="158"/>
      <c r="Q1867" s="158"/>
      <c r="R1867" s="159"/>
      <c r="S1867" s="159"/>
      <c r="T1867" s="159"/>
      <c r="U1867" s="159"/>
      <c r="V1867" s="159"/>
      <c r="W1867" s="159"/>
      <c r="X1867" s="159"/>
      <c r="Y1867" s="159"/>
      <c r="Z1867" s="148"/>
      <c r="AA1867" s="148"/>
      <c r="AB1867" s="148"/>
      <c r="AC1867" s="148"/>
      <c r="AD1867" s="148"/>
      <c r="AE1867" s="148"/>
      <c r="AF1867" s="148"/>
      <c r="AG1867" s="148" t="s">
        <v>365</v>
      </c>
      <c r="AH1867" s="148"/>
      <c r="AI1867" s="148"/>
      <c r="AJ1867" s="148"/>
      <c r="AK1867" s="148"/>
      <c r="AL1867" s="148"/>
      <c r="AM1867" s="148"/>
      <c r="AN1867" s="148"/>
      <c r="AO1867" s="148"/>
      <c r="AP1867" s="148"/>
      <c r="AQ1867" s="148"/>
      <c r="AR1867" s="148"/>
      <c r="AS1867" s="148"/>
      <c r="AT1867" s="148"/>
      <c r="AU1867" s="148"/>
      <c r="AV1867" s="148"/>
      <c r="AW1867" s="148"/>
      <c r="AX1867" s="148"/>
      <c r="AY1867" s="148"/>
      <c r="AZ1867" s="148"/>
      <c r="BA1867" s="148"/>
      <c r="BB1867" s="148"/>
      <c r="BC1867" s="148"/>
      <c r="BD1867" s="148"/>
      <c r="BE1867" s="148"/>
      <c r="BF1867" s="148"/>
      <c r="BG1867" s="148"/>
      <c r="BH1867" s="148"/>
    </row>
    <row r="1868" spans="1:60" outlineLevel="3" x14ac:dyDescent="0.2">
      <c r="A1868" s="155"/>
      <c r="B1868" s="156"/>
      <c r="C1868" s="263" t="s">
        <v>1815</v>
      </c>
      <c r="D1868" s="264"/>
      <c r="E1868" s="264"/>
      <c r="F1868" s="264"/>
      <c r="G1868" s="264"/>
      <c r="H1868" s="159"/>
      <c r="I1868" s="159"/>
      <c r="J1868" s="159"/>
      <c r="K1868" s="159"/>
      <c r="L1868" s="159"/>
      <c r="M1868" s="159"/>
      <c r="N1868" s="158"/>
      <c r="O1868" s="158"/>
      <c r="P1868" s="158"/>
      <c r="Q1868" s="158"/>
      <c r="R1868" s="159"/>
      <c r="S1868" s="159"/>
      <c r="T1868" s="159"/>
      <c r="U1868" s="159"/>
      <c r="V1868" s="159"/>
      <c r="W1868" s="159"/>
      <c r="X1868" s="159"/>
      <c r="Y1868" s="159"/>
      <c r="Z1868" s="148"/>
      <c r="AA1868" s="148"/>
      <c r="AB1868" s="148"/>
      <c r="AC1868" s="148"/>
      <c r="AD1868" s="148"/>
      <c r="AE1868" s="148"/>
      <c r="AF1868" s="148"/>
      <c r="AG1868" s="148" t="s">
        <v>365</v>
      </c>
      <c r="AH1868" s="148"/>
      <c r="AI1868" s="148"/>
      <c r="AJ1868" s="148"/>
      <c r="AK1868" s="148"/>
      <c r="AL1868" s="148"/>
      <c r="AM1868" s="148"/>
      <c r="AN1868" s="148"/>
      <c r="AO1868" s="148"/>
      <c r="AP1868" s="148"/>
      <c r="AQ1868" s="148"/>
      <c r="AR1868" s="148"/>
      <c r="AS1868" s="148"/>
      <c r="AT1868" s="148"/>
      <c r="AU1868" s="148"/>
      <c r="AV1868" s="148"/>
      <c r="AW1868" s="148"/>
      <c r="AX1868" s="148"/>
      <c r="AY1868" s="148"/>
      <c r="AZ1868" s="148"/>
      <c r="BA1868" s="148"/>
      <c r="BB1868" s="148"/>
      <c r="BC1868" s="148"/>
      <c r="BD1868" s="148"/>
      <c r="BE1868" s="148"/>
      <c r="BF1868" s="148"/>
      <c r="BG1868" s="148"/>
      <c r="BH1868" s="148"/>
    </row>
    <row r="1869" spans="1:60" outlineLevel="1" x14ac:dyDescent="0.2">
      <c r="A1869" s="178">
        <v>405</v>
      </c>
      <c r="B1869" s="179" t="s">
        <v>2078</v>
      </c>
      <c r="C1869" s="195" t="s">
        <v>2079</v>
      </c>
      <c r="D1869" s="180" t="s">
        <v>632</v>
      </c>
      <c r="E1869" s="181">
        <v>8</v>
      </c>
      <c r="F1869" s="182"/>
      <c r="G1869" s="183">
        <f>ROUND(E1869*F1869,2)</f>
        <v>0</v>
      </c>
      <c r="H1869" s="182"/>
      <c r="I1869" s="183">
        <f>ROUND(E1869*H1869,2)</f>
        <v>0</v>
      </c>
      <c r="J1869" s="182"/>
      <c r="K1869" s="183">
        <f>ROUND(E1869*J1869,2)</f>
        <v>0</v>
      </c>
      <c r="L1869" s="183">
        <v>12</v>
      </c>
      <c r="M1869" s="183">
        <f>G1869*(1+L1869/100)</f>
        <v>0</v>
      </c>
      <c r="N1869" s="181">
        <v>3.82E-3</v>
      </c>
      <c r="O1869" s="181">
        <f>ROUND(E1869*N1869,2)</f>
        <v>0.03</v>
      </c>
      <c r="P1869" s="181">
        <v>0</v>
      </c>
      <c r="Q1869" s="181">
        <f>ROUND(E1869*P1869,2)</f>
        <v>0</v>
      </c>
      <c r="R1869" s="183"/>
      <c r="S1869" s="183" t="s">
        <v>633</v>
      </c>
      <c r="T1869" s="184" t="s">
        <v>634</v>
      </c>
      <c r="U1869" s="159">
        <v>0.3</v>
      </c>
      <c r="V1869" s="159">
        <f>ROUND(E1869*U1869,2)</f>
        <v>2.4</v>
      </c>
      <c r="W1869" s="159"/>
      <c r="X1869" s="159" t="s">
        <v>314</v>
      </c>
      <c r="Y1869" s="159" t="s">
        <v>315</v>
      </c>
      <c r="Z1869" s="148"/>
      <c r="AA1869" s="148"/>
      <c r="AB1869" s="148"/>
      <c r="AC1869" s="148"/>
      <c r="AD1869" s="148"/>
      <c r="AE1869" s="148"/>
      <c r="AF1869" s="148"/>
      <c r="AG1869" s="148" t="s">
        <v>316</v>
      </c>
      <c r="AH1869" s="148"/>
      <c r="AI1869" s="148"/>
      <c r="AJ1869" s="148"/>
      <c r="AK1869" s="148"/>
      <c r="AL1869" s="148"/>
      <c r="AM1869" s="148"/>
      <c r="AN1869" s="148"/>
      <c r="AO1869" s="148"/>
      <c r="AP1869" s="148"/>
      <c r="AQ1869" s="148"/>
      <c r="AR1869" s="148"/>
      <c r="AS1869" s="148"/>
      <c r="AT1869" s="148"/>
      <c r="AU1869" s="148"/>
      <c r="AV1869" s="148"/>
      <c r="AW1869" s="148"/>
      <c r="AX1869" s="148"/>
      <c r="AY1869" s="148"/>
      <c r="AZ1869" s="148"/>
      <c r="BA1869" s="148"/>
      <c r="BB1869" s="148"/>
      <c r="BC1869" s="148"/>
      <c r="BD1869" s="148"/>
      <c r="BE1869" s="148"/>
      <c r="BF1869" s="148"/>
      <c r="BG1869" s="148"/>
      <c r="BH1869" s="148"/>
    </row>
    <row r="1870" spans="1:60" outlineLevel="2" x14ac:dyDescent="0.2">
      <c r="A1870" s="155"/>
      <c r="B1870" s="156"/>
      <c r="C1870" s="265" t="s">
        <v>1809</v>
      </c>
      <c r="D1870" s="266"/>
      <c r="E1870" s="266"/>
      <c r="F1870" s="266"/>
      <c r="G1870" s="266"/>
      <c r="H1870" s="159"/>
      <c r="I1870" s="159"/>
      <c r="J1870" s="159"/>
      <c r="K1870" s="159"/>
      <c r="L1870" s="159"/>
      <c r="M1870" s="159"/>
      <c r="N1870" s="158"/>
      <c r="O1870" s="158"/>
      <c r="P1870" s="158"/>
      <c r="Q1870" s="158"/>
      <c r="R1870" s="159"/>
      <c r="S1870" s="159"/>
      <c r="T1870" s="159"/>
      <c r="U1870" s="159"/>
      <c r="V1870" s="159"/>
      <c r="W1870" s="159"/>
      <c r="X1870" s="159"/>
      <c r="Y1870" s="159"/>
      <c r="Z1870" s="148"/>
      <c r="AA1870" s="148"/>
      <c r="AB1870" s="148"/>
      <c r="AC1870" s="148"/>
      <c r="AD1870" s="148"/>
      <c r="AE1870" s="148"/>
      <c r="AF1870" s="148"/>
      <c r="AG1870" s="148" t="s">
        <v>365</v>
      </c>
      <c r="AH1870" s="148"/>
      <c r="AI1870" s="148"/>
      <c r="AJ1870" s="148"/>
      <c r="AK1870" s="148"/>
      <c r="AL1870" s="148"/>
      <c r="AM1870" s="148"/>
      <c r="AN1870" s="148"/>
      <c r="AO1870" s="148"/>
      <c r="AP1870" s="148"/>
      <c r="AQ1870" s="148"/>
      <c r="AR1870" s="148"/>
      <c r="AS1870" s="148"/>
      <c r="AT1870" s="148"/>
      <c r="AU1870" s="148"/>
      <c r="AV1870" s="148"/>
      <c r="AW1870" s="148"/>
      <c r="AX1870" s="148"/>
      <c r="AY1870" s="148"/>
      <c r="AZ1870" s="148"/>
      <c r="BA1870" s="148"/>
      <c r="BB1870" s="148"/>
      <c r="BC1870" s="148"/>
      <c r="BD1870" s="148"/>
      <c r="BE1870" s="148"/>
      <c r="BF1870" s="148"/>
      <c r="BG1870" s="148"/>
      <c r="BH1870" s="148"/>
    </row>
    <row r="1871" spans="1:60" outlineLevel="3" x14ac:dyDescent="0.2">
      <c r="A1871" s="155"/>
      <c r="B1871" s="156"/>
      <c r="C1871" s="263" t="s">
        <v>1810</v>
      </c>
      <c r="D1871" s="264"/>
      <c r="E1871" s="264"/>
      <c r="F1871" s="264"/>
      <c r="G1871" s="264"/>
      <c r="H1871" s="159"/>
      <c r="I1871" s="159"/>
      <c r="J1871" s="159"/>
      <c r="K1871" s="159"/>
      <c r="L1871" s="159"/>
      <c r="M1871" s="159"/>
      <c r="N1871" s="158"/>
      <c r="O1871" s="158"/>
      <c r="P1871" s="158"/>
      <c r="Q1871" s="158"/>
      <c r="R1871" s="159"/>
      <c r="S1871" s="159"/>
      <c r="T1871" s="159"/>
      <c r="U1871" s="159"/>
      <c r="V1871" s="159"/>
      <c r="W1871" s="159"/>
      <c r="X1871" s="159"/>
      <c r="Y1871" s="159"/>
      <c r="Z1871" s="148"/>
      <c r="AA1871" s="148"/>
      <c r="AB1871" s="148"/>
      <c r="AC1871" s="148"/>
      <c r="AD1871" s="148"/>
      <c r="AE1871" s="148"/>
      <c r="AF1871" s="148"/>
      <c r="AG1871" s="148" t="s">
        <v>365</v>
      </c>
      <c r="AH1871" s="148"/>
      <c r="AI1871" s="148"/>
      <c r="AJ1871" s="148"/>
      <c r="AK1871" s="148"/>
      <c r="AL1871" s="148"/>
      <c r="AM1871" s="148"/>
      <c r="AN1871" s="148"/>
      <c r="AO1871" s="148"/>
      <c r="AP1871" s="148"/>
      <c r="AQ1871" s="148"/>
      <c r="AR1871" s="148"/>
      <c r="AS1871" s="148"/>
      <c r="AT1871" s="148"/>
      <c r="AU1871" s="148"/>
      <c r="AV1871" s="148"/>
      <c r="AW1871" s="148"/>
      <c r="AX1871" s="148"/>
      <c r="AY1871" s="148"/>
      <c r="AZ1871" s="148"/>
      <c r="BA1871" s="148"/>
      <c r="BB1871" s="148"/>
      <c r="BC1871" s="148"/>
      <c r="BD1871" s="148"/>
      <c r="BE1871" s="148"/>
      <c r="BF1871" s="148"/>
      <c r="BG1871" s="148"/>
      <c r="BH1871" s="148"/>
    </row>
    <row r="1872" spans="1:60" outlineLevel="3" x14ac:dyDescent="0.2">
      <c r="A1872" s="155"/>
      <c r="B1872" s="156"/>
      <c r="C1872" s="263" t="s">
        <v>2072</v>
      </c>
      <c r="D1872" s="264"/>
      <c r="E1872" s="264"/>
      <c r="F1872" s="264"/>
      <c r="G1872" s="264"/>
      <c r="H1872" s="159"/>
      <c r="I1872" s="159"/>
      <c r="J1872" s="159"/>
      <c r="K1872" s="159"/>
      <c r="L1872" s="159"/>
      <c r="M1872" s="159"/>
      <c r="N1872" s="158"/>
      <c r="O1872" s="158"/>
      <c r="P1872" s="158"/>
      <c r="Q1872" s="158"/>
      <c r="R1872" s="159"/>
      <c r="S1872" s="159"/>
      <c r="T1872" s="159"/>
      <c r="U1872" s="159"/>
      <c r="V1872" s="159"/>
      <c r="W1872" s="159"/>
      <c r="X1872" s="159"/>
      <c r="Y1872" s="159"/>
      <c r="Z1872" s="148"/>
      <c r="AA1872" s="148"/>
      <c r="AB1872" s="148"/>
      <c r="AC1872" s="148"/>
      <c r="AD1872" s="148"/>
      <c r="AE1872" s="148"/>
      <c r="AF1872" s="148"/>
      <c r="AG1872" s="148" t="s">
        <v>365</v>
      </c>
      <c r="AH1872" s="148"/>
      <c r="AI1872" s="148"/>
      <c r="AJ1872" s="148"/>
      <c r="AK1872" s="148"/>
      <c r="AL1872" s="148"/>
      <c r="AM1872" s="148"/>
      <c r="AN1872" s="148"/>
      <c r="AO1872" s="148"/>
      <c r="AP1872" s="148"/>
      <c r="AQ1872" s="148"/>
      <c r="AR1872" s="148"/>
      <c r="AS1872" s="148"/>
      <c r="AT1872" s="148"/>
      <c r="AU1872" s="148"/>
      <c r="AV1872" s="148"/>
      <c r="AW1872" s="148"/>
      <c r="AX1872" s="148"/>
      <c r="AY1872" s="148"/>
      <c r="AZ1872" s="148"/>
      <c r="BA1872" s="148"/>
      <c r="BB1872" s="148"/>
      <c r="BC1872" s="148"/>
      <c r="BD1872" s="148"/>
      <c r="BE1872" s="148"/>
      <c r="BF1872" s="148"/>
      <c r="BG1872" s="148"/>
      <c r="BH1872" s="148"/>
    </row>
    <row r="1873" spans="1:60" outlineLevel="3" x14ac:dyDescent="0.2">
      <c r="A1873" s="155"/>
      <c r="B1873" s="156"/>
      <c r="C1873" s="263" t="s">
        <v>1812</v>
      </c>
      <c r="D1873" s="264"/>
      <c r="E1873" s="264"/>
      <c r="F1873" s="264"/>
      <c r="G1873" s="264"/>
      <c r="H1873" s="159"/>
      <c r="I1873" s="159"/>
      <c r="J1873" s="159"/>
      <c r="K1873" s="159"/>
      <c r="L1873" s="159"/>
      <c r="M1873" s="159"/>
      <c r="N1873" s="158"/>
      <c r="O1873" s="158"/>
      <c r="P1873" s="158"/>
      <c r="Q1873" s="158"/>
      <c r="R1873" s="159"/>
      <c r="S1873" s="159"/>
      <c r="T1873" s="159"/>
      <c r="U1873" s="159"/>
      <c r="V1873" s="159"/>
      <c r="W1873" s="159"/>
      <c r="X1873" s="159"/>
      <c r="Y1873" s="159"/>
      <c r="Z1873" s="148"/>
      <c r="AA1873" s="148"/>
      <c r="AB1873" s="148"/>
      <c r="AC1873" s="148"/>
      <c r="AD1873" s="148"/>
      <c r="AE1873" s="148"/>
      <c r="AF1873" s="148"/>
      <c r="AG1873" s="148" t="s">
        <v>365</v>
      </c>
      <c r="AH1873" s="148"/>
      <c r="AI1873" s="148"/>
      <c r="AJ1873" s="148"/>
      <c r="AK1873" s="148"/>
      <c r="AL1873" s="148"/>
      <c r="AM1873" s="148"/>
      <c r="AN1873" s="148"/>
      <c r="AO1873" s="148"/>
      <c r="AP1873" s="148"/>
      <c r="AQ1873" s="148"/>
      <c r="AR1873" s="148"/>
      <c r="AS1873" s="148"/>
      <c r="AT1873" s="148"/>
      <c r="AU1873" s="148"/>
      <c r="AV1873" s="148"/>
      <c r="AW1873" s="148"/>
      <c r="AX1873" s="148"/>
      <c r="AY1873" s="148"/>
      <c r="AZ1873" s="148"/>
      <c r="BA1873" s="148"/>
      <c r="BB1873" s="148"/>
      <c r="BC1873" s="148"/>
      <c r="BD1873" s="148"/>
      <c r="BE1873" s="148"/>
      <c r="BF1873" s="148"/>
      <c r="BG1873" s="148"/>
      <c r="BH1873" s="148"/>
    </row>
    <row r="1874" spans="1:60" outlineLevel="3" x14ac:dyDescent="0.2">
      <c r="A1874" s="155"/>
      <c r="B1874" s="156"/>
      <c r="C1874" s="263" t="s">
        <v>1764</v>
      </c>
      <c r="D1874" s="264"/>
      <c r="E1874" s="264"/>
      <c r="F1874" s="264"/>
      <c r="G1874" s="264"/>
      <c r="H1874" s="159"/>
      <c r="I1874" s="159"/>
      <c r="J1874" s="159"/>
      <c r="K1874" s="159"/>
      <c r="L1874" s="159"/>
      <c r="M1874" s="159"/>
      <c r="N1874" s="158"/>
      <c r="O1874" s="158"/>
      <c r="P1874" s="158"/>
      <c r="Q1874" s="158"/>
      <c r="R1874" s="159"/>
      <c r="S1874" s="159"/>
      <c r="T1874" s="159"/>
      <c r="U1874" s="159"/>
      <c r="V1874" s="159"/>
      <c r="W1874" s="159"/>
      <c r="X1874" s="159"/>
      <c r="Y1874" s="159"/>
      <c r="Z1874" s="148"/>
      <c r="AA1874" s="148"/>
      <c r="AB1874" s="148"/>
      <c r="AC1874" s="148"/>
      <c r="AD1874" s="148"/>
      <c r="AE1874" s="148"/>
      <c r="AF1874" s="148"/>
      <c r="AG1874" s="148" t="s">
        <v>365</v>
      </c>
      <c r="AH1874" s="148"/>
      <c r="AI1874" s="148"/>
      <c r="AJ1874" s="148"/>
      <c r="AK1874" s="148"/>
      <c r="AL1874" s="148"/>
      <c r="AM1874" s="148"/>
      <c r="AN1874" s="148"/>
      <c r="AO1874" s="148"/>
      <c r="AP1874" s="148"/>
      <c r="AQ1874" s="148"/>
      <c r="AR1874" s="148"/>
      <c r="AS1874" s="148"/>
      <c r="AT1874" s="148"/>
      <c r="AU1874" s="148"/>
      <c r="AV1874" s="148"/>
      <c r="AW1874" s="148"/>
      <c r="AX1874" s="148"/>
      <c r="AY1874" s="148"/>
      <c r="AZ1874" s="148"/>
      <c r="BA1874" s="148"/>
      <c r="BB1874" s="148"/>
      <c r="BC1874" s="148"/>
      <c r="BD1874" s="148"/>
      <c r="BE1874" s="148"/>
      <c r="BF1874" s="148"/>
      <c r="BG1874" s="148"/>
      <c r="BH1874" s="148"/>
    </row>
    <row r="1875" spans="1:60" outlineLevel="3" x14ac:dyDescent="0.2">
      <c r="A1875" s="155"/>
      <c r="B1875" s="156"/>
      <c r="C1875" s="263" t="s">
        <v>1813</v>
      </c>
      <c r="D1875" s="264"/>
      <c r="E1875" s="264"/>
      <c r="F1875" s="264"/>
      <c r="G1875" s="264"/>
      <c r="H1875" s="159"/>
      <c r="I1875" s="159"/>
      <c r="J1875" s="159"/>
      <c r="K1875" s="159"/>
      <c r="L1875" s="159"/>
      <c r="M1875" s="159"/>
      <c r="N1875" s="158"/>
      <c r="O1875" s="158"/>
      <c r="P1875" s="158"/>
      <c r="Q1875" s="158"/>
      <c r="R1875" s="159"/>
      <c r="S1875" s="159"/>
      <c r="T1875" s="159"/>
      <c r="U1875" s="159"/>
      <c r="V1875" s="159"/>
      <c r="W1875" s="159"/>
      <c r="X1875" s="159"/>
      <c r="Y1875" s="159"/>
      <c r="Z1875" s="148"/>
      <c r="AA1875" s="148"/>
      <c r="AB1875" s="148"/>
      <c r="AC1875" s="148"/>
      <c r="AD1875" s="148"/>
      <c r="AE1875" s="148"/>
      <c r="AF1875" s="148"/>
      <c r="AG1875" s="148" t="s">
        <v>365</v>
      </c>
      <c r="AH1875" s="148"/>
      <c r="AI1875" s="148"/>
      <c r="AJ1875" s="148"/>
      <c r="AK1875" s="148"/>
      <c r="AL1875" s="148"/>
      <c r="AM1875" s="148"/>
      <c r="AN1875" s="148"/>
      <c r="AO1875" s="148"/>
      <c r="AP1875" s="148"/>
      <c r="AQ1875" s="148"/>
      <c r="AR1875" s="148"/>
      <c r="AS1875" s="148"/>
      <c r="AT1875" s="148"/>
      <c r="AU1875" s="148"/>
      <c r="AV1875" s="148"/>
      <c r="AW1875" s="148"/>
      <c r="AX1875" s="148"/>
      <c r="AY1875" s="148"/>
      <c r="AZ1875" s="148"/>
      <c r="BA1875" s="148"/>
      <c r="BB1875" s="148"/>
      <c r="BC1875" s="148"/>
      <c r="BD1875" s="148"/>
      <c r="BE1875" s="148"/>
      <c r="BF1875" s="148"/>
      <c r="BG1875" s="148"/>
      <c r="BH1875" s="148"/>
    </row>
    <row r="1876" spans="1:60" outlineLevel="3" x14ac:dyDescent="0.2">
      <c r="A1876" s="155"/>
      <c r="B1876" s="156"/>
      <c r="C1876" s="263" t="s">
        <v>1134</v>
      </c>
      <c r="D1876" s="264"/>
      <c r="E1876" s="264"/>
      <c r="F1876" s="264"/>
      <c r="G1876" s="264"/>
      <c r="H1876" s="159"/>
      <c r="I1876" s="159"/>
      <c r="J1876" s="159"/>
      <c r="K1876" s="159"/>
      <c r="L1876" s="159"/>
      <c r="M1876" s="159"/>
      <c r="N1876" s="158"/>
      <c r="O1876" s="158"/>
      <c r="P1876" s="158"/>
      <c r="Q1876" s="158"/>
      <c r="R1876" s="159"/>
      <c r="S1876" s="159"/>
      <c r="T1876" s="159"/>
      <c r="U1876" s="159"/>
      <c r="V1876" s="159"/>
      <c r="W1876" s="159"/>
      <c r="X1876" s="159"/>
      <c r="Y1876" s="159"/>
      <c r="Z1876" s="148"/>
      <c r="AA1876" s="148"/>
      <c r="AB1876" s="148"/>
      <c r="AC1876" s="148"/>
      <c r="AD1876" s="148"/>
      <c r="AE1876" s="148"/>
      <c r="AF1876" s="148"/>
      <c r="AG1876" s="148" t="s">
        <v>365</v>
      </c>
      <c r="AH1876" s="148"/>
      <c r="AI1876" s="148"/>
      <c r="AJ1876" s="148"/>
      <c r="AK1876" s="148"/>
      <c r="AL1876" s="148"/>
      <c r="AM1876" s="148"/>
      <c r="AN1876" s="148"/>
      <c r="AO1876" s="148"/>
      <c r="AP1876" s="148"/>
      <c r="AQ1876" s="148"/>
      <c r="AR1876" s="148"/>
      <c r="AS1876" s="148"/>
      <c r="AT1876" s="148"/>
      <c r="AU1876" s="148"/>
      <c r="AV1876" s="148"/>
      <c r="AW1876" s="148"/>
      <c r="AX1876" s="148"/>
      <c r="AY1876" s="148"/>
      <c r="AZ1876" s="148"/>
      <c r="BA1876" s="148"/>
      <c r="BB1876" s="148"/>
      <c r="BC1876" s="148"/>
      <c r="BD1876" s="148"/>
      <c r="BE1876" s="148"/>
      <c r="BF1876" s="148"/>
      <c r="BG1876" s="148"/>
      <c r="BH1876" s="148"/>
    </row>
    <row r="1877" spans="1:60" outlineLevel="3" x14ac:dyDescent="0.2">
      <c r="A1877" s="155"/>
      <c r="B1877" s="156"/>
      <c r="C1877" s="263" t="s">
        <v>1814</v>
      </c>
      <c r="D1877" s="264"/>
      <c r="E1877" s="264"/>
      <c r="F1877" s="264"/>
      <c r="G1877" s="264"/>
      <c r="H1877" s="159"/>
      <c r="I1877" s="159"/>
      <c r="J1877" s="159"/>
      <c r="K1877" s="159"/>
      <c r="L1877" s="159"/>
      <c r="M1877" s="159"/>
      <c r="N1877" s="158"/>
      <c r="O1877" s="158"/>
      <c r="P1877" s="158"/>
      <c r="Q1877" s="158"/>
      <c r="R1877" s="159"/>
      <c r="S1877" s="159"/>
      <c r="T1877" s="159"/>
      <c r="U1877" s="159"/>
      <c r="V1877" s="159"/>
      <c r="W1877" s="159"/>
      <c r="X1877" s="159"/>
      <c r="Y1877" s="159"/>
      <c r="Z1877" s="148"/>
      <c r="AA1877" s="148"/>
      <c r="AB1877" s="148"/>
      <c r="AC1877" s="148"/>
      <c r="AD1877" s="148"/>
      <c r="AE1877" s="148"/>
      <c r="AF1877" s="148"/>
      <c r="AG1877" s="148" t="s">
        <v>365</v>
      </c>
      <c r="AH1877" s="148"/>
      <c r="AI1877" s="148"/>
      <c r="AJ1877" s="148"/>
      <c r="AK1877" s="148"/>
      <c r="AL1877" s="148"/>
      <c r="AM1877" s="148"/>
      <c r="AN1877" s="148"/>
      <c r="AO1877" s="148"/>
      <c r="AP1877" s="148"/>
      <c r="AQ1877" s="148"/>
      <c r="AR1877" s="148"/>
      <c r="AS1877" s="148"/>
      <c r="AT1877" s="148"/>
      <c r="AU1877" s="148"/>
      <c r="AV1877" s="148"/>
      <c r="AW1877" s="148"/>
      <c r="AX1877" s="148"/>
      <c r="AY1877" s="148"/>
      <c r="AZ1877" s="148"/>
      <c r="BA1877" s="148"/>
      <c r="BB1877" s="148"/>
      <c r="BC1877" s="148"/>
      <c r="BD1877" s="148"/>
      <c r="BE1877" s="148"/>
      <c r="BF1877" s="148"/>
      <c r="BG1877" s="148"/>
      <c r="BH1877" s="148"/>
    </row>
    <row r="1878" spans="1:60" outlineLevel="3" x14ac:dyDescent="0.2">
      <c r="A1878" s="155"/>
      <c r="B1878" s="156"/>
      <c r="C1878" s="263" t="s">
        <v>1815</v>
      </c>
      <c r="D1878" s="264"/>
      <c r="E1878" s="264"/>
      <c r="F1878" s="264"/>
      <c r="G1878" s="264"/>
      <c r="H1878" s="159"/>
      <c r="I1878" s="159"/>
      <c r="J1878" s="159"/>
      <c r="K1878" s="159"/>
      <c r="L1878" s="159"/>
      <c r="M1878" s="159"/>
      <c r="N1878" s="158"/>
      <c r="O1878" s="158"/>
      <c r="P1878" s="158"/>
      <c r="Q1878" s="158"/>
      <c r="R1878" s="159"/>
      <c r="S1878" s="159"/>
      <c r="T1878" s="159"/>
      <c r="U1878" s="159"/>
      <c r="V1878" s="159"/>
      <c r="W1878" s="159"/>
      <c r="X1878" s="159"/>
      <c r="Y1878" s="159"/>
      <c r="Z1878" s="148"/>
      <c r="AA1878" s="148"/>
      <c r="AB1878" s="148"/>
      <c r="AC1878" s="148"/>
      <c r="AD1878" s="148"/>
      <c r="AE1878" s="148"/>
      <c r="AF1878" s="148"/>
      <c r="AG1878" s="148" t="s">
        <v>365</v>
      </c>
      <c r="AH1878" s="148"/>
      <c r="AI1878" s="148"/>
      <c r="AJ1878" s="148"/>
      <c r="AK1878" s="148"/>
      <c r="AL1878" s="148"/>
      <c r="AM1878" s="148"/>
      <c r="AN1878" s="148"/>
      <c r="AO1878" s="148"/>
      <c r="AP1878" s="148"/>
      <c r="AQ1878" s="148"/>
      <c r="AR1878" s="148"/>
      <c r="AS1878" s="148"/>
      <c r="AT1878" s="148"/>
      <c r="AU1878" s="148"/>
      <c r="AV1878" s="148"/>
      <c r="AW1878" s="148"/>
      <c r="AX1878" s="148"/>
      <c r="AY1878" s="148"/>
      <c r="AZ1878" s="148"/>
      <c r="BA1878" s="148"/>
      <c r="BB1878" s="148"/>
      <c r="BC1878" s="148"/>
      <c r="BD1878" s="148"/>
      <c r="BE1878" s="148"/>
      <c r="BF1878" s="148"/>
      <c r="BG1878" s="148"/>
      <c r="BH1878" s="148"/>
    </row>
    <row r="1879" spans="1:60" outlineLevel="1" x14ac:dyDescent="0.2">
      <c r="A1879" s="155">
        <v>406</v>
      </c>
      <c r="B1879" s="156" t="s">
        <v>2080</v>
      </c>
      <c r="C1879" s="200" t="s">
        <v>2081</v>
      </c>
      <c r="D1879" s="157" t="s">
        <v>0</v>
      </c>
      <c r="E1879" s="193"/>
      <c r="F1879" s="160"/>
      <c r="G1879" s="159">
        <f>ROUND(E1879*F1879,2)</f>
        <v>0</v>
      </c>
      <c r="H1879" s="160"/>
      <c r="I1879" s="159">
        <f>ROUND(E1879*H1879,2)</f>
        <v>0</v>
      </c>
      <c r="J1879" s="160"/>
      <c r="K1879" s="159">
        <f>ROUND(E1879*J1879,2)</f>
        <v>0</v>
      </c>
      <c r="L1879" s="159">
        <v>12</v>
      </c>
      <c r="M1879" s="159">
        <f>G1879*(1+L1879/100)</f>
        <v>0</v>
      </c>
      <c r="N1879" s="158">
        <v>0</v>
      </c>
      <c r="O1879" s="158">
        <f>ROUND(E1879*N1879,2)</f>
        <v>0</v>
      </c>
      <c r="P1879" s="158">
        <v>0</v>
      </c>
      <c r="Q1879" s="158">
        <f>ROUND(E1879*P1879,2)</f>
        <v>0</v>
      </c>
      <c r="R1879" s="159"/>
      <c r="S1879" s="159" t="s">
        <v>313</v>
      </c>
      <c r="T1879" s="159" t="s">
        <v>313</v>
      </c>
      <c r="U1879" s="159">
        <v>0</v>
      </c>
      <c r="V1879" s="159">
        <f>ROUND(E1879*U1879,2)</f>
        <v>0</v>
      </c>
      <c r="W1879" s="159"/>
      <c r="X1879" s="159" t="s">
        <v>1143</v>
      </c>
      <c r="Y1879" s="159" t="s">
        <v>315</v>
      </c>
      <c r="Z1879" s="148"/>
      <c r="AA1879" s="148"/>
      <c r="AB1879" s="148"/>
      <c r="AC1879" s="148"/>
      <c r="AD1879" s="148"/>
      <c r="AE1879" s="148"/>
      <c r="AF1879" s="148"/>
      <c r="AG1879" s="148" t="s">
        <v>1144</v>
      </c>
      <c r="AH1879" s="148"/>
      <c r="AI1879" s="148"/>
      <c r="AJ1879" s="148"/>
      <c r="AK1879" s="148"/>
      <c r="AL1879" s="148"/>
      <c r="AM1879" s="148"/>
      <c r="AN1879" s="148"/>
      <c r="AO1879" s="148"/>
      <c r="AP1879" s="148"/>
      <c r="AQ1879" s="148"/>
      <c r="AR1879" s="148"/>
      <c r="AS1879" s="148"/>
      <c r="AT1879" s="148"/>
      <c r="AU1879" s="148"/>
      <c r="AV1879" s="148"/>
      <c r="AW1879" s="148"/>
      <c r="AX1879" s="148"/>
      <c r="AY1879" s="148"/>
      <c r="AZ1879" s="148"/>
      <c r="BA1879" s="148"/>
      <c r="BB1879" s="148"/>
      <c r="BC1879" s="148"/>
      <c r="BD1879" s="148"/>
      <c r="BE1879" s="148"/>
      <c r="BF1879" s="148"/>
      <c r="BG1879" s="148"/>
      <c r="BH1879" s="148"/>
    </row>
    <row r="1880" spans="1:60" x14ac:dyDescent="0.2">
      <c r="A1880" s="3"/>
      <c r="B1880" s="4"/>
      <c r="C1880" s="203"/>
      <c r="D1880" s="6"/>
      <c r="E1880" s="3"/>
      <c r="F1880" s="3"/>
      <c r="G1880" s="3"/>
      <c r="H1880" s="3"/>
      <c r="I1880" s="3"/>
      <c r="J1880" s="3"/>
      <c r="K1880" s="3"/>
      <c r="L1880" s="3"/>
      <c r="M1880" s="3"/>
      <c r="N1880" s="3"/>
      <c r="O1880" s="3"/>
      <c r="P1880" s="3"/>
      <c r="Q1880" s="3"/>
      <c r="R1880" s="3"/>
      <c r="S1880" s="3"/>
      <c r="T1880" s="3"/>
      <c r="U1880" s="3"/>
      <c r="V1880" s="3"/>
      <c r="W1880" s="3"/>
      <c r="X1880" s="3"/>
      <c r="Y1880" s="3"/>
      <c r="AE1880">
        <v>12</v>
      </c>
      <c r="AF1880">
        <v>21</v>
      </c>
      <c r="AG1880" t="s">
        <v>294</v>
      </c>
    </row>
    <row r="1881" spans="1:60" x14ac:dyDescent="0.2">
      <c r="A1881" s="151"/>
      <c r="B1881" s="152" t="s">
        <v>31</v>
      </c>
      <c r="C1881" s="204"/>
      <c r="D1881" s="153"/>
      <c r="E1881" s="154"/>
      <c r="F1881" s="154"/>
      <c r="G1881" s="177">
        <f>G8+G58+G116+G217+G289+G350+G402+G490+G541+G843+G849+G884+G931+G933+G996+G1032+G1125+G1171+G1175+G1383+G1387+G1410+G1477+G1507+G1545+G1593+G1679+G1745+G1785+G1818+G1838+G1854</f>
        <v>0</v>
      </c>
      <c r="H1881" s="3"/>
      <c r="I1881" s="3"/>
      <c r="J1881" s="3"/>
      <c r="K1881" s="3"/>
      <c r="L1881" s="3"/>
      <c r="M1881" s="3"/>
      <c r="N1881" s="3"/>
      <c r="O1881" s="3"/>
      <c r="P1881" s="3"/>
      <c r="Q1881" s="3"/>
      <c r="R1881" s="3"/>
      <c r="S1881" s="3"/>
      <c r="T1881" s="3"/>
      <c r="U1881" s="3"/>
      <c r="V1881" s="3"/>
      <c r="W1881" s="3"/>
      <c r="X1881" s="3"/>
      <c r="Y1881" s="3"/>
      <c r="AE1881">
        <f>SUMIF(L7:L1879,AE1880,G7:G1879)</f>
        <v>0</v>
      </c>
      <c r="AF1881">
        <f>SUMIF(L7:L1879,AF1880,G7:G1879)</f>
        <v>0</v>
      </c>
      <c r="AG1881" t="s">
        <v>2082</v>
      </c>
    </row>
    <row r="1882" spans="1:60" x14ac:dyDescent="0.2">
      <c r="A1882" s="286" t="s">
        <v>2083</v>
      </c>
      <c r="B1882" s="286"/>
      <c r="C1882" s="203"/>
      <c r="D1882" s="6"/>
      <c r="E1882" s="3"/>
      <c r="F1882" s="3"/>
      <c r="G1882" s="3"/>
      <c r="H1882" s="3"/>
      <c r="I1882" s="3"/>
      <c r="J1882" s="3"/>
      <c r="K1882" s="3"/>
      <c r="L1882" s="3"/>
      <c r="M1882" s="3"/>
      <c r="N1882" s="3"/>
      <c r="O1882" s="3"/>
      <c r="P1882" s="3"/>
      <c r="Q1882" s="3"/>
      <c r="R1882" s="3"/>
      <c r="S1882" s="3"/>
      <c r="T1882" s="3"/>
      <c r="U1882" s="3"/>
      <c r="V1882" s="3"/>
      <c r="W1882" s="3"/>
      <c r="X1882" s="3"/>
      <c r="Y1882" s="3"/>
    </row>
    <row r="1883" spans="1:60" x14ac:dyDescent="0.2">
      <c r="A1883" s="3"/>
      <c r="B1883" s="4" t="s">
        <v>2084</v>
      </c>
      <c r="C1883" s="203" t="s">
        <v>2085</v>
      </c>
      <c r="D1883" s="6"/>
      <c r="E1883" s="3"/>
      <c r="F1883" s="3"/>
      <c r="G1883" s="3"/>
      <c r="H1883" s="3"/>
      <c r="I1883" s="3"/>
      <c r="J1883" s="3"/>
      <c r="K1883" s="3"/>
      <c r="L1883" s="3"/>
      <c r="M1883" s="3"/>
      <c r="N1883" s="3"/>
      <c r="O1883" s="3"/>
      <c r="P1883" s="3"/>
      <c r="Q1883" s="3"/>
      <c r="R1883" s="3"/>
      <c r="S1883" s="3"/>
      <c r="T1883" s="3"/>
      <c r="U1883" s="3"/>
      <c r="V1883" s="3"/>
      <c r="W1883" s="3"/>
      <c r="X1883" s="3"/>
      <c r="Y1883" s="3"/>
      <c r="AG1883" t="s">
        <v>2086</v>
      </c>
    </row>
    <row r="1884" spans="1:60" ht="25.5" x14ac:dyDescent="0.2">
      <c r="A1884" s="3"/>
      <c r="B1884" s="4" t="s">
        <v>2087</v>
      </c>
      <c r="C1884" s="203" t="s">
        <v>2088</v>
      </c>
      <c r="D1884" s="6"/>
      <c r="E1884" s="3"/>
      <c r="F1884" s="3"/>
      <c r="G1884" s="3"/>
      <c r="H1884" s="3"/>
      <c r="I1884" s="3"/>
      <c r="J1884" s="3"/>
      <c r="K1884" s="3"/>
      <c r="L1884" s="3"/>
      <c r="M1884" s="3"/>
      <c r="N1884" s="3"/>
      <c r="O1884" s="3"/>
      <c r="P1884" s="3"/>
      <c r="Q1884" s="3"/>
      <c r="R1884" s="3"/>
      <c r="S1884" s="3"/>
      <c r="T1884" s="3"/>
      <c r="U1884" s="3"/>
      <c r="V1884" s="3"/>
      <c r="W1884" s="3"/>
      <c r="X1884" s="3"/>
      <c r="Y1884" s="3"/>
      <c r="AG1884" t="s">
        <v>2089</v>
      </c>
    </row>
    <row r="1885" spans="1:60" x14ac:dyDescent="0.2">
      <c r="A1885" s="3"/>
      <c r="B1885" s="4"/>
      <c r="C1885" s="203" t="s">
        <v>2090</v>
      </c>
      <c r="D1885" s="6"/>
      <c r="E1885" s="3"/>
      <c r="F1885" s="3"/>
      <c r="G1885" s="3"/>
      <c r="H1885" s="3"/>
      <c r="I1885" s="3"/>
      <c r="J1885" s="3"/>
      <c r="K1885" s="3"/>
      <c r="L1885" s="3"/>
      <c r="M1885" s="3"/>
      <c r="N1885" s="3"/>
      <c r="O1885" s="3"/>
      <c r="P1885" s="3"/>
      <c r="Q1885" s="3"/>
      <c r="R1885" s="3"/>
      <c r="S1885" s="3"/>
      <c r="T1885" s="3"/>
      <c r="U1885" s="3"/>
      <c r="V1885" s="3"/>
      <c r="W1885" s="3"/>
      <c r="X1885" s="3"/>
      <c r="Y1885" s="3"/>
      <c r="AG1885" t="s">
        <v>2091</v>
      </c>
    </row>
    <row r="1886" spans="1:60" x14ac:dyDescent="0.2">
      <c r="A1886" s="3"/>
      <c r="B1886" s="4"/>
      <c r="C1886" s="203"/>
      <c r="D1886" s="6"/>
      <c r="E1886" s="3"/>
      <c r="F1886" s="3"/>
      <c r="G1886" s="3"/>
      <c r="H1886" s="3"/>
      <c r="I1886" s="3"/>
      <c r="J1886" s="3"/>
      <c r="K1886" s="3"/>
      <c r="L1886" s="3"/>
      <c r="M1886" s="3"/>
      <c r="N1886" s="3"/>
      <c r="O1886" s="3"/>
      <c r="P1886" s="3"/>
      <c r="Q1886" s="3"/>
      <c r="R1886" s="3"/>
      <c r="S1886" s="3"/>
      <c r="T1886" s="3"/>
      <c r="U1886" s="3"/>
      <c r="V1886" s="3"/>
      <c r="W1886" s="3"/>
      <c r="X1886" s="3"/>
      <c r="Y1886" s="3"/>
    </row>
    <row r="1887" spans="1:60" x14ac:dyDescent="0.2">
      <c r="A1887" s="3"/>
      <c r="B1887" s="4"/>
      <c r="C1887" s="203"/>
      <c r="D1887" s="6"/>
      <c r="E1887" s="3"/>
      <c r="F1887" s="3"/>
      <c r="G1887" s="3"/>
      <c r="H1887" s="3"/>
      <c r="I1887" s="3"/>
      <c r="J1887" s="3"/>
      <c r="K1887" s="3"/>
      <c r="L1887" s="3"/>
      <c r="M1887" s="3"/>
      <c r="N1887" s="3"/>
      <c r="O1887" s="3"/>
      <c r="P1887" s="3"/>
      <c r="Q1887" s="3"/>
      <c r="R1887" s="3"/>
      <c r="S1887" s="3"/>
      <c r="T1887" s="3"/>
      <c r="U1887" s="3"/>
      <c r="V1887" s="3"/>
      <c r="W1887" s="3"/>
      <c r="X1887" s="3"/>
      <c r="Y1887" s="3"/>
    </row>
    <row r="1888" spans="1:60" x14ac:dyDescent="0.2">
      <c r="A1888" s="3"/>
      <c r="B1888" s="4"/>
      <c r="C1888" s="203"/>
      <c r="D1888" s="6"/>
      <c r="E1888" s="3"/>
      <c r="F1888" s="3"/>
      <c r="G1888" s="3"/>
      <c r="H1888" s="3"/>
      <c r="I1888" s="3"/>
      <c r="J1888" s="3"/>
      <c r="K1888" s="3"/>
      <c r="L1888" s="3"/>
      <c r="M1888" s="3"/>
      <c r="N1888" s="3"/>
      <c r="O1888" s="3"/>
      <c r="P1888" s="3"/>
      <c r="Q1888" s="3"/>
      <c r="R1888" s="3"/>
      <c r="S1888" s="3"/>
      <c r="T1888" s="3"/>
      <c r="U1888" s="3"/>
      <c r="V1888" s="3"/>
      <c r="W1888" s="3"/>
      <c r="X1888" s="3"/>
      <c r="Y1888" s="3"/>
    </row>
    <row r="1889" spans="1:33" x14ac:dyDescent="0.2">
      <c r="A1889" s="287" t="s">
        <v>2092</v>
      </c>
      <c r="B1889" s="287"/>
      <c r="C1889" s="288"/>
      <c r="D1889" s="6"/>
      <c r="E1889" s="3"/>
      <c r="F1889" s="3"/>
      <c r="G1889" s="3"/>
      <c r="H1889" s="3"/>
      <c r="I1889" s="3"/>
      <c r="J1889" s="3"/>
      <c r="K1889" s="3"/>
      <c r="L1889" s="3"/>
      <c r="M1889" s="3"/>
      <c r="N1889" s="3"/>
      <c r="O1889" s="3"/>
      <c r="P1889" s="3"/>
      <c r="Q1889" s="3"/>
      <c r="R1889" s="3"/>
      <c r="S1889" s="3"/>
      <c r="T1889" s="3"/>
      <c r="U1889" s="3"/>
      <c r="V1889" s="3"/>
      <c r="W1889" s="3"/>
      <c r="X1889" s="3"/>
      <c r="Y1889" s="3"/>
    </row>
    <row r="1890" spans="1:33" x14ac:dyDescent="0.2">
      <c r="A1890" s="267"/>
      <c r="B1890" s="268"/>
      <c r="C1890" s="269"/>
      <c r="D1890" s="268"/>
      <c r="E1890" s="268"/>
      <c r="F1890" s="268"/>
      <c r="G1890" s="270"/>
      <c r="H1890" s="3"/>
      <c r="I1890" s="3"/>
      <c r="J1890" s="3"/>
      <c r="K1890" s="3"/>
      <c r="L1890" s="3"/>
      <c r="M1890" s="3"/>
      <c r="N1890" s="3"/>
      <c r="O1890" s="3"/>
      <c r="P1890" s="3"/>
      <c r="Q1890" s="3"/>
      <c r="R1890" s="3"/>
      <c r="S1890" s="3"/>
      <c r="T1890" s="3"/>
      <c r="U1890" s="3"/>
      <c r="V1890" s="3"/>
      <c r="W1890" s="3"/>
      <c r="X1890" s="3"/>
      <c r="Y1890" s="3"/>
      <c r="AG1890" t="s">
        <v>2093</v>
      </c>
    </row>
    <row r="1891" spans="1:33" x14ac:dyDescent="0.2">
      <c r="A1891" s="271"/>
      <c r="B1891" s="272"/>
      <c r="C1891" s="273"/>
      <c r="D1891" s="272"/>
      <c r="E1891" s="272"/>
      <c r="F1891" s="272"/>
      <c r="G1891" s="274"/>
      <c r="H1891" s="3"/>
      <c r="I1891" s="3"/>
      <c r="J1891" s="3"/>
      <c r="K1891" s="3"/>
      <c r="L1891" s="3"/>
      <c r="M1891" s="3"/>
      <c r="N1891" s="3"/>
      <c r="O1891" s="3"/>
      <c r="P1891" s="3"/>
      <c r="Q1891" s="3"/>
      <c r="R1891" s="3"/>
      <c r="S1891" s="3"/>
      <c r="T1891" s="3"/>
      <c r="U1891" s="3"/>
      <c r="V1891" s="3"/>
      <c r="W1891" s="3"/>
      <c r="X1891" s="3"/>
      <c r="Y1891" s="3"/>
    </row>
    <row r="1892" spans="1:33" x14ac:dyDescent="0.2">
      <c r="A1892" s="271"/>
      <c r="B1892" s="272"/>
      <c r="C1892" s="273"/>
      <c r="D1892" s="272"/>
      <c r="E1892" s="272"/>
      <c r="F1892" s="272"/>
      <c r="G1892" s="274"/>
      <c r="H1892" s="3"/>
      <c r="I1892" s="3"/>
      <c r="J1892" s="3"/>
      <c r="K1892" s="3"/>
      <c r="L1892" s="3"/>
      <c r="M1892" s="3"/>
      <c r="N1892" s="3"/>
      <c r="O1892" s="3"/>
      <c r="P1892" s="3"/>
      <c r="Q1892" s="3"/>
      <c r="R1892" s="3"/>
      <c r="S1892" s="3"/>
      <c r="T1892" s="3"/>
      <c r="U1892" s="3"/>
      <c r="V1892" s="3"/>
      <c r="W1892" s="3"/>
      <c r="X1892" s="3"/>
      <c r="Y1892" s="3"/>
    </row>
    <row r="1893" spans="1:33" x14ac:dyDescent="0.2">
      <c r="A1893" s="271"/>
      <c r="B1893" s="272"/>
      <c r="C1893" s="273"/>
      <c r="D1893" s="272"/>
      <c r="E1893" s="272"/>
      <c r="F1893" s="272"/>
      <c r="G1893" s="274"/>
      <c r="H1893" s="3"/>
      <c r="I1893" s="3"/>
      <c r="J1893" s="3"/>
      <c r="K1893" s="3"/>
      <c r="L1893" s="3"/>
      <c r="M1893" s="3"/>
      <c r="N1893" s="3"/>
      <c r="O1893" s="3"/>
      <c r="P1893" s="3"/>
      <c r="Q1893" s="3"/>
      <c r="R1893" s="3"/>
      <c r="S1893" s="3"/>
      <c r="T1893" s="3"/>
      <c r="U1893" s="3"/>
      <c r="V1893" s="3"/>
      <c r="W1893" s="3"/>
      <c r="X1893" s="3"/>
      <c r="Y1893" s="3"/>
    </row>
    <row r="1894" spans="1:33" x14ac:dyDescent="0.2">
      <c r="A1894" s="275"/>
      <c r="B1894" s="276"/>
      <c r="C1894" s="277"/>
      <c r="D1894" s="276"/>
      <c r="E1894" s="276"/>
      <c r="F1894" s="276"/>
      <c r="G1894" s="278"/>
      <c r="H1894" s="3"/>
      <c r="I1894" s="3"/>
      <c r="J1894" s="3"/>
      <c r="K1894" s="3"/>
      <c r="L1894" s="3"/>
      <c r="M1894" s="3"/>
      <c r="N1894" s="3"/>
      <c r="O1894" s="3"/>
      <c r="P1894" s="3"/>
      <c r="Q1894" s="3"/>
      <c r="R1894" s="3"/>
      <c r="S1894" s="3"/>
      <c r="T1894" s="3"/>
      <c r="U1894" s="3"/>
      <c r="V1894" s="3"/>
      <c r="W1894" s="3"/>
      <c r="X1894" s="3"/>
      <c r="Y1894" s="3"/>
    </row>
    <row r="1895" spans="1:33" x14ac:dyDescent="0.2">
      <c r="A1895" s="3"/>
      <c r="B1895" s="4"/>
      <c r="C1895" s="203"/>
      <c r="D1895" s="6"/>
      <c r="E1895" s="3"/>
      <c r="F1895" s="3"/>
      <c r="G1895" s="3"/>
      <c r="H1895" s="3"/>
      <c r="I1895" s="3"/>
      <c r="J1895" s="3"/>
      <c r="K1895" s="3"/>
      <c r="L1895" s="3"/>
      <c r="M1895" s="3"/>
      <c r="N1895" s="3"/>
      <c r="O1895" s="3"/>
      <c r="P1895" s="3"/>
      <c r="Q1895" s="3"/>
      <c r="R1895" s="3"/>
      <c r="S1895" s="3"/>
      <c r="T1895" s="3"/>
      <c r="U1895" s="3"/>
      <c r="V1895" s="3"/>
      <c r="W1895" s="3"/>
      <c r="X1895" s="3"/>
      <c r="Y1895" s="3"/>
    </row>
    <row r="1896" spans="1:33" x14ac:dyDescent="0.2">
      <c r="C1896" s="205"/>
      <c r="D1896" s="10"/>
      <c r="AG1896" t="s">
        <v>2094</v>
      </c>
    </row>
    <row r="1897" spans="1:33" x14ac:dyDescent="0.2">
      <c r="D1897" s="10"/>
    </row>
    <row r="1898" spans="1:33" x14ac:dyDescent="0.2">
      <c r="D1898" s="10"/>
    </row>
    <row r="1899" spans="1:33" x14ac:dyDescent="0.2">
      <c r="D1899" s="10"/>
    </row>
    <row r="1900" spans="1:33" x14ac:dyDescent="0.2">
      <c r="D1900" s="10"/>
    </row>
    <row r="1901" spans="1:33" x14ac:dyDescent="0.2">
      <c r="D1901" s="10"/>
    </row>
    <row r="1902" spans="1:33" x14ac:dyDescent="0.2">
      <c r="D1902" s="10"/>
    </row>
    <row r="1903" spans="1:33" x14ac:dyDescent="0.2">
      <c r="D1903" s="10"/>
    </row>
    <row r="1904" spans="1:33"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q61eolzdPqLzzieQ2s7ly3eamxN997aYzUAyP2q73x+AyxqLR3X15GpPsWo7DLjHBQn2jUWbsyOrsyoFfygsCw==" saltValue="sfZaerJrdtCMEvpaGFUMSA==" spinCount="100000" sheet="1" formatRows="0"/>
  <mergeCells count="693">
    <mergeCell ref="A1:G1"/>
    <mergeCell ref="C2:G2"/>
    <mergeCell ref="C3:G3"/>
    <mergeCell ref="C4:G4"/>
    <mergeCell ref="A1882:B1882"/>
    <mergeCell ref="A1889:C1889"/>
    <mergeCell ref="C544:G544"/>
    <mergeCell ref="C545:G545"/>
    <mergeCell ref="C546:G546"/>
    <mergeCell ref="C547:G547"/>
    <mergeCell ref="A1890:G1894"/>
    <mergeCell ref="C46:G46"/>
    <mergeCell ref="C139:G139"/>
    <mergeCell ref="C183:G183"/>
    <mergeCell ref="C292:G292"/>
    <mergeCell ref="C375:G375"/>
    <mergeCell ref="C430:G430"/>
    <mergeCell ref="C438:G438"/>
    <mergeCell ref="C492:G492"/>
    <mergeCell ref="C543:G543"/>
    <mergeCell ref="C554:G554"/>
    <mergeCell ref="C555:G555"/>
    <mergeCell ref="C556:G556"/>
    <mergeCell ref="C557:G557"/>
    <mergeCell ref="C559:G559"/>
    <mergeCell ref="C561:G561"/>
    <mergeCell ref="C548:G548"/>
    <mergeCell ref="C549:G549"/>
    <mergeCell ref="C550:G550"/>
    <mergeCell ref="C551:G551"/>
    <mergeCell ref="C552:G552"/>
    <mergeCell ref="C553:G553"/>
    <mergeCell ref="C568:G568"/>
    <mergeCell ref="C569:G569"/>
    <mergeCell ref="C570:G570"/>
    <mergeCell ref="C571:G571"/>
    <mergeCell ref="C572:G572"/>
    <mergeCell ref="C573:G573"/>
    <mergeCell ref="C562:G562"/>
    <mergeCell ref="C563:G563"/>
    <mergeCell ref="C564:G564"/>
    <mergeCell ref="C565:G565"/>
    <mergeCell ref="C566:G566"/>
    <mergeCell ref="C567:G567"/>
    <mergeCell ref="C582:G582"/>
    <mergeCell ref="C584:G584"/>
    <mergeCell ref="C585:G585"/>
    <mergeCell ref="C586:G586"/>
    <mergeCell ref="C587:G587"/>
    <mergeCell ref="C588:G588"/>
    <mergeCell ref="C574:G574"/>
    <mergeCell ref="C575:G575"/>
    <mergeCell ref="C576:G576"/>
    <mergeCell ref="C577:G577"/>
    <mergeCell ref="C579:G579"/>
    <mergeCell ref="C580:G580"/>
    <mergeCell ref="C595:G595"/>
    <mergeCell ref="C596:G596"/>
    <mergeCell ref="C597:G597"/>
    <mergeCell ref="C599:G599"/>
    <mergeCell ref="C600:G600"/>
    <mergeCell ref="C602:G602"/>
    <mergeCell ref="C589:G589"/>
    <mergeCell ref="C590:G590"/>
    <mergeCell ref="C591:G591"/>
    <mergeCell ref="C592:G592"/>
    <mergeCell ref="C593:G593"/>
    <mergeCell ref="C594:G594"/>
    <mergeCell ref="C610:G610"/>
    <mergeCell ref="C611:G611"/>
    <mergeCell ref="C612:G612"/>
    <mergeCell ref="C613:G613"/>
    <mergeCell ref="C614:G614"/>
    <mergeCell ref="C615:G615"/>
    <mergeCell ref="C604:G604"/>
    <mergeCell ref="C605:G605"/>
    <mergeCell ref="C606:G606"/>
    <mergeCell ref="C607:G607"/>
    <mergeCell ref="C608:G608"/>
    <mergeCell ref="C609:G609"/>
    <mergeCell ref="C624:G624"/>
    <mergeCell ref="C625:G625"/>
    <mergeCell ref="C626:G626"/>
    <mergeCell ref="C627:G627"/>
    <mergeCell ref="C628:G628"/>
    <mergeCell ref="C629:G629"/>
    <mergeCell ref="C616:G616"/>
    <mergeCell ref="C618:G618"/>
    <mergeCell ref="C620:G620"/>
    <mergeCell ref="C621:G621"/>
    <mergeCell ref="C622:G622"/>
    <mergeCell ref="C623:G623"/>
    <mergeCell ref="C638:G638"/>
    <mergeCell ref="C639:G639"/>
    <mergeCell ref="C640:G640"/>
    <mergeCell ref="C641:G641"/>
    <mergeCell ref="C642:G642"/>
    <mergeCell ref="C643:G643"/>
    <mergeCell ref="C630:G630"/>
    <mergeCell ref="C631:G631"/>
    <mergeCell ref="C633:G633"/>
    <mergeCell ref="C635:G635"/>
    <mergeCell ref="C636:G636"/>
    <mergeCell ref="C637:G637"/>
    <mergeCell ref="C652:G652"/>
    <mergeCell ref="C653:G653"/>
    <mergeCell ref="C654:G654"/>
    <mergeCell ref="C655:G655"/>
    <mergeCell ref="C656:G656"/>
    <mergeCell ref="C657:G657"/>
    <mergeCell ref="C644:G644"/>
    <mergeCell ref="C645:G645"/>
    <mergeCell ref="C646:G646"/>
    <mergeCell ref="C647:G647"/>
    <mergeCell ref="C649:G649"/>
    <mergeCell ref="C651:G651"/>
    <mergeCell ref="C666:G666"/>
    <mergeCell ref="C667:G667"/>
    <mergeCell ref="C668:G668"/>
    <mergeCell ref="C669:G669"/>
    <mergeCell ref="C670:G670"/>
    <mergeCell ref="C671:G671"/>
    <mergeCell ref="C658:G658"/>
    <mergeCell ref="C659:G659"/>
    <mergeCell ref="C660:G660"/>
    <mergeCell ref="C661:G661"/>
    <mergeCell ref="C662:G662"/>
    <mergeCell ref="C664:G664"/>
    <mergeCell ref="C679:G679"/>
    <mergeCell ref="C680:G680"/>
    <mergeCell ref="C681:G681"/>
    <mergeCell ref="C682:G682"/>
    <mergeCell ref="C683:G683"/>
    <mergeCell ref="C684:G684"/>
    <mergeCell ref="C672:G672"/>
    <mergeCell ref="C673:G673"/>
    <mergeCell ref="C674:G674"/>
    <mergeCell ref="C675:G675"/>
    <mergeCell ref="C676:G676"/>
    <mergeCell ref="C677:G677"/>
    <mergeCell ref="C692:G692"/>
    <mergeCell ref="C694:G694"/>
    <mergeCell ref="C695:G695"/>
    <mergeCell ref="C696:G696"/>
    <mergeCell ref="C697:G697"/>
    <mergeCell ref="C698:G698"/>
    <mergeCell ref="C685:G685"/>
    <mergeCell ref="C686:G686"/>
    <mergeCell ref="C687:G687"/>
    <mergeCell ref="C688:G688"/>
    <mergeCell ref="C689:G689"/>
    <mergeCell ref="C690:G690"/>
    <mergeCell ref="C707:G707"/>
    <mergeCell ref="C708:G708"/>
    <mergeCell ref="C709:G709"/>
    <mergeCell ref="C710:G710"/>
    <mergeCell ref="C711:G711"/>
    <mergeCell ref="C712:G712"/>
    <mergeCell ref="C699:G699"/>
    <mergeCell ref="C700:G700"/>
    <mergeCell ref="C701:G701"/>
    <mergeCell ref="C702:G702"/>
    <mergeCell ref="C703:G703"/>
    <mergeCell ref="C705:G705"/>
    <mergeCell ref="C721:G721"/>
    <mergeCell ref="C722:G722"/>
    <mergeCell ref="C723:G723"/>
    <mergeCell ref="C724:G724"/>
    <mergeCell ref="C725:G725"/>
    <mergeCell ref="C726:G726"/>
    <mergeCell ref="C713:G713"/>
    <mergeCell ref="C714:G714"/>
    <mergeCell ref="C715:G715"/>
    <mergeCell ref="C716:G716"/>
    <mergeCell ref="C717:G717"/>
    <mergeCell ref="C719:G719"/>
    <mergeCell ref="C734:G734"/>
    <mergeCell ref="C735:G735"/>
    <mergeCell ref="C736:G736"/>
    <mergeCell ref="C737:G737"/>
    <mergeCell ref="C738:G738"/>
    <mergeCell ref="C739:G739"/>
    <mergeCell ref="C727:G727"/>
    <mergeCell ref="C728:G728"/>
    <mergeCell ref="C729:G729"/>
    <mergeCell ref="C730:G730"/>
    <mergeCell ref="C731:G731"/>
    <mergeCell ref="C733:G733"/>
    <mergeCell ref="C748:G748"/>
    <mergeCell ref="C749:G749"/>
    <mergeCell ref="C750:G750"/>
    <mergeCell ref="C751:G751"/>
    <mergeCell ref="C752:G752"/>
    <mergeCell ref="C753:G753"/>
    <mergeCell ref="C740:G740"/>
    <mergeCell ref="C741:G741"/>
    <mergeCell ref="C742:G742"/>
    <mergeCell ref="C743:G743"/>
    <mergeCell ref="C745:G745"/>
    <mergeCell ref="C747:G747"/>
    <mergeCell ref="C762:G762"/>
    <mergeCell ref="C763:G763"/>
    <mergeCell ref="C764:G764"/>
    <mergeCell ref="C765:G765"/>
    <mergeCell ref="C766:G766"/>
    <mergeCell ref="C767:G767"/>
    <mergeCell ref="C754:G754"/>
    <mergeCell ref="C755:G755"/>
    <mergeCell ref="C756:G756"/>
    <mergeCell ref="C757:G757"/>
    <mergeCell ref="C759:G759"/>
    <mergeCell ref="C761:G761"/>
    <mergeCell ref="C774:G774"/>
    <mergeCell ref="C775:G775"/>
    <mergeCell ref="C776:G776"/>
    <mergeCell ref="C777:G777"/>
    <mergeCell ref="C778:G778"/>
    <mergeCell ref="C780:G780"/>
    <mergeCell ref="C768:G768"/>
    <mergeCell ref="C769:G769"/>
    <mergeCell ref="C770:G770"/>
    <mergeCell ref="C771:G771"/>
    <mergeCell ref="C772:G772"/>
    <mergeCell ref="C773:G773"/>
    <mergeCell ref="C787:G787"/>
    <mergeCell ref="C788:G788"/>
    <mergeCell ref="C789:G789"/>
    <mergeCell ref="C790:G790"/>
    <mergeCell ref="C791:G791"/>
    <mergeCell ref="C792:G792"/>
    <mergeCell ref="C781:G781"/>
    <mergeCell ref="C782:G782"/>
    <mergeCell ref="C783:G783"/>
    <mergeCell ref="C784:G784"/>
    <mergeCell ref="C785:G785"/>
    <mergeCell ref="C786:G786"/>
    <mergeCell ref="C800:G800"/>
    <mergeCell ref="C801:G801"/>
    <mergeCell ref="C802:G802"/>
    <mergeCell ref="C803:G803"/>
    <mergeCell ref="C804:G804"/>
    <mergeCell ref="C805:G805"/>
    <mergeCell ref="C793:G793"/>
    <mergeCell ref="C794:G794"/>
    <mergeCell ref="C795:G795"/>
    <mergeCell ref="C796:G796"/>
    <mergeCell ref="C797:G797"/>
    <mergeCell ref="C799:G799"/>
    <mergeCell ref="C812:G812"/>
    <mergeCell ref="C814:G814"/>
    <mergeCell ref="C815:G815"/>
    <mergeCell ref="C816:G816"/>
    <mergeCell ref="C817:G817"/>
    <mergeCell ref="C818:G818"/>
    <mergeCell ref="C806:G806"/>
    <mergeCell ref="C807:G807"/>
    <mergeCell ref="C808:G808"/>
    <mergeCell ref="C809:G809"/>
    <mergeCell ref="C810:G810"/>
    <mergeCell ref="C811:G811"/>
    <mergeCell ref="C825:G825"/>
    <mergeCell ref="C826:G826"/>
    <mergeCell ref="C827:G827"/>
    <mergeCell ref="C829:G829"/>
    <mergeCell ref="C830:G830"/>
    <mergeCell ref="C831:G831"/>
    <mergeCell ref="C819:G819"/>
    <mergeCell ref="C820:G820"/>
    <mergeCell ref="C821:G821"/>
    <mergeCell ref="C822:G822"/>
    <mergeCell ref="C823:G823"/>
    <mergeCell ref="C824:G824"/>
    <mergeCell ref="C838:G838"/>
    <mergeCell ref="C839:G839"/>
    <mergeCell ref="C840:G840"/>
    <mergeCell ref="C841:G841"/>
    <mergeCell ref="C842:G842"/>
    <mergeCell ref="C845:G845"/>
    <mergeCell ref="C832:G832"/>
    <mergeCell ref="C833:G833"/>
    <mergeCell ref="C834:G834"/>
    <mergeCell ref="C835:G835"/>
    <mergeCell ref="C836:G836"/>
    <mergeCell ref="C837:G837"/>
    <mergeCell ref="C897:G897"/>
    <mergeCell ref="C898:G898"/>
    <mergeCell ref="C899:G899"/>
    <mergeCell ref="C900:G900"/>
    <mergeCell ref="C901:G901"/>
    <mergeCell ref="C902:G902"/>
    <mergeCell ref="C851:G851"/>
    <mergeCell ref="C856:G856"/>
    <mergeCell ref="C893:G893"/>
    <mergeCell ref="C894:G894"/>
    <mergeCell ref="C895:G895"/>
    <mergeCell ref="C896:G896"/>
    <mergeCell ref="C909:G909"/>
    <mergeCell ref="C910:G910"/>
    <mergeCell ref="C911:G911"/>
    <mergeCell ref="C912:G912"/>
    <mergeCell ref="C913:G913"/>
    <mergeCell ref="C914:G914"/>
    <mergeCell ref="C903:G903"/>
    <mergeCell ref="C904:G904"/>
    <mergeCell ref="C905:G905"/>
    <mergeCell ref="C906:G906"/>
    <mergeCell ref="C907:G907"/>
    <mergeCell ref="C908:G908"/>
    <mergeCell ref="C922:G922"/>
    <mergeCell ref="C923:G923"/>
    <mergeCell ref="C924:G924"/>
    <mergeCell ref="C925:G925"/>
    <mergeCell ref="C926:G926"/>
    <mergeCell ref="C927:G927"/>
    <mergeCell ref="C915:G915"/>
    <mergeCell ref="C916:G916"/>
    <mergeCell ref="C917:G917"/>
    <mergeCell ref="C918:G918"/>
    <mergeCell ref="C920:G920"/>
    <mergeCell ref="C921:G921"/>
    <mergeCell ref="C1088:G1088"/>
    <mergeCell ref="C1090:G1090"/>
    <mergeCell ref="C1092:G1092"/>
    <mergeCell ref="C1108:G1108"/>
    <mergeCell ref="C1109:G1109"/>
    <mergeCell ref="C1110:G1110"/>
    <mergeCell ref="C977:G977"/>
    <mergeCell ref="C986:G986"/>
    <mergeCell ref="C989:G989"/>
    <mergeCell ref="C1005:G1005"/>
    <mergeCell ref="C1009:G1009"/>
    <mergeCell ref="C1073:G1073"/>
    <mergeCell ref="C1135:G1135"/>
    <mergeCell ref="C1136:G1136"/>
    <mergeCell ref="C1137:G1137"/>
    <mergeCell ref="C1138:G1138"/>
    <mergeCell ref="C1139:G1139"/>
    <mergeCell ref="C1140:G1140"/>
    <mergeCell ref="C1127:G1127"/>
    <mergeCell ref="C1130:G1130"/>
    <mergeCell ref="C1131:G1131"/>
    <mergeCell ref="C1132:G1132"/>
    <mergeCell ref="C1133:G1133"/>
    <mergeCell ref="C1134:G1134"/>
    <mergeCell ref="C1148:G1148"/>
    <mergeCell ref="C1149:G1149"/>
    <mergeCell ref="C1150:G1150"/>
    <mergeCell ref="C1151:G1151"/>
    <mergeCell ref="C1152:G1152"/>
    <mergeCell ref="C1153:G1153"/>
    <mergeCell ref="C1141:G1141"/>
    <mergeCell ref="C1142:G1142"/>
    <mergeCell ref="C1143:G1143"/>
    <mergeCell ref="C1145:G1145"/>
    <mergeCell ref="C1146:G1146"/>
    <mergeCell ref="C1147:G1147"/>
    <mergeCell ref="C1161:G1161"/>
    <mergeCell ref="C1162:G1162"/>
    <mergeCell ref="C1163:G1163"/>
    <mergeCell ref="C1164:G1164"/>
    <mergeCell ref="C1165:G1165"/>
    <mergeCell ref="C1166:G1166"/>
    <mergeCell ref="C1154:G1154"/>
    <mergeCell ref="C1155:G1155"/>
    <mergeCell ref="C1156:G1156"/>
    <mergeCell ref="C1158:G1158"/>
    <mergeCell ref="C1159:G1159"/>
    <mergeCell ref="C1160:G1160"/>
    <mergeCell ref="C1184:G1184"/>
    <mergeCell ref="C1185:G1185"/>
    <mergeCell ref="C1187:G1187"/>
    <mergeCell ref="C1188:G1188"/>
    <mergeCell ref="C1189:G1189"/>
    <mergeCell ref="C1190:G1190"/>
    <mergeCell ref="C1167:G1167"/>
    <mergeCell ref="C1168:G1168"/>
    <mergeCell ref="C1169:G1169"/>
    <mergeCell ref="C1181:G1181"/>
    <mergeCell ref="C1182:G1182"/>
    <mergeCell ref="C1183:G1183"/>
    <mergeCell ref="C1204:G1204"/>
    <mergeCell ref="C1206:G1206"/>
    <mergeCell ref="C1207:G1207"/>
    <mergeCell ref="C1208:G1208"/>
    <mergeCell ref="C1209:G1209"/>
    <mergeCell ref="C1210:G1210"/>
    <mergeCell ref="C1191:G1191"/>
    <mergeCell ref="C1192:G1192"/>
    <mergeCell ref="C1200:G1200"/>
    <mergeCell ref="C1201:G1201"/>
    <mergeCell ref="C1202:G1202"/>
    <mergeCell ref="C1203:G1203"/>
    <mergeCell ref="C1218:G1218"/>
    <mergeCell ref="C1219:G1219"/>
    <mergeCell ref="C1221:G1221"/>
    <mergeCell ref="C1222:G1222"/>
    <mergeCell ref="C1223:G1223"/>
    <mergeCell ref="C1224:G1224"/>
    <mergeCell ref="C1212:G1212"/>
    <mergeCell ref="C1213:G1213"/>
    <mergeCell ref="C1214:G1214"/>
    <mergeCell ref="C1215:G1215"/>
    <mergeCell ref="C1216:G1216"/>
    <mergeCell ref="C1217:G1217"/>
    <mergeCell ref="C1232:G1232"/>
    <mergeCell ref="C1234:G1234"/>
    <mergeCell ref="C1235:G1235"/>
    <mergeCell ref="C1237:G1237"/>
    <mergeCell ref="C1238:G1238"/>
    <mergeCell ref="C1239:G1239"/>
    <mergeCell ref="C1225:G1225"/>
    <mergeCell ref="C1227:G1227"/>
    <mergeCell ref="C1228:G1228"/>
    <mergeCell ref="C1229:G1229"/>
    <mergeCell ref="C1230:G1230"/>
    <mergeCell ref="C1231:G1231"/>
    <mergeCell ref="C1247:G1247"/>
    <mergeCell ref="C1248:G1248"/>
    <mergeCell ref="C1249:G1249"/>
    <mergeCell ref="C1250:G1250"/>
    <mergeCell ref="C1252:G1252"/>
    <mergeCell ref="C1253:G1253"/>
    <mergeCell ref="C1240:G1240"/>
    <mergeCell ref="C1241:G1241"/>
    <mergeCell ref="C1242:G1242"/>
    <mergeCell ref="C1243:G1243"/>
    <mergeCell ref="C1244:G1244"/>
    <mergeCell ref="C1246:G1246"/>
    <mergeCell ref="C1261:G1261"/>
    <mergeCell ref="C1262:G1262"/>
    <mergeCell ref="C1263:G1263"/>
    <mergeCell ref="C1264:G1264"/>
    <mergeCell ref="C1265:G1265"/>
    <mergeCell ref="C1266:G1266"/>
    <mergeCell ref="C1254:G1254"/>
    <mergeCell ref="C1255:G1255"/>
    <mergeCell ref="C1256:G1256"/>
    <mergeCell ref="C1257:G1257"/>
    <mergeCell ref="C1258:G1258"/>
    <mergeCell ref="C1259:G1259"/>
    <mergeCell ref="C1275:G1275"/>
    <mergeCell ref="C1276:G1276"/>
    <mergeCell ref="C1277:G1277"/>
    <mergeCell ref="C1278:G1278"/>
    <mergeCell ref="C1279:G1279"/>
    <mergeCell ref="C1280:G1280"/>
    <mergeCell ref="C1267:G1267"/>
    <mergeCell ref="C1270:G1270"/>
    <mergeCell ref="C1271:G1271"/>
    <mergeCell ref="C1272:G1272"/>
    <mergeCell ref="C1273:G1273"/>
    <mergeCell ref="C1274:G1274"/>
    <mergeCell ref="C1288:G1288"/>
    <mergeCell ref="C1289:G1289"/>
    <mergeCell ref="C1290:G1290"/>
    <mergeCell ref="C1291:G1291"/>
    <mergeCell ref="C1292:G1292"/>
    <mergeCell ref="C1294:G1294"/>
    <mergeCell ref="C1282:G1282"/>
    <mergeCell ref="C1283:G1283"/>
    <mergeCell ref="C1284:G1284"/>
    <mergeCell ref="C1285:G1285"/>
    <mergeCell ref="C1286:G1286"/>
    <mergeCell ref="C1287:G1287"/>
    <mergeCell ref="C1301:G1301"/>
    <mergeCell ref="C1302:G1302"/>
    <mergeCell ref="C1303:G1303"/>
    <mergeCell ref="C1304:G1304"/>
    <mergeCell ref="C1306:G1306"/>
    <mergeCell ref="C1307:G1307"/>
    <mergeCell ref="C1295:G1295"/>
    <mergeCell ref="C1296:G1296"/>
    <mergeCell ref="C1297:G1297"/>
    <mergeCell ref="C1298:G1298"/>
    <mergeCell ref="C1299:G1299"/>
    <mergeCell ref="C1300:G1300"/>
    <mergeCell ref="C1314:G1314"/>
    <mergeCell ref="C1315:G1315"/>
    <mergeCell ref="C1316:G1316"/>
    <mergeCell ref="C1317:G1317"/>
    <mergeCell ref="C1319:G1319"/>
    <mergeCell ref="C1320:G1320"/>
    <mergeCell ref="C1308:G1308"/>
    <mergeCell ref="C1309:G1309"/>
    <mergeCell ref="C1310:G1310"/>
    <mergeCell ref="C1311:G1311"/>
    <mergeCell ref="C1312:G1312"/>
    <mergeCell ref="C1313:G1313"/>
    <mergeCell ref="C1328:G1328"/>
    <mergeCell ref="C1329:G1329"/>
    <mergeCell ref="C1330:G1330"/>
    <mergeCell ref="C1331:G1331"/>
    <mergeCell ref="C1332:G1332"/>
    <mergeCell ref="C1333:G1333"/>
    <mergeCell ref="C1321:G1321"/>
    <mergeCell ref="C1322:G1322"/>
    <mergeCell ref="C1323:G1323"/>
    <mergeCell ref="C1324:G1324"/>
    <mergeCell ref="C1325:G1325"/>
    <mergeCell ref="C1326:G1326"/>
    <mergeCell ref="C1341:G1341"/>
    <mergeCell ref="C1342:G1342"/>
    <mergeCell ref="C1343:G1343"/>
    <mergeCell ref="C1344:G1344"/>
    <mergeCell ref="C1345:G1345"/>
    <mergeCell ref="C1346:G1346"/>
    <mergeCell ref="C1334:G1334"/>
    <mergeCell ref="C1335:G1335"/>
    <mergeCell ref="C1336:G1336"/>
    <mergeCell ref="C1337:G1337"/>
    <mergeCell ref="C1339:G1339"/>
    <mergeCell ref="C1340:G1340"/>
    <mergeCell ref="C1354:G1354"/>
    <mergeCell ref="C1355:G1355"/>
    <mergeCell ref="C1356:G1356"/>
    <mergeCell ref="C1357:G1357"/>
    <mergeCell ref="C1358:G1358"/>
    <mergeCell ref="C1359:G1359"/>
    <mergeCell ref="C1348:G1348"/>
    <mergeCell ref="C1349:G1349"/>
    <mergeCell ref="C1350:G1350"/>
    <mergeCell ref="C1351:G1351"/>
    <mergeCell ref="C1352:G1352"/>
    <mergeCell ref="C1353:G1353"/>
    <mergeCell ref="C1367:G1367"/>
    <mergeCell ref="C1368:G1368"/>
    <mergeCell ref="C1369:G1369"/>
    <mergeCell ref="C1370:G1370"/>
    <mergeCell ref="C1371:G1371"/>
    <mergeCell ref="C1372:G1372"/>
    <mergeCell ref="C1360:G1360"/>
    <mergeCell ref="C1361:G1361"/>
    <mergeCell ref="C1362:G1362"/>
    <mergeCell ref="C1364:G1364"/>
    <mergeCell ref="C1365:G1365"/>
    <mergeCell ref="C1366:G1366"/>
    <mergeCell ref="C1379:G1379"/>
    <mergeCell ref="C1380:G1380"/>
    <mergeCell ref="C1381:G1381"/>
    <mergeCell ref="C1398:G1398"/>
    <mergeCell ref="C1400:G1400"/>
    <mergeCell ref="C1402:G1402"/>
    <mergeCell ref="C1373:G1373"/>
    <mergeCell ref="C1374:G1374"/>
    <mergeCell ref="C1375:G1375"/>
    <mergeCell ref="C1376:G1376"/>
    <mergeCell ref="C1377:G1377"/>
    <mergeCell ref="C1378:G1378"/>
    <mergeCell ref="C1525:G1525"/>
    <mergeCell ref="C1526:G1526"/>
    <mergeCell ref="C1527:G1527"/>
    <mergeCell ref="C1528:G1528"/>
    <mergeCell ref="C1529:G1529"/>
    <mergeCell ref="C1530:G1530"/>
    <mergeCell ref="C1404:G1404"/>
    <mergeCell ref="C1479:G1479"/>
    <mergeCell ref="C1483:G1483"/>
    <mergeCell ref="C1492:G1492"/>
    <mergeCell ref="C1517:G1517"/>
    <mergeCell ref="C1522:G1522"/>
    <mergeCell ref="C1538:G1538"/>
    <mergeCell ref="C1539:G1539"/>
    <mergeCell ref="C1540:G1540"/>
    <mergeCell ref="C1541:G1541"/>
    <mergeCell ref="C1543:G1543"/>
    <mergeCell ref="C1547:G1547"/>
    <mergeCell ref="C1531:G1531"/>
    <mergeCell ref="C1532:G1532"/>
    <mergeCell ref="C1534:G1534"/>
    <mergeCell ref="C1535:G1535"/>
    <mergeCell ref="C1536:G1536"/>
    <mergeCell ref="C1537:G1537"/>
    <mergeCell ref="C1565:G1565"/>
    <mergeCell ref="C1566:G1566"/>
    <mergeCell ref="C1567:G1567"/>
    <mergeCell ref="C1568:G1568"/>
    <mergeCell ref="C1571:G1571"/>
    <mergeCell ref="C1572:G1572"/>
    <mergeCell ref="C1559:G1559"/>
    <mergeCell ref="C1560:G1560"/>
    <mergeCell ref="C1561:G1561"/>
    <mergeCell ref="C1562:G1562"/>
    <mergeCell ref="C1563:G1563"/>
    <mergeCell ref="C1564:G1564"/>
    <mergeCell ref="C1579:G1579"/>
    <mergeCell ref="C1580:G1580"/>
    <mergeCell ref="C1582:G1582"/>
    <mergeCell ref="C1583:G1583"/>
    <mergeCell ref="C1584:G1584"/>
    <mergeCell ref="C1585:G1585"/>
    <mergeCell ref="C1573:G1573"/>
    <mergeCell ref="C1574:G1574"/>
    <mergeCell ref="C1575:G1575"/>
    <mergeCell ref="C1576:G1576"/>
    <mergeCell ref="C1577:G1577"/>
    <mergeCell ref="C1578:G1578"/>
    <mergeCell ref="C1598:G1598"/>
    <mergeCell ref="C1599:G1599"/>
    <mergeCell ref="C1600:G1600"/>
    <mergeCell ref="C1601:G1601"/>
    <mergeCell ref="C1602:G1602"/>
    <mergeCell ref="C1603:G1603"/>
    <mergeCell ref="C1586:G1586"/>
    <mergeCell ref="C1587:G1587"/>
    <mergeCell ref="C1588:G1588"/>
    <mergeCell ref="C1589:G1589"/>
    <mergeCell ref="C1590:G1590"/>
    <mergeCell ref="C1597:G1597"/>
    <mergeCell ref="C1612:G1612"/>
    <mergeCell ref="C1613:G1613"/>
    <mergeCell ref="C1614:G1614"/>
    <mergeCell ref="C1615:G1615"/>
    <mergeCell ref="C1616:G1616"/>
    <mergeCell ref="C1619:G1619"/>
    <mergeCell ref="C1604:G1604"/>
    <mergeCell ref="C1605:G1605"/>
    <mergeCell ref="C1608:G1608"/>
    <mergeCell ref="C1609:G1609"/>
    <mergeCell ref="C1610:G1610"/>
    <mergeCell ref="C1611:G1611"/>
    <mergeCell ref="C1626:G1626"/>
    <mergeCell ref="C1627:G1627"/>
    <mergeCell ref="C1630:G1630"/>
    <mergeCell ref="C1631:G1631"/>
    <mergeCell ref="C1632:G1632"/>
    <mergeCell ref="C1633:G1633"/>
    <mergeCell ref="C1620:G1620"/>
    <mergeCell ref="C1621:G1621"/>
    <mergeCell ref="C1622:G1622"/>
    <mergeCell ref="C1623:G1623"/>
    <mergeCell ref="C1624:G1624"/>
    <mergeCell ref="C1625:G1625"/>
    <mergeCell ref="C1642:G1642"/>
    <mergeCell ref="C1643:G1643"/>
    <mergeCell ref="C1644:G1644"/>
    <mergeCell ref="C1645:G1645"/>
    <mergeCell ref="C1646:G1646"/>
    <mergeCell ref="C1647:G1647"/>
    <mergeCell ref="C1634:G1634"/>
    <mergeCell ref="C1635:G1635"/>
    <mergeCell ref="C1636:G1636"/>
    <mergeCell ref="C1637:G1637"/>
    <mergeCell ref="C1638:G1638"/>
    <mergeCell ref="C1641:G1641"/>
    <mergeCell ref="C1656:G1656"/>
    <mergeCell ref="C1657:G1657"/>
    <mergeCell ref="C1658:G1658"/>
    <mergeCell ref="C1659:G1659"/>
    <mergeCell ref="C1660:G1660"/>
    <mergeCell ref="C1661:G1661"/>
    <mergeCell ref="C1648:G1648"/>
    <mergeCell ref="C1649:G1649"/>
    <mergeCell ref="C1650:G1650"/>
    <mergeCell ref="C1651:G1651"/>
    <mergeCell ref="C1652:G1652"/>
    <mergeCell ref="C1655:G1655"/>
    <mergeCell ref="C1776:G1776"/>
    <mergeCell ref="C1777:G1777"/>
    <mergeCell ref="C1778:G1778"/>
    <mergeCell ref="C1779:G1779"/>
    <mergeCell ref="C1780:G1780"/>
    <mergeCell ref="C1781:G1781"/>
    <mergeCell ref="C1662:G1662"/>
    <mergeCell ref="C1663:G1663"/>
    <mergeCell ref="C1664:G1664"/>
    <mergeCell ref="C1665:G1665"/>
    <mergeCell ref="C1774:G1774"/>
    <mergeCell ref="C1775:G1775"/>
    <mergeCell ref="C1859:G1859"/>
    <mergeCell ref="C1860:G1860"/>
    <mergeCell ref="C1861:G1861"/>
    <mergeCell ref="C1862:G1862"/>
    <mergeCell ref="C1863:G1863"/>
    <mergeCell ref="C1864:G1864"/>
    <mergeCell ref="C1787:G1787"/>
    <mergeCell ref="C1820:G1820"/>
    <mergeCell ref="C1836:G1836"/>
    <mergeCell ref="C1856:G1856"/>
    <mergeCell ref="C1857:G1857"/>
    <mergeCell ref="C1858:G1858"/>
    <mergeCell ref="C1878:G1878"/>
    <mergeCell ref="C1872:G1872"/>
    <mergeCell ref="C1873:G1873"/>
    <mergeCell ref="C1874:G1874"/>
    <mergeCell ref="C1875:G1875"/>
    <mergeCell ref="C1876:G1876"/>
    <mergeCell ref="C1877:G1877"/>
    <mergeCell ref="C1865:G1865"/>
    <mergeCell ref="C1866:G1866"/>
    <mergeCell ref="C1867:G1867"/>
    <mergeCell ref="C1868:G1868"/>
    <mergeCell ref="C1870:G1870"/>
    <mergeCell ref="C1871:G187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 min="53" max="53" width="73.7109375"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58</v>
      </c>
      <c r="C3" s="280" t="s">
        <v>59</v>
      </c>
      <c r="D3" s="281"/>
      <c r="E3" s="281"/>
      <c r="F3" s="281"/>
      <c r="G3" s="282"/>
      <c r="AC3" s="121" t="s">
        <v>283</v>
      </c>
      <c r="AG3" t="s">
        <v>284</v>
      </c>
    </row>
    <row r="4" spans="1:60" ht="24.95" customHeight="1" x14ac:dyDescent="0.2">
      <c r="A4" s="141" t="s">
        <v>10</v>
      </c>
      <c r="B4" s="142" t="s">
        <v>62</v>
      </c>
      <c r="C4" s="283" t="s">
        <v>63</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153</v>
      </c>
      <c r="C8" s="194" t="s">
        <v>155</v>
      </c>
      <c r="D8" s="173"/>
      <c r="E8" s="174"/>
      <c r="F8" s="175"/>
      <c r="G8" s="175">
        <f>SUMIF(AG9:AG51,"&lt;&gt;NOR",G9:G51)</f>
        <v>0</v>
      </c>
      <c r="H8" s="175"/>
      <c r="I8" s="175">
        <f>SUM(I9:I51)</f>
        <v>0</v>
      </c>
      <c r="J8" s="175"/>
      <c r="K8" s="175">
        <f>SUM(K9:K51)</f>
        <v>0</v>
      </c>
      <c r="L8" s="175"/>
      <c r="M8" s="175">
        <f>SUM(M9:M51)</f>
        <v>0</v>
      </c>
      <c r="N8" s="174"/>
      <c r="O8" s="174">
        <f>SUM(O9:O51)</f>
        <v>0</v>
      </c>
      <c r="P8" s="174"/>
      <c r="Q8" s="174">
        <f>SUM(Q9:Q51)</f>
        <v>0</v>
      </c>
      <c r="R8" s="175"/>
      <c r="S8" s="175"/>
      <c r="T8" s="176"/>
      <c r="U8" s="170"/>
      <c r="V8" s="170">
        <f>SUM(V9:V51)</f>
        <v>0</v>
      </c>
      <c r="W8" s="170"/>
      <c r="X8" s="170"/>
      <c r="Y8" s="170"/>
      <c r="AG8" t="s">
        <v>309</v>
      </c>
    </row>
    <row r="9" spans="1:60" outlineLevel="1" x14ac:dyDescent="0.2">
      <c r="A9" s="185">
        <v>1</v>
      </c>
      <c r="B9" s="186" t="s">
        <v>2095</v>
      </c>
      <c r="C9" s="197" t="s">
        <v>2096</v>
      </c>
      <c r="D9" s="187" t="s">
        <v>389</v>
      </c>
      <c r="E9" s="188">
        <v>250</v>
      </c>
      <c r="F9" s="189"/>
      <c r="G9" s="190">
        <f t="shared" ref="G9:G51" si="0">ROUND(E9*F9,2)</f>
        <v>0</v>
      </c>
      <c r="H9" s="189"/>
      <c r="I9" s="190">
        <f t="shared" ref="I9:I51" si="1">ROUND(E9*H9,2)</f>
        <v>0</v>
      </c>
      <c r="J9" s="189"/>
      <c r="K9" s="190">
        <f t="shared" ref="K9:K51" si="2">ROUND(E9*J9,2)</f>
        <v>0</v>
      </c>
      <c r="L9" s="190">
        <v>12</v>
      </c>
      <c r="M9" s="190">
        <f t="shared" ref="M9:M51" si="3">G9*(1+L9/100)</f>
        <v>0</v>
      </c>
      <c r="N9" s="188">
        <v>0</v>
      </c>
      <c r="O9" s="188">
        <f t="shared" ref="O9:O51" si="4">ROUND(E9*N9,2)</f>
        <v>0</v>
      </c>
      <c r="P9" s="188">
        <v>0</v>
      </c>
      <c r="Q9" s="188">
        <f t="shared" ref="Q9:Q51" si="5">ROUND(E9*P9,2)</f>
        <v>0</v>
      </c>
      <c r="R9" s="190"/>
      <c r="S9" s="190" t="s">
        <v>633</v>
      </c>
      <c r="T9" s="191" t="s">
        <v>634</v>
      </c>
      <c r="U9" s="159">
        <v>0</v>
      </c>
      <c r="V9" s="159">
        <f t="shared" ref="V9:V51" si="6">ROUND(E9*U9,2)</f>
        <v>0</v>
      </c>
      <c r="W9" s="159"/>
      <c r="X9" s="159" t="s">
        <v>314</v>
      </c>
      <c r="Y9" s="159" t="s">
        <v>315</v>
      </c>
      <c r="Z9" s="148"/>
      <c r="AA9" s="148"/>
      <c r="AB9" s="148"/>
      <c r="AC9" s="148"/>
      <c r="AD9" s="148"/>
      <c r="AE9" s="148"/>
      <c r="AF9" s="148"/>
      <c r="AG9" s="148" t="s">
        <v>2057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
      <c r="A10" s="185">
        <v>2</v>
      </c>
      <c r="B10" s="186" t="s">
        <v>2097</v>
      </c>
      <c r="C10" s="197" t="s">
        <v>2098</v>
      </c>
      <c r="D10" s="187" t="s">
        <v>389</v>
      </c>
      <c r="E10" s="188">
        <v>1250</v>
      </c>
      <c r="F10" s="189"/>
      <c r="G10" s="190">
        <f t="shared" si="0"/>
        <v>0</v>
      </c>
      <c r="H10" s="189"/>
      <c r="I10" s="190">
        <f t="shared" si="1"/>
        <v>0</v>
      </c>
      <c r="J10" s="189"/>
      <c r="K10" s="190">
        <f t="shared" si="2"/>
        <v>0</v>
      </c>
      <c r="L10" s="190">
        <v>12</v>
      </c>
      <c r="M10" s="190">
        <f t="shared" si="3"/>
        <v>0</v>
      </c>
      <c r="N10" s="188">
        <v>0</v>
      </c>
      <c r="O10" s="188">
        <f t="shared" si="4"/>
        <v>0</v>
      </c>
      <c r="P10" s="188">
        <v>0</v>
      </c>
      <c r="Q10" s="188">
        <f t="shared" si="5"/>
        <v>0</v>
      </c>
      <c r="R10" s="190"/>
      <c r="S10" s="190" t="s">
        <v>633</v>
      </c>
      <c r="T10" s="191" t="s">
        <v>634</v>
      </c>
      <c r="U10" s="159">
        <v>0</v>
      </c>
      <c r="V10" s="159">
        <f t="shared" si="6"/>
        <v>0</v>
      </c>
      <c r="W10" s="159"/>
      <c r="X10" s="159" t="s">
        <v>314</v>
      </c>
      <c r="Y10" s="159" t="s">
        <v>315</v>
      </c>
      <c r="Z10" s="148"/>
      <c r="AA10" s="148"/>
      <c r="AB10" s="148"/>
      <c r="AC10" s="148"/>
      <c r="AD10" s="148"/>
      <c r="AE10" s="148"/>
      <c r="AF10" s="148"/>
      <c r="AG10" s="148" t="s">
        <v>2057</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5">
        <v>3</v>
      </c>
      <c r="B11" s="186" t="s">
        <v>2099</v>
      </c>
      <c r="C11" s="197" t="s">
        <v>2100</v>
      </c>
      <c r="D11" s="187" t="s">
        <v>389</v>
      </c>
      <c r="E11" s="188">
        <v>40</v>
      </c>
      <c r="F11" s="189"/>
      <c r="G11" s="190">
        <f t="shared" si="0"/>
        <v>0</v>
      </c>
      <c r="H11" s="189"/>
      <c r="I11" s="190">
        <f t="shared" si="1"/>
        <v>0</v>
      </c>
      <c r="J11" s="189"/>
      <c r="K11" s="190">
        <f t="shared" si="2"/>
        <v>0</v>
      </c>
      <c r="L11" s="190">
        <v>12</v>
      </c>
      <c r="M11" s="190">
        <f t="shared" si="3"/>
        <v>0</v>
      </c>
      <c r="N11" s="188">
        <v>0</v>
      </c>
      <c r="O11" s="188">
        <f t="shared" si="4"/>
        <v>0</v>
      </c>
      <c r="P11" s="188">
        <v>0</v>
      </c>
      <c r="Q11" s="188">
        <f t="shared" si="5"/>
        <v>0</v>
      </c>
      <c r="R11" s="190"/>
      <c r="S11" s="190" t="s">
        <v>633</v>
      </c>
      <c r="T11" s="191" t="s">
        <v>634</v>
      </c>
      <c r="U11" s="159">
        <v>0</v>
      </c>
      <c r="V11" s="159">
        <f t="shared" si="6"/>
        <v>0</v>
      </c>
      <c r="W11" s="159"/>
      <c r="X11" s="159" t="s">
        <v>314</v>
      </c>
      <c r="Y11" s="159" t="s">
        <v>315</v>
      </c>
      <c r="Z11" s="148"/>
      <c r="AA11" s="148"/>
      <c r="AB11" s="148"/>
      <c r="AC11" s="148"/>
      <c r="AD11" s="148"/>
      <c r="AE11" s="148"/>
      <c r="AF11" s="148"/>
      <c r="AG11" s="148" t="s">
        <v>2057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85">
        <v>4</v>
      </c>
      <c r="B12" s="186" t="s">
        <v>2101</v>
      </c>
      <c r="C12" s="197" t="s">
        <v>2102</v>
      </c>
      <c r="D12" s="187" t="s">
        <v>389</v>
      </c>
      <c r="E12" s="188">
        <v>4</v>
      </c>
      <c r="F12" s="189"/>
      <c r="G12" s="190">
        <f t="shared" si="0"/>
        <v>0</v>
      </c>
      <c r="H12" s="189"/>
      <c r="I12" s="190">
        <f t="shared" si="1"/>
        <v>0</v>
      </c>
      <c r="J12" s="189"/>
      <c r="K12" s="190">
        <f t="shared" si="2"/>
        <v>0</v>
      </c>
      <c r="L12" s="190">
        <v>12</v>
      </c>
      <c r="M12" s="190">
        <f t="shared" si="3"/>
        <v>0</v>
      </c>
      <c r="N12" s="188">
        <v>0</v>
      </c>
      <c r="O12" s="188">
        <f t="shared" si="4"/>
        <v>0</v>
      </c>
      <c r="P12" s="188">
        <v>0</v>
      </c>
      <c r="Q12" s="188">
        <f t="shared" si="5"/>
        <v>0</v>
      </c>
      <c r="R12" s="190"/>
      <c r="S12" s="190" t="s">
        <v>633</v>
      </c>
      <c r="T12" s="191" t="s">
        <v>634</v>
      </c>
      <c r="U12" s="159">
        <v>0</v>
      </c>
      <c r="V12" s="159">
        <f t="shared" si="6"/>
        <v>0</v>
      </c>
      <c r="W12" s="159"/>
      <c r="X12" s="159" t="s">
        <v>314</v>
      </c>
      <c r="Y12" s="159" t="s">
        <v>315</v>
      </c>
      <c r="Z12" s="148"/>
      <c r="AA12" s="148"/>
      <c r="AB12" s="148"/>
      <c r="AC12" s="148"/>
      <c r="AD12" s="148"/>
      <c r="AE12" s="148"/>
      <c r="AF12" s="148"/>
      <c r="AG12" s="148" t="s">
        <v>2057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5</v>
      </c>
      <c r="B13" s="186" t="s">
        <v>2103</v>
      </c>
      <c r="C13" s="197" t="s">
        <v>2104</v>
      </c>
      <c r="D13" s="187" t="s">
        <v>1098</v>
      </c>
      <c r="E13" s="188">
        <v>1</v>
      </c>
      <c r="F13" s="189"/>
      <c r="G13" s="190">
        <f t="shared" si="0"/>
        <v>0</v>
      </c>
      <c r="H13" s="189"/>
      <c r="I13" s="190">
        <f t="shared" si="1"/>
        <v>0</v>
      </c>
      <c r="J13" s="189"/>
      <c r="K13" s="190">
        <f t="shared" si="2"/>
        <v>0</v>
      </c>
      <c r="L13" s="190">
        <v>12</v>
      </c>
      <c r="M13" s="190">
        <f t="shared" si="3"/>
        <v>0</v>
      </c>
      <c r="N13" s="188">
        <v>0</v>
      </c>
      <c r="O13" s="188">
        <f t="shared" si="4"/>
        <v>0</v>
      </c>
      <c r="P13" s="188">
        <v>0</v>
      </c>
      <c r="Q13" s="188">
        <f t="shared" si="5"/>
        <v>0</v>
      </c>
      <c r="R13" s="190"/>
      <c r="S13" s="190" t="s">
        <v>633</v>
      </c>
      <c r="T13" s="191" t="s">
        <v>634</v>
      </c>
      <c r="U13" s="159">
        <v>0</v>
      </c>
      <c r="V13" s="159">
        <f t="shared" si="6"/>
        <v>0</v>
      </c>
      <c r="W13" s="159"/>
      <c r="X13" s="159" t="s">
        <v>314</v>
      </c>
      <c r="Y13" s="159" t="s">
        <v>315</v>
      </c>
      <c r="Z13" s="148"/>
      <c r="AA13" s="148"/>
      <c r="AB13" s="148"/>
      <c r="AC13" s="148"/>
      <c r="AD13" s="148"/>
      <c r="AE13" s="148"/>
      <c r="AF13" s="148"/>
      <c r="AG13" s="148" t="s">
        <v>2057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6</v>
      </c>
      <c r="B14" s="186" t="s">
        <v>2105</v>
      </c>
      <c r="C14" s="197" t="s">
        <v>2106</v>
      </c>
      <c r="D14" s="187" t="s">
        <v>389</v>
      </c>
      <c r="E14" s="188">
        <v>1305</v>
      </c>
      <c r="F14" s="189"/>
      <c r="G14" s="190">
        <f t="shared" si="0"/>
        <v>0</v>
      </c>
      <c r="H14" s="189"/>
      <c r="I14" s="190">
        <f t="shared" si="1"/>
        <v>0</v>
      </c>
      <c r="J14" s="189"/>
      <c r="K14" s="190">
        <f t="shared" si="2"/>
        <v>0</v>
      </c>
      <c r="L14" s="190">
        <v>12</v>
      </c>
      <c r="M14" s="190">
        <f t="shared" si="3"/>
        <v>0</v>
      </c>
      <c r="N14" s="188">
        <v>0</v>
      </c>
      <c r="O14" s="188">
        <f t="shared" si="4"/>
        <v>0</v>
      </c>
      <c r="P14" s="188">
        <v>0</v>
      </c>
      <c r="Q14" s="188">
        <f t="shared" si="5"/>
        <v>0</v>
      </c>
      <c r="R14" s="190"/>
      <c r="S14" s="190" t="s">
        <v>633</v>
      </c>
      <c r="T14" s="191" t="s">
        <v>634</v>
      </c>
      <c r="U14" s="159">
        <v>0</v>
      </c>
      <c r="V14" s="159">
        <f t="shared" si="6"/>
        <v>0</v>
      </c>
      <c r="W14" s="159"/>
      <c r="X14" s="159" t="s">
        <v>314</v>
      </c>
      <c r="Y14" s="159" t="s">
        <v>315</v>
      </c>
      <c r="Z14" s="148"/>
      <c r="AA14" s="148"/>
      <c r="AB14" s="148"/>
      <c r="AC14" s="148"/>
      <c r="AD14" s="148"/>
      <c r="AE14" s="148"/>
      <c r="AF14" s="148"/>
      <c r="AG14" s="148" t="s">
        <v>2057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5">
        <v>7</v>
      </c>
      <c r="B15" s="186" t="s">
        <v>2107</v>
      </c>
      <c r="C15" s="197" t="s">
        <v>2108</v>
      </c>
      <c r="D15" s="187" t="s">
        <v>389</v>
      </c>
      <c r="E15" s="188">
        <v>1400</v>
      </c>
      <c r="F15" s="189"/>
      <c r="G15" s="190">
        <f t="shared" si="0"/>
        <v>0</v>
      </c>
      <c r="H15" s="189"/>
      <c r="I15" s="190">
        <f t="shared" si="1"/>
        <v>0</v>
      </c>
      <c r="J15" s="189"/>
      <c r="K15" s="190">
        <f t="shared" si="2"/>
        <v>0</v>
      </c>
      <c r="L15" s="190">
        <v>12</v>
      </c>
      <c r="M15" s="190">
        <f t="shared" si="3"/>
        <v>0</v>
      </c>
      <c r="N15" s="188">
        <v>0</v>
      </c>
      <c r="O15" s="188">
        <f t="shared" si="4"/>
        <v>0</v>
      </c>
      <c r="P15" s="188">
        <v>0</v>
      </c>
      <c r="Q15" s="188">
        <f t="shared" si="5"/>
        <v>0</v>
      </c>
      <c r="R15" s="190"/>
      <c r="S15" s="190" t="s">
        <v>633</v>
      </c>
      <c r="T15" s="191" t="s">
        <v>634</v>
      </c>
      <c r="U15" s="159">
        <v>0</v>
      </c>
      <c r="V15" s="159">
        <f t="shared" si="6"/>
        <v>0</v>
      </c>
      <c r="W15" s="159"/>
      <c r="X15" s="159" t="s">
        <v>314</v>
      </c>
      <c r="Y15" s="159" t="s">
        <v>315</v>
      </c>
      <c r="Z15" s="148"/>
      <c r="AA15" s="148"/>
      <c r="AB15" s="148"/>
      <c r="AC15" s="148"/>
      <c r="AD15" s="148"/>
      <c r="AE15" s="148"/>
      <c r="AF15" s="148"/>
      <c r="AG15" s="148" t="s">
        <v>2057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5">
        <v>8</v>
      </c>
      <c r="B16" s="186" t="s">
        <v>2109</v>
      </c>
      <c r="C16" s="197" t="s">
        <v>2110</v>
      </c>
      <c r="D16" s="187" t="s">
        <v>389</v>
      </c>
      <c r="E16" s="188">
        <v>30</v>
      </c>
      <c r="F16" s="189"/>
      <c r="G16" s="190">
        <f t="shared" si="0"/>
        <v>0</v>
      </c>
      <c r="H16" s="189"/>
      <c r="I16" s="190">
        <f t="shared" si="1"/>
        <v>0</v>
      </c>
      <c r="J16" s="189"/>
      <c r="K16" s="190">
        <f t="shared" si="2"/>
        <v>0</v>
      </c>
      <c r="L16" s="190">
        <v>12</v>
      </c>
      <c r="M16" s="190">
        <f t="shared" si="3"/>
        <v>0</v>
      </c>
      <c r="N16" s="188">
        <v>0</v>
      </c>
      <c r="O16" s="188">
        <f t="shared" si="4"/>
        <v>0</v>
      </c>
      <c r="P16" s="188">
        <v>0</v>
      </c>
      <c r="Q16" s="188">
        <f t="shared" si="5"/>
        <v>0</v>
      </c>
      <c r="R16" s="190"/>
      <c r="S16" s="190" t="s">
        <v>633</v>
      </c>
      <c r="T16" s="191" t="s">
        <v>634</v>
      </c>
      <c r="U16" s="159">
        <v>0</v>
      </c>
      <c r="V16" s="159">
        <f t="shared" si="6"/>
        <v>0</v>
      </c>
      <c r="W16" s="159"/>
      <c r="X16" s="159" t="s">
        <v>314</v>
      </c>
      <c r="Y16" s="159" t="s">
        <v>315</v>
      </c>
      <c r="Z16" s="148"/>
      <c r="AA16" s="148"/>
      <c r="AB16" s="148"/>
      <c r="AC16" s="148"/>
      <c r="AD16" s="148"/>
      <c r="AE16" s="148"/>
      <c r="AF16" s="148"/>
      <c r="AG16" s="148" t="s">
        <v>2057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9</v>
      </c>
      <c r="B17" s="186" t="s">
        <v>2111</v>
      </c>
      <c r="C17" s="197" t="s">
        <v>2112</v>
      </c>
      <c r="D17" s="187" t="s">
        <v>389</v>
      </c>
      <c r="E17" s="188">
        <v>450</v>
      </c>
      <c r="F17" s="189"/>
      <c r="G17" s="190">
        <f t="shared" si="0"/>
        <v>0</v>
      </c>
      <c r="H17" s="189"/>
      <c r="I17" s="190">
        <f t="shared" si="1"/>
        <v>0</v>
      </c>
      <c r="J17" s="189"/>
      <c r="K17" s="190">
        <f t="shared" si="2"/>
        <v>0</v>
      </c>
      <c r="L17" s="190">
        <v>12</v>
      </c>
      <c r="M17" s="190">
        <f t="shared" si="3"/>
        <v>0</v>
      </c>
      <c r="N17" s="188">
        <v>0</v>
      </c>
      <c r="O17" s="188">
        <f t="shared" si="4"/>
        <v>0</v>
      </c>
      <c r="P17" s="188">
        <v>0</v>
      </c>
      <c r="Q17" s="188">
        <f t="shared" si="5"/>
        <v>0</v>
      </c>
      <c r="R17" s="190"/>
      <c r="S17" s="190" t="s">
        <v>633</v>
      </c>
      <c r="T17" s="191" t="s">
        <v>634</v>
      </c>
      <c r="U17" s="159">
        <v>0</v>
      </c>
      <c r="V17" s="159">
        <f t="shared" si="6"/>
        <v>0</v>
      </c>
      <c r="W17" s="159"/>
      <c r="X17" s="159" t="s">
        <v>314</v>
      </c>
      <c r="Y17" s="159" t="s">
        <v>315</v>
      </c>
      <c r="Z17" s="148"/>
      <c r="AA17" s="148"/>
      <c r="AB17" s="148"/>
      <c r="AC17" s="148"/>
      <c r="AD17" s="148"/>
      <c r="AE17" s="148"/>
      <c r="AF17" s="148"/>
      <c r="AG17" s="148" t="s">
        <v>2057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5">
        <v>10</v>
      </c>
      <c r="B18" s="186" t="s">
        <v>2113</v>
      </c>
      <c r="C18" s="197" t="s">
        <v>2114</v>
      </c>
      <c r="D18" s="187" t="s">
        <v>389</v>
      </c>
      <c r="E18" s="188">
        <v>75</v>
      </c>
      <c r="F18" s="189"/>
      <c r="G18" s="190">
        <f t="shared" si="0"/>
        <v>0</v>
      </c>
      <c r="H18" s="189"/>
      <c r="I18" s="190">
        <f t="shared" si="1"/>
        <v>0</v>
      </c>
      <c r="J18" s="189"/>
      <c r="K18" s="190">
        <f t="shared" si="2"/>
        <v>0</v>
      </c>
      <c r="L18" s="190">
        <v>12</v>
      </c>
      <c r="M18" s="190">
        <f t="shared" si="3"/>
        <v>0</v>
      </c>
      <c r="N18" s="188">
        <v>0</v>
      </c>
      <c r="O18" s="188">
        <f t="shared" si="4"/>
        <v>0</v>
      </c>
      <c r="P18" s="188">
        <v>0</v>
      </c>
      <c r="Q18" s="188">
        <f t="shared" si="5"/>
        <v>0</v>
      </c>
      <c r="R18" s="190"/>
      <c r="S18" s="190" t="s">
        <v>633</v>
      </c>
      <c r="T18" s="191" t="s">
        <v>634</v>
      </c>
      <c r="U18" s="159">
        <v>0</v>
      </c>
      <c r="V18" s="159">
        <f t="shared" si="6"/>
        <v>0</v>
      </c>
      <c r="W18" s="159"/>
      <c r="X18" s="159" t="s">
        <v>314</v>
      </c>
      <c r="Y18" s="159" t="s">
        <v>315</v>
      </c>
      <c r="Z18" s="148"/>
      <c r="AA18" s="148"/>
      <c r="AB18" s="148"/>
      <c r="AC18" s="148"/>
      <c r="AD18" s="148"/>
      <c r="AE18" s="148"/>
      <c r="AF18" s="148"/>
      <c r="AG18" s="148" t="s">
        <v>2057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5">
        <v>11</v>
      </c>
      <c r="B19" s="186" t="s">
        <v>2115</v>
      </c>
      <c r="C19" s="197" t="s">
        <v>2116</v>
      </c>
      <c r="D19" s="187" t="s">
        <v>389</v>
      </c>
      <c r="E19" s="188">
        <v>25</v>
      </c>
      <c r="F19" s="189"/>
      <c r="G19" s="190">
        <f t="shared" si="0"/>
        <v>0</v>
      </c>
      <c r="H19" s="189"/>
      <c r="I19" s="190">
        <f t="shared" si="1"/>
        <v>0</v>
      </c>
      <c r="J19" s="189"/>
      <c r="K19" s="190">
        <f t="shared" si="2"/>
        <v>0</v>
      </c>
      <c r="L19" s="190">
        <v>12</v>
      </c>
      <c r="M19" s="190">
        <f t="shared" si="3"/>
        <v>0</v>
      </c>
      <c r="N19" s="188">
        <v>0</v>
      </c>
      <c r="O19" s="188">
        <f t="shared" si="4"/>
        <v>0</v>
      </c>
      <c r="P19" s="188">
        <v>0</v>
      </c>
      <c r="Q19" s="188">
        <f t="shared" si="5"/>
        <v>0</v>
      </c>
      <c r="R19" s="190"/>
      <c r="S19" s="190" t="s">
        <v>633</v>
      </c>
      <c r="T19" s="191" t="s">
        <v>634</v>
      </c>
      <c r="U19" s="159">
        <v>0</v>
      </c>
      <c r="V19" s="159">
        <f t="shared" si="6"/>
        <v>0</v>
      </c>
      <c r="W19" s="159"/>
      <c r="X19" s="159" t="s">
        <v>314</v>
      </c>
      <c r="Y19" s="159" t="s">
        <v>315</v>
      </c>
      <c r="Z19" s="148"/>
      <c r="AA19" s="148"/>
      <c r="AB19" s="148"/>
      <c r="AC19" s="148"/>
      <c r="AD19" s="148"/>
      <c r="AE19" s="148"/>
      <c r="AF19" s="148"/>
      <c r="AG19" s="148" t="s">
        <v>2057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5">
        <v>12</v>
      </c>
      <c r="B20" s="186" t="s">
        <v>2117</v>
      </c>
      <c r="C20" s="197" t="s">
        <v>2118</v>
      </c>
      <c r="D20" s="187" t="s">
        <v>389</v>
      </c>
      <c r="E20" s="188">
        <v>25</v>
      </c>
      <c r="F20" s="189"/>
      <c r="G20" s="190">
        <f t="shared" si="0"/>
        <v>0</v>
      </c>
      <c r="H20" s="189"/>
      <c r="I20" s="190">
        <f t="shared" si="1"/>
        <v>0</v>
      </c>
      <c r="J20" s="189"/>
      <c r="K20" s="190">
        <f t="shared" si="2"/>
        <v>0</v>
      </c>
      <c r="L20" s="190">
        <v>12</v>
      </c>
      <c r="M20" s="190">
        <f t="shared" si="3"/>
        <v>0</v>
      </c>
      <c r="N20" s="188">
        <v>0</v>
      </c>
      <c r="O20" s="188">
        <f t="shared" si="4"/>
        <v>0</v>
      </c>
      <c r="P20" s="188">
        <v>0</v>
      </c>
      <c r="Q20" s="188">
        <f t="shared" si="5"/>
        <v>0</v>
      </c>
      <c r="R20" s="190"/>
      <c r="S20" s="190" t="s">
        <v>633</v>
      </c>
      <c r="T20" s="191" t="s">
        <v>634</v>
      </c>
      <c r="U20" s="159">
        <v>0</v>
      </c>
      <c r="V20" s="159">
        <f t="shared" si="6"/>
        <v>0</v>
      </c>
      <c r="W20" s="159"/>
      <c r="X20" s="159" t="s">
        <v>314</v>
      </c>
      <c r="Y20" s="159" t="s">
        <v>315</v>
      </c>
      <c r="Z20" s="148"/>
      <c r="AA20" s="148"/>
      <c r="AB20" s="148"/>
      <c r="AC20" s="148"/>
      <c r="AD20" s="148"/>
      <c r="AE20" s="148"/>
      <c r="AF20" s="148"/>
      <c r="AG20" s="148" t="s">
        <v>2057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13</v>
      </c>
      <c r="B21" s="186" t="s">
        <v>2119</v>
      </c>
      <c r="C21" s="197" t="s">
        <v>2120</v>
      </c>
      <c r="D21" s="187" t="s">
        <v>389</v>
      </c>
      <c r="E21" s="188">
        <v>20</v>
      </c>
      <c r="F21" s="189"/>
      <c r="G21" s="190">
        <f t="shared" si="0"/>
        <v>0</v>
      </c>
      <c r="H21" s="189"/>
      <c r="I21" s="190">
        <f t="shared" si="1"/>
        <v>0</v>
      </c>
      <c r="J21" s="189"/>
      <c r="K21" s="190">
        <f t="shared" si="2"/>
        <v>0</v>
      </c>
      <c r="L21" s="190">
        <v>12</v>
      </c>
      <c r="M21" s="190">
        <f t="shared" si="3"/>
        <v>0</v>
      </c>
      <c r="N21" s="188">
        <v>0</v>
      </c>
      <c r="O21" s="188">
        <f t="shared" si="4"/>
        <v>0</v>
      </c>
      <c r="P21" s="188">
        <v>0</v>
      </c>
      <c r="Q21" s="188">
        <f t="shared" si="5"/>
        <v>0</v>
      </c>
      <c r="R21" s="190"/>
      <c r="S21" s="190" t="s">
        <v>633</v>
      </c>
      <c r="T21" s="191" t="s">
        <v>634</v>
      </c>
      <c r="U21" s="159">
        <v>0</v>
      </c>
      <c r="V21" s="159">
        <f t="shared" si="6"/>
        <v>0</v>
      </c>
      <c r="W21" s="159"/>
      <c r="X21" s="159" t="s">
        <v>314</v>
      </c>
      <c r="Y21" s="159" t="s">
        <v>315</v>
      </c>
      <c r="Z21" s="148"/>
      <c r="AA21" s="148"/>
      <c r="AB21" s="148"/>
      <c r="AC21" s="148"/>
      <c r="AD21" s="148"/>
      <c r="AE21" s="148"/>
      <c r="AF21" s="148"/>
      <c r="AG21" s="148" t="s">
        <v>2057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14</v>
      </c>
      <c r="B22" s="186" t="s">
        <v>2121</v>
      </c>
      <c r="C22" s="197" t="s">
        <v>2122</v>
      </c>
      <c r="D22" s="187" t="s">
        <v>389</v>
      </c>
      <c r="E22" s="188">
        <v>350</v>
      </c>
      <c r="F22" s="189"/>
      <c r="G22" s="190">
        <f t="shared" si="0"/>
        <v>0</v>
      </c>
      <c r="H22" s="189"/>
      <c r="I22" s="190">
        <f t="shared" si="1"/>
        <v>0</v>
      </c>
      <c r="J22" s="189"/>
      <c r="K22" s="190">
        <f t="shared" si="2"/>
        <v>0</v>
      </c>
      <c r="L22" s="190">
        <v>12</v>
      </c>
      <c r="M22" s="190">
        <f t="shared" si="3"/>
        <v>0</v>
      </c>
      <c r="N22" s="188">
        <v>0</v>
      </c>
      <c r="O22" s="188">
        <f t="shared" si="4"/>
        <v>0</v>
      </c>
      <c r="P22" s="188">
        <v>0</v>
      </c>
      <c r="Q22" s="188">
        <f t="shared" si="5"/>
        <v>0</v>
      </c>
      <c r="R22" s="190"/>
      <c r="S22" s="190" t="s">
        <v>633</v>
      </c>
      <c r="T22" s="191" t="s">
        <v>634</v>
      </c>
      <c r="U22" s="159">
        <v>0</v>
      </c>
      <c r="V22" s="159">
        <f t="shared" si="6"/>
        <v>0</v>
      </c>
      <c r="W22" s="159"/>
      <c r="X22" s="159" t="s">
        <v>314</v>
      </c>
      <c r="Y22" s="159" t="s">
        <v>315</v>
      </c>
      <c r="Z22" s="148"/>
      <c r="AA22" s="148"/>
      <c r="AB22" s="148"/>
      <c r="AC22" s="148"/>
      <c r="AD22" s="148"/>
      <c r="AE22" s="148"/>
      <c r="AF22" s="148"/>
      <c r="AG22" s="148" t="s">
        <v>2057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15</v>
      </c>
      <c r="B23" s="186" t="s">
        <v>2123</v>
      </c>
      <c r="C23" s="197" t="s">
        <v>2124</v>
      </c>
      <c r="D23" s="187" t="s">
        <v>389</v>
      </c>
      <c r="E23" s="188">
        <v>220</v>
      </c>
      <c r="F23" s="189"/>
      <c r="G23" s="190">
        <f t="shared" si="0"/>
        <v>0</v>
      </c>
      <c r="H23" s="189"/>
      <c r="I23" s="190">
        <f t="shared" si="1"/>
        <v>0</v>
      </c>
      <c r="J23" s="189"/>
      <c r="K23" s="190">
        <f t="shared" si="2"/>
        <v>0</v>
      </c>
      <c r="L23" s="190">
        <v>12</v>
      </c>
      <c r="M23" s="190">
        <f t="shared" si="3"/>
        <v>0</v>
      </c>
      <c r="N23" s="188">
        <v>0</v>
      </c>
      <c r="O23" s="188">
        <f t="shared" si="4"/>
        <v>0</v>
      </c>
      <c r="P23" s="188">
        <v>0</v>
      </c>
      <c r="Q23" s="188">
        <f t="shared" si="5"/>
        <v>0</v>
      </c>
      <c r="R23" s="190"/>
      <c r="S23" s="190" t="s">
        <v>633</v>
      </c>
      <c r="T23" s="191" t="s">
        <v>634</v>
      </c>
      <c r="U23" s="159">
        <v>0</v>
      </c>
      <c r="V23" s="159">
        <f t="shared" si="6"/>
        <v>0</v>
      </c>
      <c r="W23" s="159"/>
      <c r="X23" s="159" t="s">
        <v>314</v>
      </c>
      <c r="Y23" s="159" t="s">
        <v>315</v>
      </c>
      <c r="Z23" s="148"/>
      <c r="AA23" s="148"/>
      <c r="AB23" s="148"/>
      <c r="AC23" s="148"/>
      <c r="AD23" s="148"/>
      <c r="AE23" s="148"/>
      <c r="AF23" s="148"/>
      <c r="AG23" s="148" t="s">
        <v>2057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85">
        <v>16</v>
      </c>
      <c r="B24" s="186" t="s">
        <v>2125</v>
      </c>
      <c r="C24" s="197" t="s">
        <v>2126</v>
      </c>
      <c r="D24" s="187" t="s">
        <v>389</v>
      </c>
      <c r="E24" s="188">
        <v>120</v>
      </c>
      <c r="F24" s="189"/>
      <c r="G24" s="190">
        <f t="shared" si="0"/>
        <v>0</v>
      </c>
      <c r="H24" s="189"/>
      <c r="I24" s="190">
        <f t="shared" si="1"/>
        <v>0</v>
      </c>
      <c r="J24" s="189"/>
      <c r="K24" s="190">
        <f t="shared" si="2"/>
        <v>0</v>
      </c>
      <c r="L24" s="190">
        <v>12</v>
      </c>
      <c r="M24" s="190">
        <f t="shared" si="3"/>
        <v>0</v>
      </c>
      <c r="N24" s="188">
        <v>0</v>
      </c>
      <c r="O24" s="188">
        <f t="shared" si="4"/>
        <v>0</v>
      </c>
      <c r="P24" s="188">
        <v>0</v>
      </c>
      <c r="Q24" s="188">
        <f t="shared" si="5"/>
        <v>0</v>
      </c>
      <c r="R24" s="190"/>
      <c r="S24" s="190" t="s">
        <v>633</v>
      </c>
      <c r="T24" s="191" t="s">
        <v>634</v>
      </c>
      <c r="U24" s="159">
        <v>0</v>
      </c>
      <c r="V24" s="159">
        <f t="shared" si="6"/>
        <v>0</v>
      </c>
      <c r="W24" s="159"/>
      <c r="X24" s="159" t="s">
        <v>314</v>
      </c>
      <c r="Y24" s="159" t="s">
        <v>315</v>
      </c>
      <c r="Z24" s="148"/>
      <c r="AA24" s="148"/>
      <c r="AB24" s="148"/>
      <c r="AC24" s="148"/>
      <c r="AD24" s="148"/>
      <c r="AE24" s="148"/>
      <c r="AF24" s="148"/>
      <c r="AG24" s="148" t="s">
        <v>2057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
      <c r="A25" s="185">
        <v>17</v>
      </c>
      <c r="B25" s="186" t="s">
        <v>2127</v>
      </c>
      <c r="C25" s="197" t="s">
        <v>2128</v>
      </c>
      <c r="D25" s="187" t="s">
        <v>389</v>
      </c>
      <c r="E25" s="188">
        <v>50</v>
      </c>
      <c r="F25" s="189"/>
      <c r="G25" s="190">
        <f t="shared" si="0"/>
        <v>0</v>
      </c>
      <c r="H25" s="189"/>
      <c r="I25" s="190">
        <f t="shared" si="1"/>
        <v>0</v>
      </c>
      <c r="J25" s="189"/>
      <c r="K25" s="190">
        <f t="shared" si="2"/>
        <v>0</v>
      </c>
      <c r="L25" s="190">
        <v>12</v>
      </c>
      <c r="M25" s="190">
        <f t="shared" si="3"/>
        <v>0</v>
      </c>
      <c r="N25" s="188">
        <v>0</v>
      </c>
      <c r="O25" s="188">
        <f t="shared" si="4"/>
        <v>0</v>
      </c>
      <c r="P25" s="188">
        <v>0</v>
      </c>
      <c r="Q25" s="188">
        <f t="shared" si="5"/>
        <v>0</v>
      </c>
      <c r="R25" s="190"/>
      <c r="S25" s="190" t="s">
        <v>633</v>
      </c>
      <c r="T25" s="191" t="s">
        <v>634</v>
      </c>
      <c r="U25" s="159">
        <v>0</v>
      </c>
      <c r="V25" s="159">
        <f t="shared" si="6"/>
        <v>0</v>
      </c>
      <c r="W25" s="159"/>
      <c r="X25" s="159" t="s">
        <v>314</v>
      </c>
      <c r="Y25" s="159" t="s">
        <v>315</v>
      </c>
      <c r="Z25" s="148"/>
      <c r="AA25" s="148"/>
      <c r="AB25" s="148"/>
      <c r="AC25" s="148"/>
      <c r="AD25" s="148"/>
      <c r="AE25" s="148"/>
      <c r="AF25" s="148"/>
      <c r="AG25" s="148" t="s">
        <v>2057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85">
        <v>18</v>
      </c>
      <c r="B26" s="186" t="s">
        <v>2129</v>
      </c>
      <c r="C26" s="197" t="s">
        <v>2130</v>
      </c>
      <c r="D26" s="187" t="s">
        <v>389</v>
      </c>
      <c r="E26" s="188">
        <v>25</v>
      </c>
      <c r="F26" s="189"/>
      <c r="G26" s="190">
        <f t="shared" si="0"/>
        <v>0</v>
      </c>
      <c r="H26" s="189"/>
      <c r="I26" s="190">
        <f t="shared" si="1"/>
        <v>0</v>
      </c>
      <c r="J26" s="189"/>
      <c r="K26" s="190">
        <f t="shared" si="2"/>
        <v>0</v>
      </c>
      <c r="L26" s="190">
        <v>12</v>
      </c>
      <c r="M26" s="190">
        <f t="shared" si="3"/>
        <v>0</v>
      </c>
      <c r="N26" s="188">
        <v>0</v>
      </c>
      <c r="O26" s="188">
        <f t="shared" si="4"/>
        <v>0</v>
      </c>
      <c r="P26" s="188">
        <v>0</v>
      </c>
      <c r="Q26" s="188">
        <f t="shared" si="5"/>
        <v>0</v>
      </c>
      <c r="R26" s="190"/>
      <c r="S26" s="190" t="s">
        <v>633</v>
      </c>
      <c r="T26" s="191" t="s">
        <v>634</v>
      </c>
      <c r="U26" s="159">
        <v>0</v>
      </c>
      <c r="V26" s="159">
        <f t="shared" si="6"/>
        <v>0</v>
      </c>
      <c r="W26" s="159"/>
      <c r="X26" s="159" t="s">
        <v>314</v>
      </c>
      <c r="Y26" s="159" t="s">
        <v>315</v>
      </c>
      <c r="Z26" s="148"/>
      <c r="AA26" s="148"/>
      <c r="AB26" s="148"/>
      <c r="AC26" s="148"/>
      <c r="AD26" s="148"/>
      <c r="AE26" s="148"/>
      <c r="AF26" s="148"/>
      <c r="AG26" s="148" t="s">
        <v>2057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1" x14ac:dyDescent="0.2">
      <c r="A27" s="185">
        <v>19</v>
      </c>
      <c r="B27" s="186" t="s">
        <v>2131</v>
      </c>
      <c r="C27" s="197" t="s">
        <v>2132</v>
      </c>
      <c r="D27" s="187" t="s">
        <v>389</v>
      </c>
      <c r="E27" s="188">
        <v>45</v>
      </c>
      <c r="F27" s="189"/>
      <c r="G27" s="190">
        <f t="shared" si="0"/>
        <v>0</v>
      </c>
      <c r="H27" s="189"/>
      <c r="I27" s="190">
        <f t="shared" si="1"/>
        <v>0</v>
      </c>
      <c r="J27" s="189"/>
      <c r="K27" s="190">
        <f t="shared" si="2"/>
        <v>0</v>
      </c>
      <c r="L27" s="190">
        <v>12</v>
      </c>
      <c r="M27" s="190">
        <f t="shared" si="3"/>
        <v>0</v>
      </c>
      <c r="N27" s="188">
        <v>0</v>
      </c>
      <c r="O27" s="188">
        <f t="shared" si="4"/>
        <v>0</v>
      </c>
      <c r="P27" s="188">
        <v>0</v>
      </c>
      <c r="Q27" s="188">
        <f t="shared" si="5"/>
        <v>0</v>
      </c>
      <c r="R27" s="190"/>
      <c r="S27" s="190" t="s">
        <v>633</v>
      </c>
      <c r="T27" s="191" t="s">
        <v>634</v>
      </c>
      <c r="U27" s="159">
        <v>0</v>
      </c>
      <c r="V27" s="159">
        <f t="shared" si="6"/>
        <v>0</v>
      </c>
      <c r="W27" s="159"/>
      <c r="X27" s="159" t="s">
        <v>314</v>
      </c>
      <c r="Y27" s="159" t="s">
        <v>315</v>
      </c>
      <c r="Z27" s="148"/>
      <c r="AA27" s="148"/>
      <c r="AB27" s="148"/>
      <c r="AC27" s="148"/>
      <c r="AD27" s="148"/>
      <c r="AE27" s="148"/>
      <c r="AF27" s="148"/>
      <c r="AG27" s="148" t="s">
        <v>2057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2.5" outlineLevel="1" x14ac:dyDescent="0.2">
      <c r="A28" s="185">
        <v>20</v>
      </c>
      <c r="B28" s="186" t="s">
        <v>2133</v>
      </c>
      <c r="C28" s="197" t="s">
        <v>2134</v>
      </c>
      <c r="D28" s="187" t="s">
        <v>389</v>
      </c>
      <c r="E28" s="188">
        <v>220</v>
      </c>
      <c r="F28" s="189"/>
      <c r="G28" s="190">
        <f t="shared" si="0"/>
        <v>0</v>
      </c>
      <c r="H28" s="189"/>
      <c r="I28" s="190">
        <f t="shared" si="1"/>
        <v>0</v>
      </c>
      <c r="J28" s="189"/>
      <c r="K28" s="190">
        <f t="shared" si="2"/>
        <v>0</v>
      </c>
      <c r="L28" s="190">
        <v>12</v>
      </c>
      <c r="M28" s="190">
        <f t="shared" si="3"/>
        <v>0</v>
      </c>
      <c r="N28" s="188">
        <v>0</v>
      </c>
      <c r="O28" s="188">
        <f t="shared" si="4"/>
        <v>0</v>
      </c>
      <c r="P28" s="188">
        <v>0</v>
      </c>
      <c r="Q28" s="188">
        <f t="shared" si="5"/>
        <v>0</v>
      </c>
      <c r="R28" s="190"/>
      <c r="S28" s="190" t="s">
        <v>633</v>
      </c>
      <c r="T28" s="191" t="s">
        <v>634</v>
      </c>
      <c r="U28" s="159">
        <v>0</v>
      </c>
      <c r="V28" s="159">
        <f t="shared" si="6"/>
        <v>0</v>
      </c>
      <c r="W28" s="159"/>
      <c r="X28" s="159" t="s">
        <v>314</v>
      </c>
      <c r="Y28" s="159" t="s">
        <v>315</v>
      </c>
      <c r="Z28" s="148"/>
      <c r="AA28" s="148"/>
      <c r="AB28" s="148"/>
      <c r="AC28" s="148"/>
      <c r="AD28" s="148"/>
      <c r="AE28" s="148"/>
      <c r="AF28" s="148"/>
      <c r="AG28" s="148" t="s">
        <v>2057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2.5" outlineLevel="1" x14ac:dyDescent="0.2">
      <c r="A29" s="185">
        <v>21</v>
      </c>
      <c r="B29" s="186" t="s">
        <v>2135</v>
      </c>
      <c r="C29" s="197" t="s">
        <v>2136</v>
      </c>
      <c r="D29" s="187" t="s">
        <v>389</v>
      </c>
      <c r="E29" s="188">
        <v>60</v>
      </c>
      <c r="F29" s="189"/>
      <c r="G29" s="190">
        <f t="shared" si="0"/>
        <v>0</v>
      </c>
      <c r="H29" s="189"/>
      <c r="I29" s="190">
        <f t="shared" si="1"/>
        <v>0</v>
      </c>
      <c r="J29" s="189"/>
      <c r="K29" s="190">
        <f t="shared" si="2"/>
        <v>0</v>
      </c>
      <c r="L29" s="190">
        <v>12</v>
      </c>
      <c r="M29" s="190">
        <f t="shared" si="3"/>
        <v>0</v>
      </c>
      <c r="N29" s="188">
        <v>0</v>
      </c>
      <c r="O29" s="188">
        <f t="shared" si="4"/>
        <v>0</v>
      </c>
      <c r="P29" s="188">
        <v>0</v>
      </c>
      <c r="Q29" s="188">
        <f t="shared" si="5"/>
        <v>0</v>
      </c>
      <c r="R29" s="190"/>
      <c r="S29" s="190" t="s">
        <v>633</v>
      </c>
      <c r="T29" s="191" t="s">
        <v>634</v>
      </c>
      <c r="U29" s="159">
        <v>0</v>
      </c>
      <c r="V29" s="159">
        <f t="shared" si="6"/>
        <v>0</v>
      </c>
      <c r="W29" s="159"/>
      <c r="X29" s="159" t="s">
        <v>314</v>
      </c>
      <c r="Y29" s="159" t="s">
        <v>315</v>
      </c>
      <c r="Z29" s="148"/>
      <c r="AA29" s="148"/>
      <c r="AB29" s="148"/>
      <c r="AC29" s="148"/>
      <c r="AD29" s="148"/>
      <c r="AE29" s="148"/>
      <c r="AF29" s="148"/>
      <c r="AG29" s="148" t="s">
        <v>2057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
      <c r="A30" s="185">
        <v>22</v>
      </c>
      <c r="B30" s="186" t="s">
        <v>2137</v>
      </c>
      <c r="C30" s="197" t="s">
        <v>2138</v>
      </c>
      <c r="D30" s="187" t="s">
        <v>389</v>
      </c>
      <c r="E30" s="188">
        <v>80</v>
      </c>
      <c r="F30" s="189"/>
      <c r="G30" s="190">
        <f t="shared" si="0"/>
        <v>0</v>
      </c>
      <c r="H30" s="189"/>
      <c r="I30" s="190">
        <f t="shared" si="1"/>
        <v>0</v>
      </c>
      <c r="J30" s="189"/>
      <c r="K30" s="190">
        <f t="shared" si="2"/>
        <v>0</v>
      </c>
      <c r="L30" s="190">
        <v>12</v>
      </c>
      <c r="M30" s="190">
        <f t="shared" si="3"/>
        <v>0</v>
      </c>
      <c r="N30" s="188">
        <v>0</v>
      </c>
      <c r="O30" s="188">
        <f t="shared" si="4"/>
        <v>0</v>
      </c>
      <c r="P30" s="188">
        <v>0</v>
      </c>
      <c r="Q30" s="188">
        <f t="shared" si="5"/>
        <v>0</v>
      </c>
      <c r="R30" s="190"/>
      <c r="S30" s="190" t="s">
        <v>633</v>
      </c>
      <c r="T30" s="191" t="s">
        <v>634</v>
      </c>
      <c r="U30" s="159">
        <v>0</v>
      </c>
      <c r="V30" s="159">
        <f t="shared" si="6"/>
        <v>0</v>
      </c>
      <c r="W30" s="159"/>
      <c r="X30" s="159" t="s">
        <v>314</v>
      </c>
      <c r="Y30" s="159" t="s">
        <v>315</v>
      </c>
      <c r="Z30" s="148"/>
      <c r="AA30" s="148"/>
      <c r="AB30" s="148"/>
      <c r="AC30" s="148"/>
      <c r="AD30" s="148"/>
      <c r="AE30" s="148"/>
      <c r="AF30" s="148"/>
      <c r="AG30" s="148" t="s">
        <v>2057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85">
        <v>23</v>
      </c>
      <c r="B31" s="186" t="s">
        <v>2139</v>
      </c>
      <c r="C31" s="197" t="s">
        <v>2140</v>
      </c>
      <c r="D31" s="187" t="s">
        <v>389</v>
      </c>
      <c r="E31" s="188">
        <v>75</v>
      </c>
      <c r="F31" s="189"/>
      <c r="G31" s="190">
        <f t="shared" si="0"/>
        <v>0</v>
      </c>
      <c r="H31" s="189"/>
      <c r="I31" s="190">
        <f t="shared" si="1"/>
        <v>0</v>
      </c>
      <c r="J31" s="189"/>
      <c r="K31" s="190">
        <f t="shared" si="2"/>
        <v>0</v>
      </c>
      <c r="L31" s="190">
        <v>12</v>
      </c>
      <c r="M31" s="190">
        <f t="shared" si="3"/>
        <v>0</v>
      </c>
      <c r="N31" s="188">
        <v>0</v>
      </c>
      <c r="O31" s="188">
        <f t="shared" si="4"/>
        <v>0</v>
      </c>
      <c r="P31" s="188">
        <v>0</v>
      </c>
      <c r="Q31" s="188">
        <f t="shared" si="5"/>
        <v>0</v>
      </c>
      <c r="R31" s="190"/>
      <c r="S31" s="190" t="s">
        <v>633</v>
      </c>
      <c r="T31" s="191" t="s">
        <v>634</v>
      </c>
      <c r="U31" s="159">
        <v>0</v>
      </c>
      <c r="V31" s="159">
        <f t="shared" si="6"/>
        <v>0</v>
      </c>
      <c r="W31" s="159"/>
      <c r="X31" s="159" t="s">
        <v>314</v>
      </c>
      <c r="Y31" s="159" t="s">
        <v>315</v>
      </c>
      <c r="Z31" s="148"/>
      <c r="AA31" s="148"/>
      <c r="AB31" s="148"/>
      <c r="AC31" s="148"/>
      <c r="AD31" s="148"/>
      <c r="AE31" s="148"/>
      <c r="AF31" s="148"/>
      <c r="AG31" s="148" t="s">
        <v>2057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85">
        <v>24</v>
      </c>
      <c r="B32" s="186" t="s">
        <v>2141</v>
      </c>
      <c r="C32" s="197" t="s">
        <v>2142</v>
      </c>
      <c r="D32" s="187" t="s">
        <v>632</v>
      </c>
      <c r="E32" s="188">
        <v>157</v>
      </c>
      <c r="F32" s="189"/>
      <c r="G32" s="190">
        <f t="shared" si="0"/>
        <v>0</v>
      </c>
      <c r="H32" s="189"/>
      <c r="I32" s="190">
        <f t="shared" si="1"/>
        <v>0</v>
      </c>
      <c r="J32" s="189"/>
      <c r="K32" s="190">
        <f t="shared" si="2"/>
        <v>0</v>
      </c>
      <c r="L32" s="190">
        <v>12</v>
      </c>
      <c r="M32" s="190">
        <f t="shared" si="3"/>
        <v>0</v>
      </c>
      <c r="N32" s="188">
        <v>0</v>
      </c>
      <c r="O32" s="188">
        <f t="shared" si="4"/>
        <v>0</v>
      </c>
      <c r="P32" s="188">
        <v>0</v>
      </c>
      <c r="Q32" s="188">
        <f t="shared" si="5"/>
        <v>0</v>
      </c>
      <c r="R32" s="190"/>
      <c r="S32" s="190" t="s">
        <v>633</v>
      </c>
      <c r="T32" s="191" t="s">
        <v>634</v>
      </c>
      <c r="U32" s="159">
        <v>0</v>
      </c>
      <c r="V32" s="159">
        <f t="shared" si="6"/>
        <v>0</v>
      </c>
      <c r="W32" s="159"/>
      <c r="X32" s="159" t="s">
        <v>314</v>
      </c>
      <c r="Y32" s="159" t="s">
        <v>315</v>
      </c>
      <c r="Z32" s="148"/>
      <c r="AA32" s="148"/>
      <c r="AB32" s="148"/>
      <c r="AC32" s="148"/>
      <c r="AD32" s="148"/>
      <c r="AE32" s="148"/>
      <c r="AF32" s="148"/>
      <c r="AG32" s="148" t="s">
        <v>2057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85">
        <v>25</v>
      </c>
      <c r="B33" s="186" t="s">
        <v>2143</v>
      </c>
      <c r="C33" s="197" t="s">
        <v>2144</v>
      </c>
      <c r="D33" s="187" t="s">
        <v>632</v>
      </c>
      <c r="E33" s="188">
        <v>70</v>
      </c>
      <c r="F33" s="189"/>
      <c r="G33" s="190">
        <f t="shared" si="0"/>
        <v>0</v>
      </c>
      <c r="H33" s="189"/>
      <c r="I33" s="190">
        <f t="shared" si="1"/>
        <v>0</v>
      </c>
      <c r="J33" s="189"/>
      <c r="K33" s="190">
        <f t="shared" si="2"/>
        <v>0</v>
      </c>
      <c r="L33" s="190">
        <v>12</v>
      </c>
      <c r="M33" s="190">
        <f t="shared" si="3"/>
        <v>0</v>
      </c>
      <c r="N33" s="188">
        <v>0</v>
      </c>
      <c r="O33" s="188">
        <f t="shared" si="4"/>
        <v>0</v>
      </c>
      <c r="P33" s="188">
        <v>0</v>
      </c>
      <c r="Q33" s="188">
        <f t="shared" si="5"/>
        <v>0</v>
      </c>
      <c r="R33" s="190"/>
      <c r="S33" s="190" t="s">
        <v>633</v>
      </c>
      <c r="T33" s="191" t="s">
        <v>634</v>
      </c>
      <c r="U33" s="159">
        <v>0</v>
      </c>
      <c r="V33" s="159">
        <f t="shared" si="6"/>
        <v>0</v>
      </c>
      <c r="W33" s="159"/>
      <c r="X33" s="159" t="s">
        <v>314</v>
      </c>
      <c r="Y33" s="159" t="s">
        <v>315</v>
      </c>
      <c r="Z33" s="148"/>
      <c r="AA33" s="148"/>
      <c r="AB33" s="148"/>
      <c r="AC33" s="148"/>
      <c r="AD33" s="148"/>
      <c r="AE33" s="148"/>
      <c r="AF33" s="148"/>
      <c r="AG33" s="148" t="s">
        <v>2057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26</v>
      </c>
      <c r="B34" s="186" t="s">
        <v>2145</v>
      </c>
      <c r="C34" s="197" t="s">
        <v>2146</v>
      </c>
      <c r="D34" s="187" t="s">
        <v>632</v>
      </c>
      <c r="E34" s="188">
        <v>20</v>
      </c>
      <c r="F34" s="189"/>
      <c r="G34" s="190">
        <f t="shared" si="0"/>
        <v>0</v>
      </c>
      <c r="H34" s="189"/>
      <c r="I34" s="190">
        <f t="shared" si="1"/>
        <v>0</v>
      </c>
      <c r="J34" s="189"/>
      <c r="K34" s="190">
        <f t="shared" si="2"/>
        <v>0</v>
      </c>
      <c r="L34" s="190">
        <v>12</v>
      </c>
      <c r="M34" s="190">
        <f t="shared" si="3"/>
        <v>0</v>
      </c>
      <c r="N34" s="188">
        <v>0</v>
      </c>
      <c r="O34" s="188">
        <f t="shared" si="4"/>
        <v>0</v>
      </c>
      <c r="P34" s="188">
        <v>0</v>
      </c>
      <c r="Q34" s="188">
        <f t="shared" si="5"/>
        <v>0</v>
      </c>
      <c r="R34" s="190"/>
      <c r="S34" s="190" t="s">
        <v>633</v>
      </c>
      <c r="T34" s="191" t="s">
        <v>634</v>
      </c>
      <c r="U34" s="159">
        <v>0</v>
      </c>
      <c r="V34" s="159">
        <f t="shared" si="6"/>
        <v>0</v>
      </c>
      <c r="W34" s="159"/>
      <c r="X34" s="159" t="s">
        <v>314</v>
      </c>
      <c r="Y34" s="159" t="s">
        <v>315</v>
      </c>
      <c r="Z34" s="148"/>
      <c r="AA34" s="148"/>
      <c r="AB34" s="148"/>
      <c r="AC34" s="148"/>
      <c r="AD34" s="148"/>
      <c r="AE34" s="148"/>
      <c r="AF34" s="148"/>
      <c r="AG34" s="148" t="s">
        <v>2057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27</v>
      </c>
      <c r="B35" s="186" t="s">
        <v>2147</v>
      </c>
      <c r="C35" s="197" t="s">
        <v>2148</v>
      </c>
      <c r="D35" s="187" t="s">
        <v>632</v>
      </c>
      <c r="E35" s="188">
        <v>10</v>
      </c>
      <c r="F35" s="189"/>
      <c r="G35" s="190">
        <f t="shared" si="0"/>
        <v>0</v>
      </c>
      <c r="H35" s="189"/>
      <c r="I35" s="190">
        <f t="shared" si="1"/>
        <v>0</v>
      </c>
      <c r="J35" s="189"/>
      <c r="K35" s="190">
        <f t="shared" si="2"/>
        <v>0</v>
      </c>
      <c r="L35" s="190">
        <v>12</v>
      </c>
      <c r="M35" s="190">
        <f t="shared" si="3"/>
        <v>0</v>
      </c>
      <c r="N35" s="188">
        <v>0</v>
      </c>
      <c r="O35" s="188">
        <f t="shared" si="4"/>
        <v>0</v>
      </c>
      <c r="P35" s="188">
        <v>0</v>
      </c>
      <c r="Q35" s="188">
        <f t="shared" si="5"/>
        <v>0</v>
      </c>
      <c r="R35" s="190"/>
      <c r="S35" s="190" t="s">
        <v>633</v>
      </c>
      <c r="T35" s="191" t="s">
        <v>634</v>
      </c>
      <c r="U35" s="159">
        <v>0</v>
      </c>
      <c r="V35" s="159">
        <f t="shared" si="6"/>
        <v>0</v>
      </c>
      <c r="W35" s="159"/>
      <c r="X35" s="159" t="s">
        <v>314</v>
      </c>
      <c r="Y35" s="159" t="s">
        <v>315</v>
      </c>
      <c r="Z35" s="148"/>
      <c r="AA35" s="148"/>
      <c r="AB35" s="148"/>
      <c r="AC35" s="148"/>
      <c r="AD35" s="148"/>
      <c r="AE35" s="148"/>
      <c r="AF35" s="148"/>
      <c r="AG35" s="148" t="s">
        <v>2057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5">
        <v>28</v>
      </c>
      <c r="B36" s="186" t="s">
        <v>2149</v>
      </c>
      <c r="C36" s="197" t="s">
        <v>2150</v>
      </c>
      <c r="D36" s="187" t="s">
        <v>632</v>
      </c>
      <c r="E36" s="188">
        <v>50</v>
      </c>
      <c r="F36" s="189"/>
      <c r="G36" s="190">
        <f t="shared" si="0"/>
        <v>0</v>
      </c>
      <c r="H36" s="189"/>
      <c r="I36" s="190">
        <f t="shared" si="1"/>
        <v>0</v>
      </c>
      <c r="J36" s="189"/>
      <c r="K36" s="190">
        <f t="shared" si="2"/>
        <v>0</v>
      </c>
      <c r="L36" s="190">
        <v>12</v>
      </c>
      <c r="M36" s="190">
        <f t="shared" si="3"/>
        <v>0</v>
      </c>
      <c r="N36" s="188">
        <v>0</v>
      </c>
      <c r="O36" s="188">
        <f t="shared" si="4"/>
        <v>0</v>
      </c>
      <c r="P36" s="188">
        <v>0</v>
      </c>
      <c r="Q36" s="188">
        <f t="shared" si="5"/>
        <v>0</v>
      </c>
      <c r="R36" s="190"/>
      <c r="S36" s="190" t="s">
        <v>633</v>
      </c>
      <c r="T36" s="191" t="s">
        <v>634</v>
      </c>
      <c r="U36" s="159">
        <v>0</v>
      </c>
      <c r="V36" s="159">
        <f t="shared" si="6"/>
        <v>0</v>
      </c>
      <c r="W36" s="159"/>
      <c r="X36" s="159" t="s">
        <v>314</v>
      </c>
      <c r="Y36" s="159" t="s">
        <v>315</v>
      </c>
      <c r="Z36" s="148"/>
      <c r="AA36" s="148"/>
      <c r="AB36" s="148"/>
      <c r="AC36" s="148"/>
      <c r="AD36" s="148"/>
      <c r="AE36" s="148"/>
      <c r="AF36" s="148"/>
      <c r="AG36" s="148" t="s">
        <v>2057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29</v>
      </c>
      <c r="B37" s="186" t="s">
        <v>2151</v>
      </c>
      <c r="C37" s="197" t="s">
        <v>2152</v>
      </c>
      <c r="D37" s="187" t="s">
        <v>632</v>
      </c>
      <c r="E37" s="188">
        <v>14</v>
      </c>
      <c r="F37" s="189"/>
      <c r="G37" s="190">
        <f t="shared" si="0"/>
        <v>0</v>
      </c>
      <c r="H37" s="189"/>
      <c r="I37" s="190">
        <f t="shared" si="1"/>
        <v>0</v>
      </c>
      <c r="J37" s="189"/>
      <c r="K37" s="190">
        <f t="shared" si="2"/>
        <v>0</v>
      </c>
      <c r="L37" s="190">
        <v>12</v>
      </c>
      <c r="M37" s="190">
        <f t="shared" si="3"/>
        <v>0</v>
      </c>
      <c r="N37" s="188">
        <v>0</v>
      </c>
      <c r="O37" s="188">
        <f t="shared" si="4"/>
        <v>0</v>
      </c>
      <c r="P37" s="188">
        <v>0</v>
      </c>
      <c r="Q37" s="188">
        <f t="shared" si="5"/>
        <v>0</v>
      </c>
      <c r="R37" s="190"/>
      <c r="S37" s="190" t="s">
        <v>633</v>
      </c>
      <c r="T37" s="191" t="s">
        <v>634</v>
      </c>
      <c r="U37" s="159">
        <v>0</v>
      </c>
      <c r="V37" s="159">
        <f t="shared" si="6"/>
        <v>0</v>
      </c>
      <c r="W37" s="159"/>
      <c r="X37" s="159" t="s">
        <v>314</v>
      </c>
      <c r="Y37" s="159" t="s">
        <v>315</v>
      </c>
      <c r="Z37" s="148"/>
      <c r="AA37" s="148"/>
      <c r="AB37" s="148"/>
      <c r="AC37" s="148"/>
      <c r="AD37" s="148"/>
      <c r="AE37" s="148"/>
      <c r="AF37" s="148"/>
      <c r="AG37" s="148" t="s">
        <v>2057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30</v>
      </c>
      <c r="B38" s="186" t="s">
        <v>2153</v>
      </c>
      <c r="C38" s="197" t="s">
        <v>2154</v>
      </c>
      <c r="D38" s="187" t="s">
        <v>632</v>
      </c>
      <c r="E38" s="188">
        <v>4</v>
      </c>
      <c r="F38" s="189"/>
      <c r="G38" s="190">
        <f t="shared" si="0"/>
        <v>0</v>
      </c>
      <c r="H38" s="189"/>
      <c r="I38" s="190">
        <f t="shared" si="1"/>
        <v>0</v>
      </c>
      <c r="J38" s="189"/>
      <c r="K38" s="190">
        <f t="shared" si="2"/>
        <v>0</v>
      </c>
      <c r="L38" s="190">
        <v>12</v>
      </c>
      <c r="M38" s="190">
        <f t="shared" si="3"/>
        <v>0</v>
      </c>
      <c r="N38" s="188">
        <v>0</v>
      </c>
      <c r="O38" s="188">
        <f t="shared" si="4"/>
        <v>0</v>
      </c>
      <c r="P38" s="188">
        <v>0</v>
      </c>
      <c r="Q38" s="188">
        <f t="shared" si="5"/>
        <v>0</v>
      </c>
      <c r="R38" s="190"/>
      <c r="S38" s="190" t="s">
        <v>633</v>
      </c>
      <c r="T38" s="191" t="s">
        <v>634</v>
      </c>
      <c r="U38" s="159">
        <v>0</v>
      </c>
      <c r="V38" s="159">
        <f t="shared" si="6"/>
        <v>0</v>
      </c>
      <c r="W38" s="159"/>
      <c r="X38" s="159" t="s">
        <v>314</v>
      </c>
      <c r="Y38" s="159" t="s">
        <v>315</v>
      </c>
      <c r="Z38" s="148"/>
      <c r="AA38" s="148"/>
      <c r="AB38" s="148"/>
      <c r="AC38" s="148"/>
      <c r="AD38" s="148"/>
      <c r="AE38" s="148"/>
      <c r="AF38" s="148"/>
      <c r="AG38" s="148" t="s">
        <v>2057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85">
        <v>31</v>
      </c>
      <c r="B39" s="186" t="s">
        <v>2155</v>
      </c>
      <c r="C39" s="197" t="s">
        <v>2156</v>
      </c>
      <c r="D39" s="187" t="s">
        <v>632</v>
      </c>
      <c r="E39" s="188">
        <v>16</v>
      </c>
      <c r="F39" s="189"/>
      <c r="G39" s="190">
        <f t="shared" si="0"/>
        <v>0</v>
      </c>
      <c r="H39" s="189"/>
      <c r="I39" s="190">
        <f t="shared" si="1"/>
        <v>0</v>
      </c>
      <c r="J39" s="189"/>
      <c r="K39" s="190">
        <f t="shared" si="2"/>
        <v>0</v>
      </c>
      <c r="L39" s="190">
        <v>12</v>
      </c>
      <c r="M39" s="190">
        <f t="shared" si="3"/>
        <v>0</v>
      </c>
      <c r="N39" s="188">
        <v>0</v>
      </c>
      <c r="O39" s="188">
        <f t="shared" si="4"/>
        <v>0</v>
      </c>
      <c r="P39" s="188">
        <v>0</v>
      </c>
      <c r="Q39" s="188">
        <f t="shared" si="5"/>
        <v>0</v>
      </c>
      <c r="R39" s="190"/>
      <c r="S39" s="190" t="s">
        <v>633</v>
      </c>
      <c r="T39" s="191" t="s">
        <v>634</v>
      </c>
      <c r="U39" s="159">
        <v>0</v>
      </c>
      <c r="V39" s="159">
        <f t="shared" si="6"/>
        <v>0</v>
      </c>
      <c r="W39" s="159"/>
      <c r="X39" s="159" t="s">
        <v>314</v>
      </c>
      <c r="Y39" s="159" t="s">
        <v>315</v>
      </c>
      <c r="Z39" s="148"/>
      <c r="AA39" s="148"/>
      <c r="AB39" s="148"/>
      <c r="AC39" s="148"/>
      <c r="AD39" s="148"/>
      <c r="AE39" s="148"/>
      <c r="AF39" s="148"/>
      <c r="AG39" s="148" t="s">
        <v>2057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5">
        <v>32</v>
      </c>
      <c r="B40" s="186" t="s">
        <v>2157</v>
      </c>
      <c r="C40" s="197" t="s">
        <v>2158</v>
      </c>
      <c r="D40" s="187" t="s">
        <v>632</v>
      </c>
      <c r="E40" s="188">
        <v>7</v>
      </c>
      <c r="F40" s="189"/>
      <c r="G40" s="190">
        <f t="shared" si="0"/>
        <v>0</v>
      </c>
      <c r="H40" s="189"/>
      <c r="I40" s="190">
        <f t="shared" si="1"/>
        <v>0</v>
      </c>
      <c r="J40" s="189"/>
      <c r="K40" s="190">
        <f t="shared" si="2"/>
        <v>0</v>
      </c>
      <c r="L40" s="190">
        <v>12</v>
      </c>
      <c r="M40" s="190">
        <f t="shared" si="3"/>
        <v>0</v>
      </c>
      <c r="N40" s="188">
        <v>0</v>
      </c>
      <c r="O40" s="188">
        <f t="shared" si="4"/>
        <v>0</v>
      </c>
      <c r="P40" s="188">
        <v>0</v>
      </c>
      <c r="Q40" s="188">
        <f t="shared" si="5"/>
        <v>0</v>
      </c>
      <c r="R40" s="190"/>
      <c r="S40" s="190" t="s">
        <v>633</v>
      </c>
      <c r="T40" s="191" t="s">
        <v>634</v>
      </c>
      <c r="U40" s="159">
        <v>0</v>
      </c>
      <c r="V40" s="159">
        <f t="shared" si="6"/>
        <v>0</v>
      </c>
      <c r="W40" s="159"/>
      <c r="X40" s="159" t="s">
        <v>314</v>
      </c>
      <c r="Y40" s="159" t="s">
        <v>315</v>
      </c>
      <c r="Z40" s="148"/>
      <c r="AA40" s="148"/>
      <c r="AB40" s="148"/>
      <c r="AC40" s="148"/>
      <c r="AD40" s="148"/>
      <c r="AE40" s="148"/>
      <c r="AF40" s="148"/>
      <c r="AG40" s="148" t="s">
        <v>2057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33</v>
      </c>
      <c r="B41" s="186" t="s">
        <v>2159</v>
      </c>
      <c r="C41" s="197" t="s">
        <v>2160</v>
      </c>
      <c r="D41" s="187" t="s">
        <v>632</v>
      </c>
      <c r="E41" s="188">
        <v>14</v>
      </c>
      <c r="F41" s="189"/>
      <c r="G41" s="190">
        <f t="shared" si="0"/>
        <v>0</v>
      </c>
      <c r="H41" s="189"/>
      <c r="I41" s="190">
        <f t="shared" si="1"/>
        <v>0</v>
      </c>
      <c r="J41" s="189"/>
      <c r="K41" s="190">
        <f t="shared" si="2"/>
        <v>0</v>
      </c>
      <c r="L41" s="190">
        <v>12</v>
      </c>
      <c r="M41" s="190">
        <f t="shared" si="3"/>
        <v>0</v>
      </c>
      <c r="N41" s="188">
        <v>0</v>
      </c>
      <c r="O41" s="188">
        <f t="shared" si="4"/>
        <v>0</v>
      </c>
      <c r="P41" s="188">
        <v>0</v>
      </c>
      <c r="Q41" s="188">
        <f t="shared" si="5"/>
        <v>0</v>
      </c>
      <c r="R41" s="190"/>
      <c r="S41" s="190" t="s">
        <v>633</v>
      </c>
      <c r="T41" s="191" t="s">
        <v>634</v>
      </c>
      <c r="U41" s="159">
        <v>0</v>
      </c>
      <c r="V41" s="159">
        <f t="shared" si="6"/>
        <v>0</v>
      </c>
      <c r="W41" s="159"/>
      <c r="X41" s="159" t="s">
        <v>314</v>
      </c>
      <c r="Y41" s="159" t="s">
        <v>315</v>
      </c>
      <c r="Z41" s="148"/>
      <c r="AA41" s="148"/>
      <c r="AB41" s="148"/>
      <c r="AC41" s="148"/>
      <c r="AD41" s="148"/>
      <c r="AE41" s="148"/>
      <c r="AF41" s="148"/>
      <c r="AG41" s="148" t="s">
        <v>2057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34</v>
      </c>
      <c r="B42" s="186" t="s">
        <v>2161</v>
      </c>
      <c r="C42" s="197" t="s">
        <v>2162</v>
      </c>
      <c r="D42" s="187" t="s">
        <v>632</v>
      </c>
      <c r="E42" s="188">
        <v>5</v>
      </c>
      <c r="F42" s="189"/>
      <c r="G42" s="190">
        <f t="shared" si="0"/>
        <v>0</v>
      </c>
      <c r="H42" s="189"/>
      <c r="I42" s="190">
        <f t="shared" si="1"/>
        <v>0</v>
      </c>
      <c r="J42" s="189"/>
      <c r="K42" s="190">
        <f t="shared" si="2"/>
        <v>0</v>
      </c>
      <c r="L42" s="190">
        <v>12</v>
      </c>
      <c r="M42" s="190">
        <f t="shared" si="3"/>
        <v>0</v>
      </c>
      <c r="N42" s="188">
        <v>0</v>
      </c>
      <c r="O42" s="188">
        <f t="shared" si="4"/>
        <v>0</v>
      </c>
      <c r="P42" s="188">
        <v>0</v>
      </c>
      <c r="Q42" s="188">
        <f t="shared" si="5"/>
        <v>0</v>
      </c>
      <c r="R42" s="190"/>
      <c r="S42" s="190" t="s">
        <v>633</v>
      </c>
      <c r="T42" s="191" t="s">
        <v>634</v>
      </c>
      <c r="U42" s="159">
        <v>0</v>
      </c>
      <c r="V42" s="159">
        <f t="shared" si="6"/>
        <v>0</v>
      </c>
      <c r="W42" s="159"/>
      <c r="X42" s="159" t="s">
        <v>314</v>
      </c>
      <c r="Y42" s="159" t="s">
        <v>315</v>
      </c>
      <c r="Z42" s="148"/>
      <c r="AA42" s="148"/>
      <c r="AB42" s="148"/>
      <c r="AC42" s="148"/>
      <c r="AD42" s="148"/>
      <c r="AE42" s="148"/>
      <c r="AF42" s="148"/>
      <c r="AG42" s="148" t="s">
        <v>2057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5">
        <v>35</v>
      </c>
      <c r="B43" s="186" t="s">
        <v>2163</v>
      </c>
      <c r="C43" s="197" t="s">
        <v>2164</v>
      </c>
      <c r="D43" s="187" t="s">
        <v>632</v>
      </c>
      <c r="E43" s="188">
        <v>14</v>
      </c>
      <c r="F43" s="189"/>
      <c r="G43" s="190">
        <f t="shared" si="0"/>
        <v>0</v>
      </c>
      <c r="H43" s="189"/>
      <c r="I43" s="190">
        <f t="shared" si="1"/>
        <v>0</v>
      </c>
      <c r="J43" s="189"/>
      <c r="K43" s="190">
        <f t="shared" si="2"/>
        <v>0</v>
      </c>
      <c r="L43" s="190">
        <v>12</v>
      </c>
      <c r="M43" s="190">
        <f t="shared" si="3"/>
        <v>0</v>
      </c>
      <c r="N43" s="188">
        <v>0</v>
      </c>
      <c r="O43" s="188">
        <f t="shared" si="4"/>
        <v>0</v>
      </c>
      <c r="P43" s="188">
        <v>0</v>
      </c>
      <c r="Q43" s="188">
        <f t="shared" si="5"/>
        <v>0</v>
      </c>
      <c r="R43" s="190"/>
      <c r="S43" s="190" t="s">
        <v>633</v>
      </c>
      <c r="T43" s="191" t="s">
        <v>634</v>
      </c>
      <c r="U43" s="159">
        <v>0</v>
      </c>
      <c r="V43" s="159">
        <f t="shared" si="6"/>
        <v>0</v>
      </c>
      <c r="W43" s="159"/>
      <c r="X43" s="159" t="s">
        <v>314</v>
      </c>
      <c r="Y43" s="159" t="s">
        <v>315</v>
      </c>
      <c r="Z43" s="148"/>
      <c r="AA43" s="148"/>
      <c r="AB43" s="148"/>
      <c r="AC43" s="148"/>
      <c r="AD43" s="148"/>
      <c r="AE43" s="148"/>
      <c r="AF43" s="148"/>
      <c r="AG43" s="148" t="s">
        <v>2057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85">
        <v>36</v>
      </c>
      <c r="B44" s="186" t="s">
        <v>2165</v>
      </c>
      <c r="C44" s="197" t="s">
        <v>2166</v>
      </c>
      <c r="D44" s="187" t="s">
        <v>632</v>
      </c>
      <c r="E44" s="188">
        <v>99</v>
      </c>
      <c r="F44" s="189"/>
      <c r="G44" s="190">
        <f t="shared" si="0"/>
        <v>0</v>
      </c>
      <c r="H44" s="189"/>
      <c r="I44" s="190">
        <f t="shared" si="1"/>
        <v>0</v>
      </c>
      <c r="J44" s="189"/>
      <c r="K44" s="190">
        <f t="shared" si="2"/>
        <v>0</v>
      </c>
      <c r="L44" s="190">
        <v>12</v>
      </c>
      <c r="M44" s="190">
        <f t="shared" si="3"/>
        <v>0</v>
      </c>
      <c r="N44" s="188">
        <v>0</v>
      </c>
      <c r="O44" s="188">
        <f t="shared" si="4"/>
        <v>0</v>
      </c>
      <c r="P44" s="188">
        <v>0</v>
      </c>
      <c r="Q44" s="188">
        <f t="shared" si="5"/>
        <v>0</v>
      </c>
      <c r="R44" s="190"/>
      <c r="S44" s="190" t="s">
        <v>633</v>
      </c>
      <c r="T44" s="191" t="s">
        <v>634</v>
      </c>
      <c r="U44" s="159">
        <v>0</v>
      </c>
      <c r="V44" s="159">
        <f t="shared" si="6"/>
        <v>0</v>
      </c>
      <c r="W44" s="159"/>
      <c r="X44" s="159" t="s">
        <v>314</v>
      </c>
      <c r="Y44" s="159" t="s">
        <v>315</v>
      </c>
      <c r="Z44" s="148"/>
      <c r="AA44" s="148"/>
      <c r="AB44" s="148"/>
      <c r="AC44" s="148"/>
      <c r="AD44" s="148"/>
      <c r="AE44" s="148"/>
      <c r="AF44" s="148"/>
      <c r="AG44" s="148" t="s">
        <v>2057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37</v>
      </c>
      <c r="B45" s="186" t="s">
        <v>2167</v>
      </c>
      <c r="C45" s="197" t="s">
        <v>2168</v>
      </c>
      <c r="D45" s="187" t="s">
        <v>632</v>
      </c>
      <c r="E45" s="188">
        <v>2</v>
      </c>
      <c r="F45" s="189"/>
      <c r="G45" s="190">
        <f t="shared" si="0"/>
        <v>0</v>
      </c>
      <c r="H45" s="189"/>
      <c r="I45" s="190">
        <f t="shared" si="1"/>
        <v>0</v>
      </c>
      <c r="J45" s="189"/>
      <c r="K45" s="190">
        <f t="shared" si="2"/>
        <v>0</v>
      </c>
      <c r="L45" s="190">
        <v>12</v>
      </c>
      <c r="M45" s="190">
        <f t="shared" si="3"/>
        <v>0</v>
      </c>
      <c r="N45" s="188">
        <v>0</v>
      </c>
      <c r="O45" s="188">
        <f t="shared" si="4"/>
        <v>0</v>
      </c>
      <c r="P45" s="188">
        <v>0</v>
      </c>
      <c r="Q45" s="188">
        <f t="shared" si="5"/>
        <v>0</v>
      </c>
      <c r="R45" s="190"/>
      <c r="S45" s="190" t="s">
        <v>633</v>
      </c>
      <c r="T45" s="191" t="s">
        <v>634</v>
      </c>
      <c r="U45" s="159">
        <v>0</v>
      </c>
      <c r="V45" s="159">
        <f t="shared" si="6"/>
        <v>0</v>
      </c>
      <c r="W45" s="159"/>
      <c r="X45" s="159" t="s">
        <v>314</v>
      </c>
      <c r="Y45" s="159" t="s">
        <v>315</v>
      </c>
      <c r="Z45" s="148"/>
      <c r="AA45" s="148"/>
      <c r="AB45" s="148"/>
      <c r="AC45" s="148"/>
      <c r="AD45" s="148"/>
      <c r="AE45" s="148"/>
      <c r="AF45" s="148"/>
      <c r="AG45" s="148" t="s">
        <v>2057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38</v>
      </c>
      <c r="B46" s="186" t="s">
        <v>2169</v>
      </c>
      <c r="C46" s="197" t="s">
        <v>2170</v>
      </c>
      <c r="D46" s="187" t="s">
        <v>632</v>
      </c>
      <c r="E46" s="188">
        <v>8</v>
      </c>
      <c r="F46" s="189"/>
      <c r="G46" s="190">
        <f t="shared" si="0"/>
        <v>0</v>
      </c>
      <c r="H46" s="189"/>
      <c r="I46" s="190">
        <f t="shared" si="1"/>
        <v>0</v>
      </c>
      <c r="J46" s="189"/>
      <c r="K46" s="190">
        <f t="shared" si="2"/>
        <v>0</v>
      </c>
      <c r="L46" s="190">
        <v>12</v>
      </c>
      <c r="M46" s="190">
        <f t="shared" si="3"/>
        <v>0</v>
      </c>
      <c r="N46" s="188">
        <v>0</v>
      </c>
      <c r="O46" s="188">
        <f t="shared" si="4"/>
        <v>0</v>
      </c>
      <c r="P46" s="188">
        <v>0</v>
      </c>
      <c r="Q46" s="188">
        <f t="shared" si="5"/>
        <v>0</v>
      </c>
      <c r="R46" s="190"/>
      <c r="S46" s="190" t="s">
        <v>633</v>
      </c>
      <c r="T46" s="191" t="s">
        <v>634</v>
      </c>
      <c r="U46" s="159">
        <v>0</v>
      </c>
      <c r="V46" s="159">
        <f t="shared" si="6"/>
        <v>0</v>
      </c>
      <c r="W46" s="159"/>
      <c r="X46" s="159" t="s">
        <v>314</v>
      </c>
      <c r="Y46" s="159" t="s">
        <v>315</v>
      </c>
      <c r="Z46" s="148"/>
      <c r="AA46" s="148"/>
      <c r="AB46" s="148"/>
      <c r="AC46" s="148"/>
      <c r="AD46" s="148"/>
      <c r="AE46" s="148"/>
      <c r="AF46" s="148"/>
      <c r="AG46" s="148" t="s">
        <v>2057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85">
        <v>39</v>
      </c>
      <c r="B47" s="186" t="s">
        <v>2171</v>
      </c>
      <c r="C47" s="197" t="s">
        <v>2172</v>
      </c>
      <c r="D47" s="187" t="s">
        <v>632</v>
      </c>
      <c r="E47" s="188">
        <v>2</v>
      </c>
      <c r="F47" s="189"/>
      <c r="G47" s="190">
        <f t="shared" si="0"/>
        <v>0</v>
      </c>
      <c r="H47" s="189"/>
      <c r="I47" s="190">
        <f t="shared" si="1"/>
        <v>0</v>
      </c>
      <c r="J47" s="189"/>
      <c r="K47" s="190">
        <f t="shared" si="2"/>
        <v>0</v>
      </c>
      <c r="L47" s="190">
        <v>12</v>
      </c>
      <c r="M47" s="190">
        <f t="shared" si="3"/>
        <v>0</v>
      </c>
      <c r="N47" s="188">
        <v>0</v>
      </c>
      <c r="O47" s="188">
        <f t="shared" si="4"/>
        <v>0</v>
      </c>
      <c r="P47" s="188">
        <v>0</v>
      </c>
      <c r="Q47" s="188">
        <f t="shared" si="5"/>
        <v>0</v>
      </c>
      <c r="R47" s="190"/>
      <c r="S47" s="190" t="s">
        <v>633</v>
      </c>
      <c r="T47" s="191" t="s">
        <v>634</v>
      </c>
      <c r="U47" s="159">
        <v>0</v>
      </c>
      <c r="V47" s="159">
        <f t="shared" si="6"/>
        <v>0</v>
      </c>
      <c r="W47" s="159"/>
      <c r="X47" s="159" t="s">
        <v>314</v>
      </c>
      <c r="Y47" s="159" t="s">
        <v>315</v>
      </c>
      <c r="Z47" s="148"/>
      <c r="AA47" s="148"/>
      <c r="AB47" s="148"/>
      <c r="AC47" s="148"/>
      <c r="AD47" s="148"/>
      <c r="AE47" s="148"/>
      <c r="AF47" s="148"/>
      <c r="AG47" s="148" t="s">
        <v>2057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40</v>
      </c>
      <c r="B48" s="186" t="s">
        <v>2173</v>
      </c>
      <c r="C48" s="197" t="s">
        <v>2174</v>
      </c>
      <c r="D48" s="187" t="s">
        <v>632</v>
      </c>
      <c r="E48" s="188">
        <v>10</v>
      </c>
      <c r="F48" s="189"/>
      <c r="G48" s="190">
        <f t="shared" si="0"/>
        <v>0</v>
      </c>
      <c r="H48" s="189"/>
      <c r="I48" s="190">
        <f t="shared" si="1"/>
        <v>0</v>
      </c>
      <c r="J48" s="189"/>
      <c r="K48" s="190">
        <f t="shared" si="2"/>
        <v>0</v>
      </c>
      <c r="L48" s="190">
        <v>12</v>
      </c>
      <c r="M48" s="190">
        <f t="shared" si="3"/>
        <v>0</v>
      </c>
      <c r="N48" s="188">
        <v>0</v>
      </c>
      <c r="O48" s="188">
        <f t="shared" si="4"/>
        <v>0</v>
      </c>
      <c r="P48" s="188">
        <v>0</v>
      </c>
      <c r="Q48" s="188">
        <f t="shared" si="5"/>
        <v>0</v>
      </c>
      <c r="R48" s="190"/>
      <c r="S48" s="190" t="s">
        <v>633</v>
      </c>
      <c r="T48" s="191" t="s">
        <v>634</v>
      </c>
      <c r="U48" s="159">
        <v>0</v>
      </c>
      <c r="V48" s="159">
        <f t="shared" si="6"/>
        <v>0</v>
      </c>
      <c r="W48" s="159"/>
      <c r="X48" s="159" t="s">
        <v>314</v>
      </c>
      <c r="Y48" s="159" t="s">
        <v>315</v>
      </c>
      <c r="Z48" s="148"/>
      <c r="AA48" s="148"/>
      <c r="AB48" s="148"/>
      <c r="AC48" s="148"/>
      <c r="AD48" s="148"/>
      <c r="AE48" s="148"/>
      <c r="AF48" s="148"/>
      <c r="AG48" s="148" t="s">
        <v>2057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22.5" outlineLevel="1" x14ac:dyDescent="0.2">
      <c r="A49" s="185">
        <v>41</v>
      </c>
      <c r="B49" s="186" t="s">
        <v>2175</v>
      </c>
      <c r="C49" s="197" t="s">
        <v>2176</v>
      </c>
      <c r="D49" s="187" t="s">
        <v>632</v>
      </c>
      <c r="E49" s="188">
        <v>1</v>
      </c>
      <c r="F49" s="189"/>
      <c r="G49" s="190">
        <f t="shared" si="0"/>
        <v>0</v>
      </c>
      <c r="H49" s="189"/>
      <c r="I49" s="190">
        <f t="shared" si="1"/>
        <v>0</v>
      </c>
      <c r="J49" s="189"/>
      <c r="K49" s="190">
        <f t="shared" si="2"/>
        <v>0</v>
      </c>
      <c r="L49" s="190">
        <v>12</v>
      </c>
      <c r="M49" s="190">
        <f t="shared" si="3"/>
        <v>0</v>
      </c>
      <c r="N49" s="188">
        <v>0</v>
      </c>
      <c r="O49" s="188">
        <f t="shared" si="4"/>
        <v>0</v>
      </c>
      <c r="P49" s="188">
        <v>0</v>
      </c>
      <c r="Q49" s="188">
        <f t="shared" si="5"/>
        <v>0</v>
      </c>
      <c r="R49" s="190"/>
      <c r="S49" s="190" t="s">
        <v>633</v>
      </c>
      <c r="T49" s="191" t="s">
        <v>634</v>
      </c>
      <c r="U49" s="159">
        <v>0</v>
      </c>
      <c r="V49" s="159">
        <f t="shared" si="6"/>
        <v>0</v>
      </c>
      <c r="W49" s="159"/>
      <c r="X49" s="159" t="s">
        <v>314</v>
      </c>
      <c r="Y49" s="159" t="s">
        <v>315</v>
      </c>
      <c r="Z49" s="148"/>
      <c r="AA49" s="148"/>
      <c r="AB49" s="148"/>
      <c r="AC49" s="148"/>
      <c r="AD49" s="148"/>
      <c r="AE49" s="148"/>
      <c r="AF49" s="148"/>
      <c r="AG49" s="148" t="s">
        <v>2057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22.5" outlineLevel="1" x14ac:dyDescent="0.2">
      <c r="A50" s="185">
        <v>42</v>
      </c>
      <c r="B50" s="186" t="s">
        <v>2177</v>
      </c>
      <c r="C50" s="197" t="s">
        <v>2178</v>
      </c>
      <c r="D50" s="187" t="s">
        <v>374</v>
      </c>
      <c r="E50" s="188">
        <v>4</v>
      </c>
      <c r="F50" s="189"/>
      <c r="G50" s="190">
        <f t="shared" si="0"/>
        <v>0</v>
      </c>
      <c r="H50" s="189"/>
      <c r="I50" s="190">
        <f t="shared" si="1"/>
        <v>0</v>
      </c>
      <c r="J50" s="189"/>
      <c r="K50" s="190">
        <f t="shared" si="2"/>
        <v>0</v>
      </c>
      <c r="L50" s="190">
        <v>12</v>
      </c>
      <c r="M50" s="190">
        <f t="shared" si="3"/>
        <v>0</v>
      </c>
      <c r="N50" s="188">
        <v>0</v>
      </c>
      <c r="O50" s="188">
        <f t="shared" si="4"/>
        <v>0</v>
      </c>
      <c r="P50" s="188">
        <v>0</v>
      </c>
      <c r="Q50" s="188">
        <f t="shared" si="5"/>
        <v>0</v>
      </c>
      <c r="R50" s="190"/>
      <c r="S50" s="190" t="s">
        <v>633</v>
      </c>
      <c r="T50" s="191" t="s">
        <v>634</v>
      </c>
      <c r="U50" s="159">
        <v>0</v>
      </c>
      <c r="V50" s="159">
        <f t="shared" si="6"/>
        <v>0</v>
      </c>
      <c r="W50" s="159"/>
      <c r="X50" s="159" t="s">
        <v>314</v>
      </c>
      <c r="Y50" s="159" t="s">
        <v>315</v>
      </c>
      <c r="Z50" s="148"/>
      <c r="AA50" s="148"/>
      <c r="AB50" s="148"/>
      <c r="AC50" s="148"/>
      <c r="AD50" s="148"/>
      <c r="AE50" s="148"/>
      <c r="AF50" s="148"/>
      <c r="AG50" s="148" t="s">
        <v>2057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85">
        <v>43</v>
      </c>
      <c r="B51" s="186" t="s">
        <v>2179</v>
      </c>
      <c r="C51" s="197" t="s">
        <v>2180</v>
      </c>
      <c r="D51" s="187" t="s">
        <v>0</v>
      </c>
      <c r="E51" s="188">
        <v>8</v>
      </c>
      <c r="F51" s="189"/>
      <c r="G51" s="190">
        <f t="shared" si="0"/>
        <v>0</v>
      </c>
      <c r="H51" s="189"/>
      <c r="I51" s="190">
        <f t="shared" si="1"/>
        <v>0</v>
      </c>
      <c r="J51" s="189"/>
      <c r="K51" s="190">
        <f t="shared" si="2"/>
        <v>0</v>
      </c>
      <c r="L51" s="190">
        <v>12</v>
      </c>
      <c r="M51" s="190">
        <f t="shared" si="3"/>
        <v>0</v>
      </c>
      <c r="N51" s="188">
        <v>0</v>
      </c>
      <c r="O51" s="188">
        <f t="shared" si="4"/>
        <v>0</v>
      </c>
      <c r="P51" s="188">
        <v>0</v>
      </c>
      <c r="Q51" s="188">
        <f t="shared" si="5"/>
        <v>0</v>
      </c>
      <c r="R51" s="190"/>
      <c r="S51" s="190" t="s">
        <v>633</v>
      </c>
      <c r="T51" s="191" t="s">
        <v>634</v>
      </c>
      <c r="U51" s="159">
        <v>0</v>
      </c>
      <c r="V51" s="159">
        <f t="shared" si="6"/>
        <v>0</v>
      </c>
      <c r="W51" s="159"/>
      <c r="X51" s="159" t="s">
        <v>314</v>
      </c>
      <c r="Y51" s="159" t="s">
        <v>315</v>
      </c>
      <c r="Z51" s="148"/>
      <c r="AA51" s="148"/>
      <c r="AB51" s="148"/>
      <c r="AC51" s="148"/>
      <c r="AD51" s="148"/>
      <c r="AE51" s="148"/>
      <c r="AF51" s="148"/>
      <c r="AG51" s="148" t="s">
        <v>2057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x14ac:dyDescent="0.2">
      <c r="A52" s="171" t="s">
        <v>308</v>
      </c>
      <c r="B52" s="172" t="s">
        <v>156</v>
      </c>
      <c r="C52" s="194" t="s">
        <v>158</v>
      </c>
      <c r="D52" s="173"/>
      <c r="E52" s="174"/>
      <c r="F52" s="175"/>
      <c r="G52" s="175">
        <f>SUMIF(AG53:AG62,"&lt;&gt;NOR",G53:G62)</f>
        <v>0</v>
      </c>
      <c r="H52" s="175"/>
      <c r="I52" s="175">
        <f>SUM(I53:I62)</f>
        <v>0</v>
      </c>
      <c r="J52" s="175"/>
      <c r="K52" s="175">
        <f>SUM(K53:K62)</f>
        <v>0</v>
      </c>
      <c r="L52" s="175"/>
      <c r="M52" s="175">
        <f>SUM(M53:M62)</f>
        <v>0</v>
      </c>
      <c r="N52" s="174"/>
      <c r="O52" s="174">
        <f>SUM(O53:O62)</f>
        <v>0</v>
      </c>
      <c r="P52" s="174"/>
      <c r="Q52" s="174">
        <f>SUM(Q53:Q62)</f>
        <v>0</v>
      </c>
      <c r="R52" s="175"/>
      <c r="S52" s="175"/>
      <c r="T52" s="176"/>
      <c r="U52" s="170"/>
      <c r="V52" s="170">
        <f>SUM(V53:V62)</f>
        <v>0</v>
      </c>
      <c r="W52" s="170"/>
      <c r="X52" s="170"/>
      <c r="Y52" s="170"/>
      <c r="AG52" t="s">
        <v>309</v>
      </c>
    </row>
    <row r="53" spans="1:60" outlineLevel="1" x14ac:dyDescent="0.2">
      <c r="A53" s="185">
        <v>44</v>
      </c>
      <c r="B53" s="186" t="s">
        <v>2181</v>
      </c>
      <c r="C53" s="197" t="s">
        <v>2182</v>
      </c>
      <c r="D53" s="187" t="s">
        <v>632</v>
      </c>
      <c r="E53" s="188">
        <v>1</v>
      </c>
      <c r="F53" s="189"/>
      <c r="G53" s="190">
        <f t="shared" ref="G53:G62" si="7">ROUND(E53*F53,2)</f>
        <v>0</v>
      </c>
      <c r="H53" s="189"/>
      <c r="I53" s="190">
        <f t="shared" ref="I53:I62" si="8">ROUND(E53*H53,2)</f>
        <v>0</v>
      </c>
      <c r="J53" s="189"/>
      <c r="K53" s="190">
        <f t="shared" ref="K53:K62" si="9">ROUND(E53*J53,2)</f>
        <v>0</v>
      </c>
      <c r="L53" s="190">
        <v>12</v>
      </c>
      <c r="M53" s="190">
        <f t="shared" ref="M53:M62" si="10">G53*(1+L53/100)</f>
        <v>0</v>
      </c>
      <c r="N53" s="188">
        <v>0</v>
      </c>
      <c r="O53" s="188">
        <f t="shared" ref="O53:O62" si="11">ROUND(E53*N53,2)</f>
        <v>0</v>
      </c>
      <c r="P53" s="188">
        <v>0</v>
      </c>
      <c r="Q53" s="188">
        <f t="shared" ref="Q53:Q62" si="12">ROUND(E53*P53,2)</f>
        <v>0</v>
      </c>
      <c r="R53" s="190"/>
      <c r="S53" s="190" t="s">
        <v>633</v>
      </c>
      <c r="T53" s="191" t="s">
        <v>634</v>
      </c>
      <c r="U53" s="159">
        <v>0</v>
      </c>
      <c r="V53" s="159">
        <f t="shared" ref="V53:V62" si="13">ROUND(E53*U53,2)</f>
        <v>0</v>
      </c>
      <c r="W53" s="159"/>
      <c r="X53" s="159" t="s">
        <v>314</v>
      </c>
      <c r="Y53" s="159" t="s">
        <v>315</v>
      </c>
      <c r="Z53" s="148"/>
      <c r="AA53" s="148"/>
      <c r="AB53" s="148"/>
      <c r="AC53" s="148"/>
      <c r="AD53" s="148"/>
      <c r="AE53" s="148"/>
      <c r="AF53" s="148"/>
      <c r="AG53" s="148" t="s">
        <v>2057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45</v>
      </c>
      <c r="B54" s="186" t="s">
        <v>2183</v>
      </c>
      <c r="C54" s="197" t="s">
        <v>2184</v>
      </c>
      <c r="D54" s="187" t="s">
        <v>632</v>
      </c>
      <c r="E54" s="188">
        <v>1</v>
      </c>
      <c r="F54" s="189"/>
      <c r="G54" s="190">
        <f t="shared" si="7"/>
        <v>0</v>
      </c>
      <c r="H54" s="189"/>
      <c r="I54" s="190">
        <f t="shared" si="8"/>
        <v>0</v>
      </c>
      <c r="J54" s="189"/>
      <c r="K54" s="190">
        <f t="shared" si="9"/>
        <v>0</v>
      </c>
      <c r="L54" s="190">
        <v>12</v>
      </c>
      <c r="M54" s="190">
        <f t="shared" si="10"/>
        <v>0</v>
      </c>
      <c r="N54" s="188">
        <v>0</v>
      </c>
      <c r="O54" s="188">
        <f t="shared" si="11"/>
        <v>0</v>
      </c>
      <c r="P54" s="188">
        <v>0</v>
      </c>
      <c r="Q54" s="188">
        <f t="shared" si="12"/>
        <v>0</v>
      </c>
      <c r="R54" s="190"/>
      <c r="S54" s="190" t="s">
        <v>633</v>
      </c>
      <c r="T54" s="191" t="s">
        <v>634</v>
      </c>
      <c r="U54" s="159">
        <v>0</v>
      </c>
      <c r="V54" s="159">
        <f t="shared" si="13"/>
        <v>0</v>
      </c>
      <c r="W54" s="159"/>
      <c r="X54" s="159" t="s">
        <v>314</v>
      </c>
      <c r="Y54" s="159" t="s">
        <v>315</v>
      </c>
      <c r="Z54" s="148"/>
      <c r="AA54" s="148"/>
      <c r="AB54" s="148"/>
      <c r="AC54" s="148"/>
      <c r="AD54" s="148"/>
      <c r="AE54" s="148"/>
      <c r="AF54" s="148"/>
      <c r="AG54" s="148" t="s">
        <v>2057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46</v>
      </c>
      <c r="B55" s="186" t="s">
        <v>2185</v>
      </c>
      <c r="C55" s="197" t="s">
        <v>2186</v>
      </c>
      <c r="D55" s="187" t="s">
        <v>632</v>
      </c>
      <c r="E55" s="188">
        <v>1</v>
      </c>
      <c r="F55" s="189"/>
      <c r="G55" s="190">
        <f t="shared" si="7"/>
        <v>0</v>
      </c>
      <c r="H55" s="189"/>
      <c r="I55" s="190">
        <f t="shared" si="8"/>
        <v>0</v>
      </c>
      <c r="J55" s="189"/>
      <c r="K55" s="190">
        <f t="shared" si="9"/>
        <v>0</v>
      </c>
      <c r="L55" s="190">
        <v>12</v>
      </c>
      <c r="M55" s="190">
        <f t="shared" si="10"/>
        <v>0</v>
      </c>
      <c r="N55" s="188">
        <v>0</v>
      </c>
      <c r="O55" s="188">
        <f t="shared" si="11"/>
        <v>0</v>
      </c>
      <c r="P55" s="188">
        <v>0</v>
      </c>
      <c r="Q55" s="188">
        <f t="shared" si="12"/>
        <v>0</v>
      </c>
      <c r="R55" s="190"/>
      <c r="S55" s="190" t="s">
        <v>633</v>
      </c>
      <c r="T55" s="191" t="s">
        <v>634</v>
      </c>
      <c r="U55" s="159">
        <v>0</v>
      </c>
      <c r="V55" s="159">
        <f t="shared" si="13"/>
        <v>0</v>
      </c>
      <c r="W55" s="159"/>
      <c r="X55" s="159" t="s">
        <v>314</v>
      </c>
      <c r="Y55" s="159" t="s">
        <v>315</v>
      </c>
      <c r="Z55" s="148"/>
      <c r="AA55" s="148"/>
      <c r="AB55" s="148"/>
      <c r="AC55" s="148"/>
      <c r="AD55" s="148"/>
      <c r="AE55" s="148"/>
      <c r="AF55" s="148"/>
      <c r="AG55" s="148" t="s">
        <v>2057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5">
        <v>47</v>
      </c>
      <c r="B56" s="186" t="s">
        <v>2187</v>
      </c>
      <c r="C56" s="197" t="s">
        <v>2188</v>
      </c>
      <c r="D56" s="187" t="s">
        <v>632</v>
      </c>
      <c r="E56" s="188">
        <v>1</v>
      </c>
      <c r="F56" s="189"/>
      <c r="G56" s="190">
        <f t="shared" si="7"/>
        <v>0</v>
      </c>
      <c r="H56" s="189"/>
      <c r="I56" s="190">
        <f t="shared" si="8"/>
        <v>0</v>
      </c>
      <c r="J56" s="189"/>
      <c r="K56" s="190">
        <f t="shared" si="9"/>
        <v>0</v>
      </c>
      <c r="L56" s="190">
        <v>12</v>
      </c>
      <c r="M56" s="190">
        <f t="shared" si="10"/>
        <v>0</v>
      </c>
      <c r="N56" s="188">
        <v>0</v>
      </c>
      <c r="O56" s="188">
        <f t="shared" si="11"/>
        <v>0</v>
      </c>
      <c r="P56" s="188">
        <v>0</v>
      </c>
      <c r="Q56" s="188">
        <f t="shared" si="12"/>
        <v>0</v>
      </c>
      <c r="R56" s="190"/>
      <c r="S56" s="190" t="s">
        <v>633</v>
      </c>
      <c r="T56" s="191" t="s">
        <v>634</v>
      </c>
      <c r="U56" s="159">
        <v>0</v>
      </c>
      <c r="V56" s="159">
        <f t="shared" si="13"/>
        <v>0</v>
      </c>
      <c r="W56" s="159"/>
      <c r="X56" s="159" t="s">
        <v>314</v>
      </c>
      <c r="Y56" s="159" t="s">
        <v>315</v>
      </c>
      <c r="Z56" s="148"/>
      <c r="AA56" s="148"/>
      <c r="AB56" s="148"/>
      <c r="AC56" s="148"/>
      <c r="AD56" s="148"/>
      <c r="AE56" s="148"/>
      <c r="AF56" s="148"/>
      <c r="AG56" s="148" t="s">
        <v>2057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85">
        <v>48</v>
      </c>
      <c r="B57" s="186" t="s">
        <v>2189</v>
      </c>
      <c r="C57" s="197" t="s">
        <v>2190</v>
      </c>
      <c r="D57" s="187" t="s">
        <v>632</v>
      </c>
      <c r="E57" s="188">
        <v>1</v>
      </c>
      <c r="F57" s="189"/>
      <c r="G57" s="190">
        <f t="shared" si="7"/>
        <v>0</v>
      </c>
      <c r="H57" s="189"/>
      <c r="I57" s="190">
        <f t="shared" si="8"/>
        <v>0</v>
      </c>
      <c r="J57" s="189"/>
      <c r="K57" s="190">
        <f t="shared" si="9"/>
        <v>0</v>
      </c>
      <c r="L57" s="190">
        <v>12</v>
      </c>
      <c r="M57" s="190">
        <f t="shared" si="10"/>
        <v>0</v>
      </c>
      <c r="N57" s="188">
        <v>0</v>
      </c>
      <c r="O57" s="188">
        <f t="shared" si="11"/>
        <v>0</v>
      </c>
      <c r="P57" s="188">
        <v>0</v>
      </c>
      <c r="Q57" s="188">
        <f t="shared" si="12"/>
        <v>0</v>
      </c>
      <c r="R57" s="190"/>
      <c r="S57" s="190" t="s">
        <v>633</v>
      </c>
      <c r="T57" s="191" t="s">
        <v>634</v>
      </c>
      <c r="U57" s="159">
        <v>0</v>
      </c>
      <c r="V57" s="159">
        <f t="shared" si="13"/>
        <v>0</v>
      </c>
      <c r="W57" s="159"/>
      <c r="X57" s="159" t="s">
        <v>314</v>
      </c>
      <c r="Y57" s="159" t="s">
        <v>315</v>
      </c>
      <c r="Z57" s="148"/>
      <c r="AA57" s="148"/>
      <c r="AB57" s="148"/>
      <c r="AC57" s="148"/>
      <c r="AD57" s="148"/>
      <c r="AE57" s="148"/>
      <c r="AF57" s="148"/>
      <c r="AG57" s="148" t="s">
        <v>2057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85">
        <v>49</v>
      </c>
      <c r="B58" s="186" t="s">
        <v>2191</v>
      </c>
      <c r="C58" s="197" t="s">
        <v>2192</v>
      </c>
      <c r="D58" s="187" t="s">
        <v>632</v>
      </c>
      <c r="E58" s="188">
        <v>1</v>
      </c>
      <c r="F58" s="189"/>
      <c r="G58" s="190">
        <f t="shared" si="7"/>
        <v>0</v>
      </c>
      <c r="H58" s="189"/>
      <c r="I58" s="190">
        <f t="shared" si="8"/>
        <v>0</v>
      </c>
      <c r="J58" s="189"/>
      <c r="K58" s="190">
        <f t="shared" si="9"/>
        <v>0</v>
      </c>
      <c r="L58" s="190">
        <v>12</v>
      </c>
      <c r="M58" s="190">
        <f t="shared" si="10"/>
        <v>0</v>
      </c>
      <c r="N58" s="188">
        <v>0</v>
      </c>
      <c r="O58" s="188">
        <f t="shared" si="11"/>
        <v>0</v>
      </c>
      <c r="P58" s="188">
        <v>0</v>
      </c>
      <c r="Q58" s="188">
        <f t="shared" si="12"/>
        <v>0</v>
      </c>
      <c r="R58" s="190"/>
      <c r="S58" s="190" t="s">
        <v>633</v>
      </c>
      <c r="T58" s="191" t="s">
        <v>634</v>
      </c>
      <c r="U58" s="159">
        <v>0</v>
      </c>
      <c r="V58" s="159">
        <f t="shared" si="13"/>
        <v>0</v>
      </c>
      <c r="W58" s="159"/>
      <c r="X58" s="159" t="s">
        <v>314</v>
      </c>
      <c r="Y58" s="159" t="s">
        <v>315</v>
      </c>
      <c r="Z58" s="148"/>
      <c r="AA58" s="148"/>
      <c r="AB58" s="148"/>
      <c r="AC58" s="148"/>
      <c r="AD58" s="148"/>
      <c r="AE58" s="148"/>
      <c r="AF58" s="148"/>
      <c r="AG58" s="148" t="s">
        <v>2057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85">
        <v>50</v>
      </c>
      <c r="B59" s="186" t="s">
        <v>2193</v>
      </c>
      <c r="C59" s="197" t="s">
        <v>2194</v>
      </c>
      <c r="D59" s="187" t="s">
        <v>632</v>
      </c>
      <c r="E59" s="188">
        <v>1</v>
      </c>
      <c r="F59" s="189"/>
      <c r="G59" s="190">
        <f t="shared" si="7"/>
        <v>0</v>
      </c>
      <c r="H59" s="189"/>
      <c r="I59" s="190">
        <f t="shared" si="8"/>
        <v>0</v>
      </c>
      <c r="J59" s="189"/>
      <c r="K59" s="190">
        <f t="shared" si="9"/>
        <v>0</v>
      </c>
      <c r="L59" s="190">
        <v>12</v>
      </c>
      <c r="M59" s="190">
        <f t="shared" si="10"/>
        <v>0</v>
      </c>
      <c r="N59" s="188">
        <v>0</v>
      </c>
      <c r="O59" s="188">
        <f t="shared" si="11"/>
        <v>0</v>
      </c>
      <c r="P59" s="188">
        <v>0</v>
      </c>
      <c r="Q59" s="188">
        <f t="shared" si="12"/>
        <v>0</v>
      </c>
      <c r="R59" s="190"/>
      <c r="S59" s="190" t="s">
        <v>633</v>
      </c>
      <c r="T59" s="191" t="s">
        <v>634</v>
      </c>
      <c r="U59" s="159">
        <v>0</v>
      </c>
      <c r="V59" s="159">
        <f t="shared" si="13"/>
        <v>0</v>
      </c>
      <c r="W59" s="159"/>
      <c r="X59" s="159" t="s">
        <v>314</v>
      </c>
      <c r="Y59" s="159" t="s">
        <v>315</v>
      </c>
      <c r="Z59" s="148"/>
      <c r="AA59" s="148"/>
      <c r="AB59" s="148"/>
      <c r="AC59" s="148"/>
      <c r="AD59" s="148"/>
      <c r="AE59" s="148"/>
      <c r="AF59" s="148"/>
      <c r="AG59" s="148" t="s">
        <v>2057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85">
        <v>51</v>
      </c>
      <c r="B60" s="186" t="s">
        <v>2195</v>
      </c>
      <c r="C60" s="197" t="s">
        <v>2196</v>
      </c>
      <c r="D60" s="187" t="s">
        <v>632</v>
      </c>
      <c r="E60" s="188">
        <v>1</v>
      </c>
      <c r="F60" s="189"/>
      <c r="G60" s="190">
        <f t="shared" si="7"/>
        <v>0</v>
      </c>
      <c r="H60" s="189"/>
      <c r="I60" s="190">
        <f t="shared" si="8"/>
        <v>0</v>
      </c>
      <c r="J60" s="189"/>
      <c r="K60" s="190">
        <f t="shared" si="9"/>
        <v>0</v>
      </c>
      <c r="L60" s="190">
        <v>12</v>
      </c>
      <c r="M60" s="190">
        <f t="shared" si="10"/>
        <v>0</v>
      </c>
      <c r="N60" s="188">
        <v>0</v>
      </c>
      <c r="O60" s="188">
        <f t="shared" si="11"/>
        <v>0</v>
      </c>
      <c r="P60" s="188">
        <v>0</v>
      </c>
      <c r="Q60" s="188">
        <f t="shared" si="12"/>
        <v>0</v>
      </c>
      <c r="R60" s="190"/>
      <c r="S60" s="190" t="s">
        <v>633</v>
      </c>
      <c r="T60" s="191" t="s">
        <v>634</v>
      </c>
      <c r="U60" s="159">
        <v>0</v>
      </c>
      <c r="V60" s="159">
        <f t="shared" si="13"/>
        <v>0</v>
      </c>
      <c r="W60" s="159"/>
      <c r="X60" s="159" t="s">
        <v>314</v>
      </c>
      <c r="Y60" s="159" t="s">
        <v>315</v>
      </c>
      <c r="Z60" s="148"/>
      <c r="AA60" s="148"/>
      <c r="AB60" s="148"/>
      <c r="AC60" s="148"/>
      <c r="AD60" s="148"/>
      <c r="AE60" s="148"/>
      <c r="AF60" s="148"/>
      <c r="AG60" s="148" t="s">
        <v>2057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
      <c r="A61" s="185">
        <v>52</v>
      </c>
      <c r="B61" s="186" t="s">
        <v>2197</v>
      </c>
      <c r="C61" s="197" t="s">
        <v>2198</v>
      </c>
      <c r="D61" s="187" t="s">
        <v>632</v>
      </c>
      <c r="E61" s="188">
        <v>2</v>
      </c>
      <c r="F61" s="189"/>
      <c r="G61" s="190">
        <f t="shared" si="7"/>
        <v>0</v>
      </c>
      <c r="H61" s="189"/>
      <c r="I61" s="190">
        <f t="shared" si="8"/>
        <v>0</v>
      </c>
      <c r="J61" s="189"/>
      <c r="K61" s="190">
        <f t="shared" si="9"/>
        <v>0</v>
      </c>
      <c r="L61" s="190">
        <v>12</v>
      </c>
      <c r="M61" s="190">
        <f t="shared" si="10"/>
        <v>0</v>
      </c>
      <c r="N61" s="188">
        <v>0</v>
      </c>
      <c r="O61" s="188">
        <f t="shared" si="11"/>
        <v>0</v>
      </c>
      <c r="P61" s="188">
        <v>0</v>
      </c>
      <c r="Q61" s="188">
        <f t="shared" si="12"/>
        <v>0</v>
      </c>
      <c r="R61" s="190"/>
      <c r="S61" s="190" t="s">
        <v>633</v>
      </c>
      <c r="T61" s="191" t="s">
        <v>634</v>
      </c>
      <c r="U61" s="159">
        <v>0</v>
      </c>
      <c r="V61" s="159">
        <f t="shared" si="13"/>
        <v>0</v>
      </c>
      <c r="W61" s="159"/>
      <c r="X61" s="159" t="s">
        <v>314</v>
      </c>
      <c r="Y61" s="159" t="s">
        <v>315</v>
      </c>
      <c r="Z61" s="148"/>
      <c r="AA61" s="148"/>
      <c r="AB61" s="148"/>
      <c r="AC61" s="148"/>
      <c r="AD61" s="148"/>
      <c r="AE61" s="148"/>
      <c r="AF61" s="148"/>
      <c r="AG61" s="148" t="s">
        <v>2057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85">
        <v>53</v>
      </c>
      <c r="B62" s="186" t="s">
        <v>2199</v>
      </c>
      <c r="C62" s="197" t="s">
        <v>2180</v>
      </c>
      <c r="D62" s="187" t="s">
        <v>0</v>
      </c>
      <c r="E62" s="188">
        <v>8</v>
      </c>
      <c r="F62" s="189"/>
      <c r="G62" s="190">
        <f t="shared" si="7"/>
        <v>0</v>
      </c>
      <c r="H62" s="189"/>
      <c r="I62" s="190">
        <f t="shared" si="8"/>
        <v>0</v>
      </c>
      <c r="J62" s="189"/>
      <c r="K62" s="190">
        <f t="shared" si="9"/>
        <v>0</v>
      </c>
      <c r="L62" s="190">
        <v>12</v>
      </c>
      <c r="M62" s="190">
        <f t="shared" si="10"/>
        <v>0</v>
      </c>
      <c r="N62" s="188">
        <v>0</v>
      </c>
      <c r="O62" s="188">
        <f t="shared" si="11"/>
        <v>0</v>
      </c>
      <c r="P62" s="188">
        <v>0</v>
      </c>
      <c r="Q62" s="188">
        <f t="shared" si="12"/>
        <v>0</v>
      </c>
      <c r="R62" s="190"/>
      <c r="S62" s="190" t="s">
        <v>633</v>
      </c>
      <c r="T62" s="191" t="s">
        <v>634</v>
      </c>
      <c r="U62" s="159">
        <v>0</v>
      </c>
      <c r="V62" s="159">
        <f t="shared" si="13"/>
        <v>0</v>
      </c>
      <c r="W62" s="159"/>
      <c r="X62" s="159" t="s">
        <v>314</v>
      </c>
      <c r="Y62" s="159" t="s">
        <v>315</v>
      </c>
      <c r="Z62" s="148"/>
      <c r="AA62" s="148"/>
      <c r="AB62" s="148"/>
      <c r="AC62" s="148"/>
      <c r="AD62" s="148"/>
      <c r="AE62" s="148"/>
      <c r="AF62" s="148"/>
      <c r="AG62" s="148" t="s">
        <v>2057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x14ac:dyDescent="0.2">
      <c r="A63" s="171" t="s">
        <v>308</v>
      </c>
      <c r="B63" s="172" t="s">
        <v>159</v>
      </c>
      <c r="C63" s="194" t="s">
        <v>161</v>
      </c>
      <c r="D63" s="173"/>
      <c r="E63" s="174"/>
      <c r="F63" s="175"/>
      <c r="G63" s="175">
        <f>SUMIF(AG64:AG67,"&lt;&gt;NOR",G64:G67)</f>
        <v>0</v>
      </c>
      <c r="H63" s="175"/>
      <c r="I63" s="175">
        <f>SUM(I64:I67)</f>
        <v>0</v>
      </c>
      <c r="J63" s="175"/>
      <c r="K63" s="175">
        <f>SUM(K64:K67)</f>
        <v>0</v>
      </c>
      <c r="L63" s="175"/>
      <c r="M63" s="175">
        <f>SUM(M64:M67)</f>
        <v>0</v>
      </c>
      <c r="N63" s="174"/>
      <c r="O63" s="174">
        <f>SUM(O64:O67)</f>
        <v>0</v>
      </c>
      <c r="P63" s="174"/>
      <c r="Q63" s="174">
        <f>SUM(Q64:Q67)</f>
        <v>0</v>
      </c>
      <c r="R63" s="175"/>
      <c r="S63" s="175"/>
      <c r="T63" s="176"/>
      <c r="U63" s="170"/>
      <c r="V63" s="170">
        <f>SUM(V64:V67)</f>
        <v>0</v>
      </c>
      <c r="W63" s="170"/>
      <c r="X63" s="170"/>
      <c r="Y63" s="170"/>
      <c r="AG63" t="s">
        <v>309</v>
      </c>
    </row>
    <row r="64" spans="1:60" outlineLevel="1" x14ac:dyDescent="0.2">
      <c r="A64" s="185">
        <v>54</v>
      </c>
      <c r="B64" s="186" t="s">
        <v>2200</v>
      </c>
      <c r="C64" s="197" t="s">
        <v>2201</v>
      </c>
      <c r="D64" s="187" t="s">
        <v>632</v>
      </c>
      <c r="E64" s="188">
        <v>180</v>
      </c>
      <c r="F64" s="189"/>
      <c r="G64" s="190">
        <f>ROUND(E64*F64,2)</f>
        <v>0</v>
      </c>
      <c r="H64" s="189"/>
      <c r="I64" s="190">
        <f>ROUND(E64*H64,2)</f>
        <v>0</v>
      </c>
      <c r="J64" s="189"/>
      <c r="K64" s="190">
        <f>ROUND(E64*J64,2)</f>
        <v>0</v>
      </c>
      <c r="L64" s="190">
        <v>12</v>
      </c>
      <c r="M64" s="190">
        <f>G64*(1+L64/100)</f>
        <v>0</v>
      </c>
      <c r="N64" s="188">
        <v>0</v>
      </c>
      <c r="O64" s="188">
        <f>ROUND(E64*N64,2)</f>
        <v>0</v>
      </c>
      <c r="P64" s="188">
        <v>0</v>
      </c>
      <c r="Q64" s="188">
        <f>ROUND(E64*P64,2)</f>
        <v>0</v>
      </c>
      <c r="R64" s="190"/>
      <c r="S64" s="190" t="s">
        <v>633</v>
      </c>
      <c r="T64" s="191" t="s">
        <v>634</v>
      </c>
      <c r="U64" s="159">
        <v>0</v>
      </c>
      <c r="V64" s="159">
        <f>ROUND(E64*U64,2)</f>
        <v>0</v>
      </c>
      <c r="W64" s="159"/>
      <c r="X64" s="159" t="s">
        <v>314</v>
      </c>
      <c r="Y64" s="159" t="s">
        <v>315</v>
      </c>
      <c r="Z64" s="148"/>
      <c r="AA64" s="148"/>
      <c r="AB64" s="148"/>
      <c r="AC64" s="148"/>
      <c r="AD64" s="148"/>
      <c r="AE64" s="148"/>
      <c r="AF64" s="148"/>
      <c r="AG64" s="148" t="s">
        <v>2057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5">
        <v>55</v>
      </c>
      <c r="B65" s="186" t="s">
        <v>2202</v>
      </c>
      <c r="C65" s="197" t="s">
        <v>2203</v>
      </c>
      <c r="D65" s="187" t="s">
        <v>632</v>
      </c>
      <c r="E65" s="188">
        <v>6</v>
      </c>
      <c r="F65" s="189"/>
      <c r="G65" s="190">
        <f>ROUND(E65*F65,2)</f>
        <v>0</v>
      </c>
      <c r="H65" s="189"/>
      <c r="I65" s="190">
        <f>ROUND(E65*H65,2)</f>
        <v>0</v>
      </c>
      <c r="J65" s="189"/>
      <c r="K65" s="190">
        <f>ROUND(E65*J65,2)</f>
        <v>0</v>
      </c>
      <c r="L65" s="190">
        <v>12</v>
      </c>
      <c r="M65" s="190">
        <f>G65*(1+L65/100)</f>
        <v>0</v>
      </c>
      <c r="N65" s="188">
        <v>0</v>
      </c>
      <c r="O65" s="188">
        <f>ROUND(E65*N65,2)</f>
        <v>0</v>
      </c>
      <c r="P65" s="188">
        <v>0</v>
      </c>
      <c r="Q65" s="188">
        <f>ROUND(E65*P65,2)</f>
        <v>0</v>
      </c>
      <c r="R65" s="190"/>
      <c r="S65" s="190" t="s">
        <v>633</v>
      </c>
      <c r="T65" s="191" t="s">
        <v>634</v>
      </c>
      <c r="U65" s="159">
        <v>0</v>
      </c>
      <c r="V65" s="159">
        <f>ROUND(E65*U65,2)</f>
        <v>0</v>
      </c>
      <c r="W65" s="159"/>
      <c r="X65" s="159" t="s">
        <v>314</v>
      </c>
      <c r="Y65" s="159" t="s">
        <v>315</v>
      </c>
      <c r="Z65" s="148"/>
      <c r="AA65" s="148"/>
      <c r="AB65" s="148"/>
      <c r="AC65" s="148"/>
      <c r="AD65" s="148"/>
      <c r="AE65" s="148"/>
      <c r="AF65" s="148"/>
      <c r="AG65" s="148" t="s">
        <v>2057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56</v>
      </c>
      <c r="B66" s="186" t="s">
        <v>2204</v>
      </c>
      <c r="C66" s="197" t="s">
        <v>2205</v>
      </c>
      <c r="D66" s="187" t="s">
        <v>632</v>
      </c>
      <c r="E66" s="188">
        <v>8</v>
      </c>
      <c r="F66" s="189"/>
      <c r="G66" s="190">
        <f>ROUND(E66*F66,2)</f>
        <v>0</v>
      </c>
      <c r="H66" s="189"/>
      <c r="I66" s="190">
        <f>ROUND(E66*H66,2)</f>
        <v>0</v>
      </c>
      <c r="J66" s="189"/>
      <c r="K66" s="190">
        <f>ROUND(E66*J66,2)</f>
        <v>0</v>
      </c>
      <c r="L66" s="190">
        <v>12</v>
      </c>
      <c r="M66" s="190">
        <f>G66*(1+L66/100)</f>
        <v>0</v>
      </c>
      <c r="N66" s="188">
        <v>0</v>
      </c>
      <c r="O66" s="188">
        <f>ROUND(E66*N66,2)</f>
        <v>0</v>
      </c>
      <c r="P66" s="188">
        <v>0</v>
      </c>
      <c r="Q66" s="188">
        <f>ROUND(E66*P66,2)</f>
        <v>0</v>
      </c>
      <c r="R66" s="190"/>
      <c r="S66" s="190" t="s">
        <v>633</v>
      </c>
      <c r="T66" s="191" t="s">
        <v>634</v>
      </c>
      <c r="U66" s="159">
        <v>0</v>
      </c>
      <c r="V66" s="159">
        <f>ROUND(E66*U66,2)</f>
        <v>0</v>
      </c>
      <c r="W66" s="159"/>
      <c r="X66" s="159" t="s">
        <v>314</v>
      </c>
      <c r="Y66" s="159" t="s">
        <v>315</v>
      </c>
      <c r="Z66" s="148"/>
      <c r="AA66" s="148"/>
      <c r="AB66" s="148"/>
      <c r="AC66" s="148"/>
      <c r="AD66" s="148"/>
      <c r="AE66" s="148"/>
      <c r="AF66" s="148"/>
      <c r="AG66" s="148" t="s">
        <v>2057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5">
        <v>57</v>
      </c>
      <c r="B67" s="186" t="s">
        <v>2206</v>
      </c>
      <c r="C67" s="197" t="s">
        <v>2207</v>
      </c>
      <c r="D67" s="187" t="s">
        <v>632</v>
      </c>
      <c r="E67" s="188">
        <v>1</v>
      </c>
      <c r="F67" s="189"/>
      <c r="G67" s="190">
        <f>ROUND(E67*F67,2)</f>
        <v>0</v>
      </c>
      <c r="H67" s="189"/>
      <c r="I67" s="190">
        <f>ROUND(E67*H67,2)</f>
        <v>0</v>
      </c>
      <c r="J67" s="189"/>
      <c r="K67" s="190">
        <f>ROUND(E67*J67,2)</f>
        <v>0</v>
      </c>
      <c r="L67" s="190">
        <v>12</v>
      </c>
      <c r="M67" s="190">
        <f>G67*(1+L67/100)</f>
        <v>0</v>
      </c>
      <c r="N67" s="188">
        <v>0</v>
      </c>
      <c r="O67" s="188">
        <f>ROUND(E67*N67,2)</f>
        <v>0</v>
      </c>
      <c r="P67" s="188">
        <v>0</v>
      </c>
      <c r="Q67" s="188">
        <f>ROUND(E67*P67,2)</f>
        <v>0</v>
      </c>
      <c r="R67" s="190"/>
      <c r="S67" s="190" t="s">
        <v>633</v>
      </c>
      <c r="T67" s="191" t="s">
        <v>634</v>
      </c>
      <c r="U67" s="159">
        <v>0</v>
      </c>
      <c r="V67" s="159">
        <f>ROUND(E67*U67,2)</f>
        <v>0</v>
      </c>
      <c r="W67" s="159"/>
      <c r="X67" s="159" t="s">
        <v>314</v>
      </c>
      <c r="Y67" s="159" t="s">
        <v>315</v>
      </c>
      <c r="Z67" s="148"/>
      <c r="AA67" s="148"/>
      <c r="AB67" s="148"/>
      <c r="AC67" s="148"/>
      <c r="AD67" s="148"/>
      <c r="AE67" s="148"/>
      <c r="AF67" s="148"/>
      <c r="AG67" s="148" t="s">
        <v>2057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x14ac:dyDescent="0.2">
      <c r="A68" s="171" t="s">
        <v>308</v>
      </c>
      <c r="B68" s="172" t="s">
        <v>162</v>
      </c>
      <c r="C68" s="194" t="s">
        <v>164</v>
      </c>
      <c r="D68" s="173"/>
      <c r="E68" s="174"/>
      <c r="F68" s="175"/>
      <c r="G68" s="175">
        <f>SUMIF(AG69:AG83,"&lt;&gt;NOR",G69:G83)</f>
        <v>0</v>
      </c>
      <c r="H68" s="175"/>
      <c r="I68" s="175">
        <f>SUM(I69:I83)</f>
        <v>0</v>
      </c>
      <c r="J68" s="175"/>
      <c r="K68" s="175">
        <f>SUM(K69:K83)</f>
        <v>0</v>
      </c>
      <c r="L68" s="175"/>
      <c r="M68" s="175">
        <f>SUM(M69:M83)</f>
        <v>0</v>
      </c>
      <c r="N68" s="174"/>
      <c r="O68" s="174">
        <f>SUM(O69:O83)</f>
        <v>0</v>
      </c>
      <c r="P68" s="174"/>
      <c r="Q68" s="174">
        <f>SUM(Q69:Q83)</f>
        <v>0</v>
      </c>
      <c r="R68" s="175"/>
      <c r="S68" s="175"/>
      <c r="T68" s="176"/>
      <c r="U68" s="170"/>
      <c r="V68" s="170">
        <f>SUM(V69:V83)</f>
        <v>0</v>
      </c>
      <c r="W68" s="170"/>
      <c r="X68" s="170"/>
      <c r="Y68" s="170"/>
      <c r="AG68" t="s">
        <v>309</v>
      </c>
    </row>
    <row r="69" spans="1:60" outlineLevel="1" x14ac:dyDescent="0.2">
      <c r="A69" s="185">
        <v>58</v>
      </c>
      <c r="B69" s="186" t="s">
        <v>2208</v>
      </c>
      <c r="C69" s="197" t="s">
        <v>2209</v>
      </c>
      <c r="D69" s="187" t="s">
        <v>389</v>
      </c>
      <c r="E69" s="188">
        <v>75</v>
      </c>
      <c r="F69" s="189"/>
      <c r="G69" s="190">
        <f t="shared" ref="G69:G83" si="14">ROUND(E69*F69,2)</f>
        <v>0</v>
      </c>
      <c r="H69" s="189"/>
      <c r="I69" s="190">
        <f t="shared" ref="I69:I83" si="15">ROUND(E69*H69,2)</f>
        <v>0</v>
      </c>
      <c r="J69" s="189"/>
      <c r="K69" s="190">
        <f t="shared" ref="K69:K83" si="16">ROUND(E69*J69,2)</f>
        <v>0</v>
      </c>
      <c r="L69" s="190">
        <v>12</v>
      </c>
      <c r="M69" s="190">
        <f t="shared" ref="M69:M83" si="17">G69*(1+L69/100)</f>
        <v>0</v>
      </c>
      <c r="N69" s="188">
        <v>0</v>
      </c>
      <c r="O69" s="188">
        <f t="shared" ref="O69:O83" si="18">ROUND(E69*N69,2)</f>
        <v>0</v>
      </c>
      <c r="P69" s="188">
        <v>0</v>
      </c>
      <c r="Q69" s="188">
        <f t="shared" ref="Q69:Q83" si="19">ROUND(E69*P69,2)</f>
        <v>0</v>
      </c>
      <c r="R69" s="190"/>
      <c r="S69" s="190" t="s">
        <v>633</v>
      </c>
      <c r="T69" s="191" t="s">
        <v>634</v>
      </c>
      <c r="U69" s="159">
        <v>0</v>
      </c>
      <c r="V69" s="159">
        <f t="shared" ref="V69:V83" si="20">ROUND(E69*U69,2)</f>
        <v>0</v>
      </c>
      <c r="W69" s="159"/>
      <c r="X69" s="159" t="s">
        <v>314</v>
      </c>
      <c r="Y69" s="159" t="s">
        <v>315</v>
      </c>
      <c r="Z69" s="148"/>
      <c r="AA69" s="148"/>
      <c r="AB69" s="148"/>
      <c r="AC69" s="148"/>
      <c r="AD69" s="148"/>
      <c r="AE69" s="148"/>
      <c r="AF69" s="148"/>
      <c r="AG69" s="148" t="s">
        <v>2057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
      <c r="A70" s="185">
        <v>59</v>
      </c>
      <c r="B70" s="186" t="s">
        <v>2210</v>
      </c>
      <c r="C70" s="197" t="s">
        <v>2211</v>
      </c>
      <c r="D70" s="187" t="s">
        <v>389</v>
      </c>
      <c r="E70" s="188">
        <v>14</v>
      </c>
      <c r="F70" s="189"/>
      <c r="G70" s="190">
        <f t="shared" si="14"/>
        <v>0</v>
      </c>
      <c r="H70" s="189"/>
      <c r="I70" s="190">
        <f t="shared" si="15"/>
        <v>0</v>
      </c>
      <c r="J70" s="189"/>
      <c r="K70" s="190">
        <f t="shared" si="16"/>
        <v>0</v>
      </c>
      <c r="L70" s="190">
        <v>12</v>
      </c>
      <c r="M70" s="190">
        <f t="shared" si="17"/>
        <v>0</v>
      </c>
      <c r="N70" s="188">
        <v>0</v>
      </c>
      <c r="O70" s="188">
        <f t="shared" si="18"/>
        <v>0</v>
      </c>
      <c r="P70" s="188">
        <v>0</v>
      </c>
      <c r="Q70" s="188">
        <f t="shared" si="19"/>
        <v>0</v>
      </c>
      <c r="R70" s="190"/>
      <c r="S70" s="190" t="s">
        <v>633</v>
      </c>
      <c r="T70" s="191" t="s">
        <v>634</v>
      </c>
      <c r="U70" s="159">
        <v>0</v>
      </c>
      <c r="V70" s="159">
        <f t="shared" si="20"/>
        <v>0</v>
      </c>
      <c r="W70" s="159"/>
      <c r="X70" s="159" t="s">
        <v>314</v>
      </c>
      <c r="Y70" s="159" t="s">
        <v>315</v>
      </c>
      <c r="Z70" s="148"/>
      <c r="AA70" s="148"/>
      <c r="AB70" s="148"/>
      <c r="AC70" s="148"/>
      <c r="AD70" s="148"/>
      <c r="AE70" s="148"/>
      <c r="AF70" s="148"/>
      <c r="AG70" s="148" t="s">
        <v>2057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
      <c r="A71" s="185">
        <v>60</v>
      </c>
      <c r="B71" s="186" t="s">
        <v>2212</v>
      </c>
      <c r="C71" s="197" t="s">
        <v>2213</v>
      </c>
      <c r="D71" s="187" t="s">
        <v>389</v>
      </c>
      <c r="E71" s="188">
        <v>72</v>
      </c>
      <c r="F71" s="189"/>
      <c r="G71" s="190">
        <f t="shared" si="14"/>
        <v>0</v>
      </c>
      <c r="H71" s="189"/>
      <c r="I71" s="190">
        <f t="shared" si="15"/>
        <v>0</v>
      </c>
      <c r="J71" s="189"/>
      <c r="K71" s="190">
        <f t="shared" si="16"/>
        <v>0</v>
      </c>
      <c r="L71" s="190">
        <v>12</v>
      </c>
      <c r="M71" s="190">
        <f t="shared" si="17"/>
        <v>0</v>
      </c>
      <c r="N71" s="188">
        <v>0</v>
      </c>
      <c r="O71" s="188">
        <f t="shared" si="18"/>
        <v>0</v>
      </c>
      <c r="P71" s="188">
        <v>0</v>
      </c>
      <c r="Q71" s="188">
        <f t="shared" si="19"/>
        <v>0</v>
      </c>
      <c r="R71" s="190"/>
      <c r="S71" s="190" t="s">
        <v>633</v>
      </c>
      <c r="T71" s="191" t="s">
        <v>634</v>
      </c>
      <c r="U71" s="159">
        <v>0</v>
      </c>
      <c r="V71" s="159">
        <f t="shared" si="20"/>
        <v>0</v>
      </c>
      <c r="W71" s="159"/>
      <c r="X71" s="159" t="s">
        <v>314</v>
      </c>
      <c r="Y71" s="159" t="s">
        <v>315</v>
      </c>
      <c r="Z71" s="148"/>
      <c r="AA71" s="148"/>
      <c r="AB71" s="148"/>
      <c r="AC71" s="148"/>
      <c r="AD71" s="148"/>
      <c r="AE71" s="148"/>
      <c r="AF71" s="148"/>
      <c r="AG71" s="148" t="s">
        <v>2057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85">
        <v>61</v>
      </c>
      <c r="B72" s="186" t="s">
        <v>2214</v>
      </c>
      <c r="C72" s="197" t="s">
        <v>2215</v>
      </c>
      <c r="D72" s="187" t="s">
        <v>632</v>
      </c>
      <c r="E72" s="188">
        <v>2</v>
      </c>
      <c r="F72" s="189"/>
      <c r="G72" s="190">
        <f t="shared" si="14"/>
        <v>0</v>
      </c>
      <c r="H72" s="189"/>
      <c r="I72" s="190">
        <f t="shared" si="15"/>
        <v>0</v>
      </c>
      <c r="J72" s="189"/>
      <c r="K72" s="190">
        <f t="shared" si="16"/>
        <v>0</v>
      </c>
      <c r="L72" s="190">
        <v>12</v>
      </c>
      <c r="M72" s="190">
        <f t="shared" si="17"/>
        <v>0</v>
      </c>
      <c r="N72" s="188">
        <v>0</v>
      </c>
      <c r="O72" s="188">
        <f t="shared" si="18"/>
        <v>0</v>
      </c>
      <c r="P72" s="188">
        <v>0</v>
      </c>
      <c r="Q72" s="188">
        <f t="shared" si="19"/>
        <v>0</v>
      </c>
      <c r="R72" s="190"/>
      <c r="S72" s="190" t="s">
        <v>633</v>
      </c>
      <c r="T72" s="191" t="s">
        <v>634</v>
      </c>
      <c r="U72" s="159">
        <v>0</v>
      </c>
      <c r="V72" s="159">
        <f t="shared" si="20"/>
        <v>0</v>
      </c>
      <c r="W72" s="159"/>
      <c r="X72" s="159" t="s">
        <v>314</v>
      </c>
      <c r="Y72" s="159" t="s">
        <v>315</v>
      </c>
      <c r="Z72" s="148"/>
      <c r="AA72" s="148"/>
      <c r="AB72" s="148"/>
      <c r="AC72" s="148"/>
      <c r="AD72" s="148"/>
      <c r="AE72" s="148"/>
      <c r="AF72" s="148"/>
      <c r="AG72" s="148" t="s">
        <v>2057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22.5" outlineLevel="1" x14ac:dyDescent="0.2">
      <c r="A73" s="185">
        <v>62</v>
      </c>
      <c r="B73" s="186" t="s">
        <v>2216</v>
      </c>
      <c r="C73" s="197" t="s">
        <v>2217</v>
      </c>
      <c r="D73" s="187" t="s">
        <v>632</v>
      </c>
      <c r="E73" s="188">
        <v>1</v>
      </c>
      <c r="F73" s="189"/>
      <c r="G73" s="190">
        <f t="shared" si="14"/>
        <v>0</v>
      </c>
      <c r="H73" s="189"/>
      <c r="I73" s="190">
        <f t="shared" si="15"/>
        <v>0</v>
      </c>
      <c r="J73" s="189"/>
      <c r="K73" s="190">
        <f t="shared" si="16"/>
        <v>0</v>
      </c>
      <c r="L73" s="190">
        <v>12</v>
      </c>
      <c r="M73" s="190">
        <f t="shared" si="17"/>
        <v>0</v>
      </c>
      <c r="N73" s="188">
        <v>0</v>
      </c>
      <c r="O73" s="188">
        <f t="shared" si="18"/>
        <v>0</v>
      </c>
      <c r="P73" s="188">
        <v>0</v>
      </c>
      <c r="Q73" s="188">
        <f t="shared" si="19"/>
        <v>0</v>
      </c>
      <c r="R73" s="190"/>
      <c r="S73" s="190" t="s">
        <v>633</v>
      </c>
      <c r="T73" s="191" t="s">
        <v>634</v>
      </c>
      <c r="U73" s="159">
        <v>0</v>
      </c>
      <c r="V73" s="159">
        <f t="shared" si="20"/>
        <v>0</v>
      </c>
      <c r="W73" s="159"/>
      <c r="X73" s="159" t="s">
        <v>314</v>
      </c>
      <c r="Y73" s="159" t="s">
        <v>315</v>
      </c>
      <c r="Z73" s="148"/>
      <c r="AA73" s="148"/>
      <c r="AB73" s="148"/>
      <c r="AC73" s="148"/>
      <c r="AD73" s="148"/>
      <c r="AE73" s="148"/>
      <c r="AF73" s="148"/>
      <c r="AG73" s="148" t="s">
        <v>2057</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85">
        <v>63</v>
      </c>
      <c r="B74" s="186" t="s">
        <v>2218</v>
      </c>
      <c r="C74" s="197" t="s">
        <v>2219</v>
      </c>
      <c r="D74" s="187" t="s">
        <v>632</v>
      </c>
      <c r="E74" s="188">
        <v>4</v>
      </c>
      <c r="F74" s="189"/>
      <c r="G74" s="190">
        <f t="shared" si="14"/>
        <v>0</v>
      </c>
      <c r="H74" s="189"/>
      <c r="I74" s="190">
        <f t="shared" si="15"/>
        <v>0</v>
      </c>
      <c r="J74" s="189"/>
      <c r="K74" s="190">
        <f t="shared" si="16"/>
        <v>0</v>
      </c>
      <c r="L74" s="190">
        <v>12</v>
      </c>
      <c r="M74" s="190">
        <f t="shared" si="17"/>
        <v>0</v>
      </c>
      <c r="N74" s="188">
        <v>0</v>
      </c>
      <c r="O74" s="188">
        <f t="shared" si="18"/>
        <v>0</v>
      </c>
      <c r="P74" s="188">
        <v>0</v>
      </c>
      <c r="Q74" s="188">
        <f t="shared" si="19"/>
        <v>0</v>
      </c>
      <c r="R74" s="190"/>
      <c r="S74" s="190" t="s">
        <v>633</v>
      </c>
      <c r="T74" s="191" t="s">
        <v>634</v>
      </c>
      <c r="U74" s="159">
        <v>0</v>
      </c>
      <c r="V74" s="159">
        <f t="shared" si="20"/>
        <v>0</v>
      </c>
      <c r="W74" s="159"/>
      <c r="X74" s="159" t="s">
        <v>314</v>
      </c>
      <c r="Y74" s="159" t="s">
        <v>315</v>
      </c>
      <c r="Z74" s="148"/>
      <c r="AA74" s="148"/>
      <c r="AB74" s="148"/>
      <c r="AC74" s="148"/>
      <c r="AD74" s="148"/>
      <c r="AE74" s="148"/>
      <c r="AF74" s="148"/>
      <c r="AG74" s="148" t="s">
        <v>2057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85">
        <v>64</v>
      </c>
      <c r="B75" s="186" t="s">
        <v>2220</v>
      </c>
      <c r="C75" s="197" t="s">
        <v>2221</v>
      </c>
      <c r="D75" s="187" t="s">
        <v>632</v>
      </c>
      <c r="E75" s="188">
        <v>4</v>
      </c>
      <c r="F75" s="189"/>
      <c r="G75" s="190">
        <f t="shared" si="14"/>
        <v>0</v>
      </c>
      <c r="H75" s="189"/>
      <c r="I75" s="190">
        <f t="shared" si="15"/>
        <v>0</v>
      </c>
      <c r="J75" s="189"/>
      <c r="K75" s="190">
        <f t="shared" si="16"/>
        <v>0</v>
      </c>
      <c r="L75" s="190">
        <v>12</v>
      </c>
      <c r="M75" s="190">
        <f t="shared" si="17"/>
        <v>0</v>
      </c>
      <c r="N75" s="188">
        <v>0</v>
      </c>
      <c r="O75" s="188">
        <f t="shared" si="18"/>
        <v>0</v>
      </c>
      <c r="P75" s="188">
        <v>0</v>
      </c>
      <c r="Q75" s="188">
        <f t="shared" si="19"/>
        <v>0</v>
      </c>
      <c r="R75" s="190"/>
      <c r="S75" s="190" t="s">
        <v>633</v>
      </c>
      <c r="T75" s="191" t="s">
        <v>634</v>
      </c>
      <c r="U75" s="159">
        <v>0</v>
      </c>
      <c r="V75" s="159">
        <f t="shared" si="20"/>
        <v>0</v>
      </c>
      <c r="W75" s="159"/>
      <c r="X75" s="159" t="s">
        <v>314</v>
      </c>
      <c r="Y75" s="159" t="s">
        <v>315</v>
      </c>
      <c r="Z75" s="148"/>
      <c r="AA75" s="148"/>
      <c r="AB75" s="148"/>
      <c r="AC75" s="148"/>
      <c r="AD75" s="148"/>
      <c r="AE75" s="148"/>
      <c r="AF75" s="148"/>
      <c r="AG75" s="148" t="s">
        <v>2057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85">
        <v>65</v>
      </c>
      <c r="B76" s="186" t="s">
        <v>2222</v>
      </c>
      <c r="C76" s="197" t="s">
        <v>2223</v>
      </c>
      <c r="D76" s="187" t="s">
        <v>632</v>
      </c>
      <c r="E76" s="188">
        <v>16</v>
      </c>
      <c r="F76" s="189"/>
      <c r="G76" s="190">
        <f t="shared" si="14"/>
        <v>0</v>
      </c>
      <c r="H76" s="189"/>
      <c r="I76" s="190">
        <f t="shared" si="15"/>
        <v>0</v>
      </c>
      <c r="J76" s="189"/>
      <c r="K76" s="190">
        <f t="shared" si="16"/>
        <v>0</v>
      </c>
      <c r="L76" s="190">
        <v>12</v>
      </c>
      <c r="M76" s="190">
        <f t="shared" si="17"/>
        <v>0</v>
      </c>
      <c r="N76" s="188">
        <v>0</v>
      </c>
      <c r="O76" s="188">
        <f t="shared" si="18"/>
        <v>0</v>
      </c>
      <c r="P76" s="188">
        <v>0</v>
      </c>
      <c r="Q76" s="188">
        <f t="shared" si="19"/>
        <v>0</v>
      </c>
      <c r="R76" s="190"/>
      <c r="S76" s="190" t="s">
        <v>633</v>
      </c>
      <c r="T76" s="191" t="s">
        <v>634</v>
      </c>
      <c r="U76" s="159">
        <v>0</v>
      </c>
      <c r="V76" s="159">
        <f t="shared" si="20"/>
        <v>0</v>
      </c>
      <c r="W76" s="159"/>
      <c r="X76" s="159" t="s">
        <v>314</v>
      </c>
      <c r="Y76" s="159" t="s">
        <v>315</v>
      </c>
      <c r="Z76" s="148"/>
      <c r="AA76" s="148"/>
      <c r="AB76" s="148"/>
      <c r="AC76" s="148"/>
      <c r="AD76" s="148"/>
      <c r="AE76" s="148"/>
      <c r="AF76" s="148"/>
      <c r="AG76" s="148" t="s">
        <v>2057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85">
        <v>66</v>
      </c>
      <c r="B77" s="186" t="s">
        <v>2224</v>
      </c>
      <c r="C77" s="197" t="s">
        <v>2225</v>
      </c>
      <c r="D77" s="187" t="s">
        <v>632</v>
      </c>
      <c r="E77" s="188">
        <v>4</v>
      </c>
      <c r="F77" s="189"/>
      <c r="G77" s="190">
        <f t="shared" si="14"/>
        <v>0</v>
      </c>
      <c r="H77" s="189"/>
      <c r="I77" s="190">
        <f t="shared" si="15"/>
        <v>0</v>
      </c>
      <c r="J77" s="189"/>
      <c r="K77" s="190">
        <f t="shared" si="16"/>
        <v>0</v>
      </c>
      <c r="L77" s="190">
        <v>12</v>
      </c>
      <c r="M77" s="190">
        <f t="shared" si="17"/>
        <v>0</v>
      </c>
      <c r="N77" s="188">
        <v>0</v>
      </c>
      <c r="O77" s="188">
        <f t="shared" si="18"/>
        <v>0</v>
      </c>
      <c r="P77" s="188">
        <v>0</v>
      </c>
      <c r="Q77" s="188">
        <f t="shared" si="19"/>
        <v>0</v>
      </c>
      <c r="R77" s="190"/>
      <c r="S77" s="190" t="s">
        <v>633</v>
      </c>
      <c r="T77" s="191" t="s">
        <v>634</v>
      </c>
      <c r="U77" s="159">
        <v>0</v>
      </c>
      <c r="V77" s="159">
        <f t="shared" si="20"/>
        <v>0</v>
      </c>
      <c r="W77" s="159"/>
      <c r="X77" s="159" t="s">
        <v>314</v>
      </c>
      <c r="Y77" s="159" t="s">
        <v>315</v>
      </c>
      <c r="Z77" s="148"/>
      <c r="AA77" s="148"/>
      <c r="AB77" s="148"/>
      <c r="AC77" s="148"/>
      <c r="AD77" s="148"/>
      <c r="AE77" s="148"/>
      <c r="AF77" s="148"/>
      <c r="AG77" s="148" t="s">
        <v>2057</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85">
        <v>67</v>
      </c>
      <c r="B78" s="186" t="s">
        <v>2226</v>
      </c>
      <c r="C78" s="197" t="s">
        <v>2227</v>
      </c>
      <c r="D78" s="187" t="s">
        <v>632</v>
      </c>
      <c r="E78" s="188">
        <v>4</v>
      </c>
      <c r="F78" s="189"/>
      <c r="G78" s="190">
        <f t="shared" si="14"/>
        <v>0</v>
      </c>
      <c r="H78" s="189"/>
      <c r="I78" s="190">
        <f t="shared" si="15"/>
        <v>0</v>
      </c>
      <c r="J78" s="189"/>
      <c r="K78" s="190">
        <f t="shared" si="16"/>
        <v>0</v>
      </c>
      <c r="L78" s="190">
        <v>12</v>
      </c>
      <c r="M78" s="190">
        <f t="shared" si="17"/>
        <v>0</v>
      </c>
      <c r="N78" s="188">
        <v>0</v>
      </c>
      <c r="O78" s="188">
        <f t="shared" si="18"/>
        <v>0</v>
      </c>
      <c r="P78" s="188">
        <v>0</v>
      </c>
      <c r="Q78" s="188">
        <f t="shared" si="19"/>
        <v>0</v>
      </c>
      <c r="R78" s="190"/>
      <c r="S78" s="190" t="s">
        <v>633</v>
      </c>
      <c r="T78" s="191" t="s">
        <v>634</v>
      </c>
      <c r="U78" s="159">
        <v>0</v>
      </c>
      <c r="V78" s="159">
        <f t="shared" si="20"/>
        <v>0</v>
      </c>
      <c r="W78" s="159"/>
      <c r="X78" s="159" t="s">
        <v>314</v>
      </c>
      <c r="Y78" s="159" t="s">
        <v>315</v>
      </c>
      <c r="Z78" s="148"/>
      <c r="AA78" s="148"/>
      <c r="AB78" s="148"/>
      <c r="AC78" s="148"/>
      <c r="AD78" s="148"/>
      <c r="AE78" s="148"/>
      <c r="AF78" s="148"/>
      <c r="AG78" s="148" t="s">
        <v>2057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85">
        <v>68</v>
      </c>
      <c r="B79" s="186" t="s">
        <v>2228</v>
      </c>
      <c r="C79" s="197" t="s">
        <v>2229</v>
      </c>
      <c r="D79" s="187" t="s">
        <v>632</v>
      </c>
      <c r="E79" s="188">
        <v>4</v>
      </c>
      <c r="F79" s="189"/>
      <c r="G79" s="190">
        <f t="shared" si="14"/>
        <v>0</v>
      </c>
      <c r="H79" s="189"/>
      <c r="I79" s="190">
        <f t="shared" si="15"/>
        <v>0</v>
      </c>
      <c r="J79" s="189"/>
      <c r="K79" s="190">
        <f t="shared" si="16"/>
        <v>0</v>
      </c>
      <c r="L79" s="190">
        <v>12</v>
      </c>
      <c r="M79" s="190">
        <f t="shared" si="17"/>
        <v>0</v>
      </c>
      <c r="N79" s="188">
        <v>0</v>
      </c>
      <c r="O79" s="188">
        <f t="shared" si="18"/>
        <v>0</v>
      </c>
      <c r="P79" s="188">
        <v>0</v>
      </c>
      <c r="Q79" s="188">
        <f t="shared" si="19"/>
        <v>0</v>
      </c>
      <c r="R79" s="190"/>
      <c r="S79" s="190" t="s">
        <v>633</v>
      </c>
      <c r="T79" s="191" t="s">
        <v>634</v>
      </c>
      <c r="U79" s="159">
        <v>0</v>
      </c>
      <c r="V79" s="159">
        <f t="shared" si="20"/>
        <v>0</v>
      </c>
      <c r="W79" s="159"/>
      <c r="X79" s="159" t="s">
        <v>314</v>
      </c>
      <c r="Y79" s="159" t="s">
        <v>315</v>
      </c>
      <c r="Z79" s="148"/>
      <c r="AA79" s="148"/>
      <c r="AB79" s="148"/>
      <c r="AC79" s="148"/>
      <c r="AD79" s="148"/>
      <c r="AE79" s="148"/>
      <c r="AF79" s="148"/>
      <c r="AG79" s="148" t="s">
        <v>2057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
      <c r="A80" s="185">
        <v>69</v>
      </c>
      <c r="B80" s="186" t="s">
        <v>2230</v>
      </c>
      <c r="C80" s="197" t="s">
        <v>2231</v>
      </c>
      <c r="D80" s="187" t="s">
        <v>632</v>
      </c>
      <c r="E80" s="188">
        <v>6</v>
      </c>
      <c r="F80" s="189"/>
      <c r="G80" s="190">
        <f t="shared" si="14"/>
        <v>0</v>
      </c>
      <c r="H80" s="189"/>
      <c r="I80" s="190">
        <f t="shared" si="15"/>
        <v>0</v>
      </c>
      <c r="J80" s="189"/>
      <c r="K80" s="190">
        <f t="shared" si="16"/>
        <v>0</v>
      </c>
      <c r="L80" s="190">
        <v>12</v>
      </c>
      <c r="M80" s="190">
        <f t="shared" si="17"/>
        <v>0</v>
      </c>
      <c r="N80" s="188">
        <v>0</v>
      </c>
      <c r="O80" s="188">
        <f t="shared" si="18"/>
        <v>0</v>
      </c>
      <c r="P80" s="188">
        <v>0</v>
      </c>
      <c r="Q80" s="188">
        <f t="shared" si="19"/>
        <v>0</v>
      </c>
      <c r="R80" s="190"/>
      <c r="S80" s="190" t="s">
        <v>633</v>
      </c>
      <c r="T80" s="191" t="s">
        <v>634</v>
      </c>
      <c r="U80" s="159">
        <v>0</v>
      </c>
      <c r="V80" s="159">
        <f t="shared" si="20"/>
        <v>0</v>
      </c>
      <c r="W80" s="159"/>
      <c r="X80" s="159" t="s">
        <v>314</v>
      </c>
      <c r="Y80" s="159" t="s">
        <v>315</v>
      </c>
      <c r="Z80" s="148"/>
      <c r="AA80" s="148"/>
      <c r="AB80" s="148"/>
      <c r="AC80" s="148"/>
      <c r="AD80" s="148"/>
      <c r="AE80" s="148"/>
      <c r="AF80" s="148"/>
      <c r="AG80" s="148" t="s">
        <v>2057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85">
        <v>70</v>
      </c>
      <c r="B81" s="186" t="s">
        <v>2232</v>
      </c>
      <c r="C81" s="197" t="s">
        <v>2233</v>
      </c>
      <c r="D81" s="187" t="s">
        <v>632</v>
      </c>
      <c r="E81" s="188">
        <v>14</v>
      </c>
      <c r="F81" s="189"/>
      <c r="G81" s="190">
        <f t="shared" si="14"/>
        <v>0</v>
      </c>
      <c r="H81" s="189"/>
      <c r="I81" s="190">
        <f t="shared" si="15"/>
        <v>0</v>
      </c>
      <c r="J81" s="189"/>
      <c r="K81" s="190">
        <f t="shared" si="16"/>
        <v>0</v>
      </c>
      <c r="L81" s="190">
        <v>12</v>
      </c>
      <c r="M81" s="190">
        <f t="shared" si="17"/>
        <v>0</v>
      </c>
      <c r="N81" s="188">
        <v>0</v>
      </c>
      <c r="O81" s="188">
        <f t="shared" si="18"/>
        <v>0</v>
      </c>
      <c r="P81" s="188">
        <v>0</v>
      </c>
      <c r="Q81" s="188">
        <f t="shared" si="19"/>
        <v>0</v>
      </c>
      <c r="R81" s="190"/>
      <c r="S81" s="190" t="s">
        <v>633</v>
      </c>
      <c r="T81" s="191" t="s">
        <v>634</v>
      </c>
      <c r="U81" s="159">
        <v>0</v>
      </c>
      <c r="V81" s="159">
        <f t="shared" si="20"/>
        <v>0</v>
      </c>
      <c r="W81" s="159"/>
      <c r="X81" s="159" t="s">
        <v>314</v>
      </c>
      <c r="Y81" s="159" t="s">
        <v>315</v>
      </c>
      <c r="Z81" s="148"/>
      <c r="AA81" s="148"/>
      <c r="AB81" s="148"/>
      <c r="AC81" s="148"/>
      <c r="AD81" s="148"/>
      <c r="AE81" s="148"/>
      <c r="AF81" s="148"/>
      <c r="AG81" s="148" t="s">
        <v>2057</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
      <c r="A82" s="185">
        <v>71</v>
      </c>
      <c r="B82" s="186" t="s">
        <v>2234</v>
      </c>
      <c r="C82" s="197" t="s">
        <v>2235</v>
      </c>
      <c r="D82" s="187" t="s">
        <v>632</v>
      </c>
      <c r="E82" s="188">
        <v>20</v>
      </c>
      <c r="F82" s="189"/>
      <c r="G82" s="190">
        <f t="shared" si="14"/>
        <v>0</v>
      </c>
      <c r="H82" s="189"/>
      <c r="I82" s="190">
        <f t="shared" si="15"/>
        <v>0</v>
      </c>
      <c r="J82" s="189"/>
      <c r="K82" s="190">
        <f t="shared" si="16"/>
        <v>0</v>
      </c>
      <c r="L82" s="190">
        <v>12</v>
      </c>
      <c r="M82" s="190">
        <f t="shared" si="17"/>
        <v>0</v>
      </c>
      <c r="N82" s="188">
        <v>0</v>
      </c>
      <c r="O82" s="188">
        <f t="shared" si="18"/>
        <v>0</v>
      </c>
      <c r="P82" s="188">
        <v>0</v>
      </c>
      <c r="Q82" s="188">
        <f t="shared" si="19"/>
        <v>0</v>
      </c>
      <c r="R82" s="190"/>
      <c r="S82" s="190" t="s">
        <v>633</v>
      </c>
      <c r="T82" s="191" t="s">
        <v>634</v>
      </c>
      <c r="U82" s="159">
        <v>0</v>
      </c>
      <c r="V82" s="159">
        <f t="shared" si="20"/>
        <v>0</v>
      </c>
      <c r="W82" s="159"/>
      <c r="X82" s="159" t="s">
        <v>314</v>
      </c>
      <c r="Y82" s="159" t="s">
        <v>315</v>
      </c>
      <c r="Z82" s="148"/>
      <c r="AA82" s="148"/>
      <c r="AB82" s="148"/>
      <c r="AC82" s="148"/>
      <c r="AD82" s="148"/>
      <c r="AE82" s="148"/>
      <c r="AF82" s="148"/>
      <c r="AG82" s="148" t="s">
        <v>2057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
      <c r="A83" s="185">
        <v>72</v>
      </c>
      <c r="B83" s="186" t="s">
        <v>2236</v>
      </c>
      <c r="C83" s="197" t="s">
        <v>2180</v>
      </c>
      <c r="D83" s="187" t="s">
        <v>0</v>
      </c>
      <c r="E83" s="188">
        <v>8</v>
      </c>
      <c r="F83" s="189"/>
      <c r="G83" s="190">
        <f t="shared" si="14"/>
        <v>0</v>
      </c>
      <c r="H83" s="189"/>
      <c r="I83" s="190">
        <f t="shared" si="15"/>
        <v>0</v>
      </c>
      <c r="J83" s="189"/>
      <c r="K83" s="190">
        <f t="shared" si="16"/>
        <v>0</v>
      </c>
      <c r="L83" s="190">
        <v>12</v>
      </c>
      <c r="M83" s="190">
        <f t="shared" si="17"/>
        <v>0</v>
      </c>
      <c r="N83" s="188">
        <v>0</v>
      </c>
      <c r="O83" s="188">
        <f t="shared" si="18"/>
        <v>0</v>
      </c>
      <c r="P83" s="188">
        <v>0</v>
      </c>
      <c r="Q83" s="188">
        <f t="shared" si="19"/>
        <v>0</v>
      </c>
      <c r="R83" s="190"/>
      <c r="S83" s="190" t="s">
        <v>633</v>
      </c>
      <c r="T83" s="191" t="s">
        <v>634</v>
      </c>
      <c r="U83" s="159">
        <v>0</v>
      </c>
      <c r="V83" s="159">
        <f t="shared" si="20"/>
        <v>0</v>
      </c>
      <c r="W83" s="159"/>
      <c r="X83" s="159" t="s">
        <v>314</v>
      </c>
      <c r="Y83" s="159" t="s">
        <v>315</v>
      </c>
      <c r="Z83" s="148"/>
      <c r="AA83" s="148"/>
      <c r="AB83" s="148"/>
      <c r="AC83" s="148"/>
      <c r="AD83" s="148"/>
      <c r="AE83" s="148"/>
      <c r="AF83" s="148"/>
      <c r="AG83" s="148" t="s">
        <v>2057</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x14ac:dyDescent="0.2">
      <c r="A84" s="171" t="s">
        <v>308</v>
      </c>
      <c r="B84" s="172" t="s">
        <v>165</v>
      </c>
      <c r="C84" s="194" t="s">
        <v>167</v>
      </c>
      <c r="D84" s="173"/>
      <c r="E84" s="174"/>
      <c r="F84" s="175"/>
      <c r="G84" s="175">
        <f>SUMIF(AG85:AG93,"&lt;&gt;NOR",G85:G93)</f>
        <v>0</v>
      </c>
      <c r="H84" s="175"/>
      <c r="I84" s="175">
        <f>SUM(I85:I93)</f>
        <v>0</v>
      </c>
      <c r="J84" s="175"/>
      <c r="K84" s="175">
        <f>SUM(K85:K93)</f>
        <v>0</v>
      </c>
      <c r="L84" s="175"/>
      <c r="M84" s="175">
        <f>SUM(M85:M93)</f>
        <v>0</v>
      </c>
      <c r="N84" s="174"/>
      <c r="O84" s="174">
        <f>SUM(O85:O93)</f>
        <v>0</v>
      </c>
      <c r="P84" s="174"/>
      <c r="Q84" s="174">
        <f>SUM(Q85:Q93)</f>
        <v>0</v>
      </c>
      <c r="R84" s="175"/>
      <c r="S84" s="175"/>
      <c r="T84" s="176"/>
      <c r="U84" s="170"/>
      <c r="V84" s="170">
        <f>SUM(V85:V93)</f>
        <v>0</v>
      </c>
      <c r="W84" s="170"/>
      <c r="X84" s="170"/>
      <c r="Y84" s="170"/>
      <c r="AG84" t="s">
        <v>309</v>
      </c>
    </row>
    <row r="85" spans="1:60" ht="22.5" outlineLevel="1" x14ac:dyDescent="0.2">
      <c r="A85" s="185">
        <v>73</v>
      </c>
      <c r="B85" s="186" t="s">
        <v>2237</v>
      </c>
      <c r="C85" s="197" t="s">
        <v>2238</v>
      </c>
      <c r="D85" s="187" t="s">
        <v>632</v>
      </c>
      <c r="E85" s="188">
        <v>23</v>
      </c>
      <c r="F85" s="189"/>
      <c r="G85" s="190">
        <f t="shared" ref="G85:G93" si="21">ROUND(E85*F85,2)</f>
        <v>0</v>
      </c>
      <c r="H85" s="189"/>
      <c r="I85" s="190">
        <f t="shared" ref="I85:I93" si="22">ROUND(E85*H85,2)</f>
        <v>0</v>
      </c>
      <c r="J85" s="189"/>
      <c r="K85" s="190">
        <f t="shared" ref="K85:K93" si="23">ROUND(E85*J85,2)</f>
        <v>0</v>
      </c>
      <c r="L85" s="190">
        <v>12</v>
      </c>
      <c r="M85" s="190">
        <f t="shared" ref="M85:M93" si="24">G85*(1+L85/100)</f>
        <v>0</v>
      </c>
      <c r="N85" s="188">
        <v>0</v>
      </c>
      <c r="O85" s="188">
        <f t="shared" ref="O85:O93" si="25">ROUND(E85*N85,2)</f>
        <v>0</v>
      </c>
      <c r="P85" s="188">
        <v>0</v>
      </c>
      <c r="Q85" s="188">
        <f t="shared" ref="Q85:Q93" si="26">ROUND(E85*P85,2)</f>
        <v>0</v>
      </c>
      <c r="R85" s="190"/>
      <c r="S85" s="190" t="s">
        <v>633</v>
      </c>
      <c r="T85" s="191" t="s">
        <v>634</v>
      </c>
      <c r="U85" s="159">
        <v>0</v>
      </c>
      <c r="V85" s="159">
        <f t="shared" ref="V85:V93" si="27">ROUND(E85*U85,2)</f>
        <v>0</v>
      </c>
      <c r="W85" s="159"/>
      <c r="X85" s="159" t="s">
        <v>314</v>
      </c>
      <c r="Y85" s="159" t="s">
        <v>315</v>
      </c>
      <c r="Z85" s="148"/>
      <c r="AA85" s="148"/>
      <c r="AB85" s="148"/>
      <c r="AC85" s="148"/>
      <c r="AD85" s="148"/>
      <c r="AE85" s="148"/>
      <c r="AF85" s="148"/>
      <c r="AG85" s="148" t="s">
        <v>2057</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85">
        <v>74</v>
      </c>
      <c r="B86" s="186" t="s">
        <v>2239</v>
      </c>
      <c r="C86" s="197" t="s">
        <v>2240</v>
      </c>
      <c r="D86" s="187" t="s">
        <v>632</v>
      </c>
      <c r="E86" s="188">
        <v>8</v>
      </c>
      <c r="F86" s="189"/>
      <c r="G86" s="190">
        <f t="shared" si="21"/>
        <v>0</v>
      </c>
      <c r="H86" s="189"/>
      <c r="I86" s="190">
        <f t="shared" si="22"/>
        <v>0</v>
      </c>
      <c r="J86" s="189"/>
      <c r="K86" s="190">
        <f t="shared" si="23"/>
        <v>0</v>
      </c>
      <c r="L86" s="190">
        <v>12</v>
      </c>
      <c r="M86" s="190">
        <f t="shared" si="24"/>
        <v>0</v>
      </c>
      <c r="N86" s="188">
        <v>0</v>
      </c>
      <c r="O86" s="188">
        <f t="shared" si="25"/>
        <v>0</v>
      </c>
      <c r="P86" s="188">
        <v>0</v>
      </c>
      <c r="Q86" s="188">
        <f t="shared" si="26"/>
        <v>0</v>
      </c>
      <c r="R86" s="190"/>
      <c r="S86" s="190" t="s">
        <v>633</v>
      </c>
      <c r="T86" s="191" t="s">
        <v>634</v>
      </c>
      <c r="U86" s="159">
        <v>0</v>
      </c>
      <c r="V86" s="159">
        <f t="shared" si="27"/>
        <v>0</v>
      </c>
      <c r="W86" s="159"/>
      <c r="X86" s="159" t="s">
        <v>314</v>
      </c>
      <c r="Y86" s="159" t="s">
        <v>315</v>
      </c>
      <c r="Z86" s="148"/>
      <c r="AA86" s="148"/>
      <c r="AB86" s="148"/>
      <c r="AC86" s="148"/>
      <c r="AD86" s="148"/>
      <c r="AE86" s="148"/>
      <c r="AF86" s="148"/>
      <c r="AG86" s="148" t="s">
        <v>2057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85">
        <v>75</v>
      </c>
      <c r="B87" s="186" t="s">
        <v>2241</v>
      </c>
      <c r="C87" s="197" t="s">
        <v>2242</v>
      </c>
      <c r="D87" s="187" t="s">
        <v>632</v>
      </c>
      <c r="E87" s="188">
        <v>5</v>
      </c>
      <c r="F87" s="189"/>
      <c r="G87" s="190">
        <f t="shared" si="21"/>
        <v>0</v>
      </c>
      <c r="H87" s="189"/>
      <c r="I87" s="190">
        <f t="shared" si="22"/>
        <v>0</v>
      </c>
      <c r="J87" s="189"/>
      <c r="K87" s="190">
        <f t="shared" si="23"/>
        <v>0</v>
      </c>
      <c r="L87" s="190">
        <v>12</v>
      </c>
      <c r="M87" s="190">
        <f t="shared" si="24"/>
        <v>0</v>
      </c>
      <c r="N87" s="188">
        <v>0</v>
      </c>
      <c r="O87" s="188">
        <f t="shared" si="25"/>
        <v>0</v>
      </c>
      <c r="P87" s="188">
        <v>0</v>
      </c>
      <c r="Q87" s="188">
        <f t="shared" si="26"/>
        <v>0</v>
      </c>
      <c r="R87" s="190"/>
      <c r="S87" s="190" t="s">
        <v>633</v>
      </c>
      <c r="T87" s="191" t="s">
        <v>634</v>
      </c>
      <c r="U87" s="159">
        <v>0</v>
      </c>
      <c r="V87" s="159">
        <f t="shared" si="27"/>
        <v>0</v>
      </c>
      <c r="W87" s="159"/>
      <c r="X87" s="159" t="s">
        <v>314</v>
      </c>
      <c r="Y87" s="159" t="s">
        <v>315</v>
      </c>
      <c r="Z87" s="148"/>
      <c r="AA87" s="148"/>
      <c r="AB87" s="148"/>
      <c r="AC87" s="148"/>
      <c r="AD87" s="148"/>
      <c r="AE87" s="148"/>
      <c r="AF87" s="148"/>
      <c r="AG87" s="148" t="s">
        <v>2057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2.5" outlineLevel="1" x14ac:dyDescent="0.2">
      <c r="A88" s="185">
        <v>76</v>
      </c>
      <c r="B88" s="186" t="s">
        <v>2243</v>
      </c>
      <c r="C88" s="197" t="s">
        <v>2244</v>
      </c>
      <c r="D88" s="187" t="s">
        <v>632</v>
      </c>
      <c r="E88" s="188">
        <v>3</v>
      </c>
      <c r="F88" s="189"/>
      <c r="G88" s="190">
        <f t="shared" si="21"/>
        <v>0</v>
      </c>
      <c r="H88" s="189"/>
      <c r="I88" s="190">
        <f t="shared" si="22"/>
        <v>0</v>
      </c>
      <c r="J88" s="189"/>
      <c r="K88" s="190">
        <f t="shared" si="23"/>
        <v>0</v>
      </c>
      <c r="L88" s="190">
        <v>12</v>
      </c>
      <c r="M88" s="190">
        <f t="shared" si="24"/>
        <v>0</v>
      </c>
      <c r="N88" s="188">
        <v>0</v>
      </c>
      <c r="O88" s="188">
        <f t="shared" si="25"/>
        <v>0</v>
      </c>
      <c r="P88" s="188">
        <v>0</v>
      </c>
      <c r="Q88" s="188">
        <f t="shared" si="26"/>
        <v>0</v>
      </c>
      <c r="R88" s="190"/>
      <c r="S88" s="190" t="s">
        <v>633</v>
      </c>
      <c r="T88" s="191" t="s">
        <v>634</v>
      </c>
      <c r="U88" s="159">
        <v>0</v>
      </c>
      <c r="V88" s="159">
        <f t="shared" si="27"/>
        <v>0</v>
      </c>
      <c r="W88" s="159"/>
      <c r="X88" s="159" t="s">
        <v>314</v>
      </c>
      <c r="Y88" s="159" t="s">
        <v>315</v>
      </c>
      <c r="Z88" s="148"/>
      <c r="AA88" s="148"/>
      <c r="AB88" s="148"/>
      <c r="AC88" s="148"/>
      <c r="AD88" s="148"/>
      <c r="AE88" s="148"/>
      <c r="AF88" s="148"/>
      <c r="AG88" s="148" t="s">
        <v>2057</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ht="22.5" outlineLevel="1" x14ac:dyDescent="0.2">
      <c r="A89" s="185">
        <v>77</v>
      </c>
      <c r="B89" s="186" t="s">
        <v>2245</v>
      </c>
      <c r="C89" s="197" t="s">
        <v>2246</v>
      </c>
      <c r="D89" s="187" t="s">
        <v>632</v>
      </c>
      <c r="E89" s="188">
        <v>14</v>
      </c>
      <c r="F89" s="189"/>
      <c r="G89" s="190">
        <f t="shared" si="21"/>
        <v>0</v>
      </c>
      <c r="H89" s="189"/>
      <c r="I89" s="190">
        <f t="shared" si="22"/>
        <v>0</v>
      </c>
      <c r="J89" s="189"/>
      <c r="K89" s="190">
        <f t="shared" si="23"/>
        <v>0</v>
      </c>
      <c r="L89" s="190">
        <v>12</v>
      </c>
      <c r="M89" s="190">
        <f t="shared" si="24"/>
        <v>0</v>
      </c>
      <c r="N89" s="188">
        <v>0</v>
      </c>
      <c r="O89" s="188">
        <f t="shared" si="25"/>
        <v>0</v>
      </c>
      <c r="P89" s="188">
        <v>0</v>
      </c>
      <c r="Q89" s="188">
        <f t="shared" si="26"/>
        <v>0</v>
      </c>
      <c r="R89" s="190"/>
      <c r="S89" s="190" t="s">
        <v>633</v>
      </c>
      <c r="T89" s="191" t="s">
        <v>634</v>
      </c>
      <c r="U89" s="159">
        <v>0</v>
      </c>
      <c r="V89" s="159">
        <f t="shared" si="27"/>
        <v>0</v>
      </c>
      <c r="W89" s="159"/>
      <c r="X89" s="159" t="s">
        <v>314</v>
      </c>
      <c r="Y89" s="159" t="s">
        <v>315</v>
      </c>
      <c r="Z89" s="148"/>
      <c r="AA89" s="148"/>
      <c r="AB89" s="148"/>
      <c r="AC89" s="148"/>
      <c r="AD89" s="148"/>
      <c r="AE89" s="148"/>
      <c r="AF89" s="148"/>
      <c r="AG89" s="148" t="s">
        <v>2057</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85">
        <v>78</v>
      </c>
      <c r="B90" s="186" t="s">
        <v>2247</v>
      </c>
      <c r="C90" s="197" t="s">
        <v>2248</v>
      </c>
      <c r="D90" s="187" t="s">
        <v>632</v>
      </c>
      <c r="E90" s="188">
        <v>12</v>
      </c>
      <c r="F90" s="189"/>
      <c r="G90" s="190">
        <f t="shared" si="21"/>
        <v>0</v>
      </c>
      <c r="H90" s="189"/>
      <c r="I90" s="190">
        <f t="shared" si="22"/>
        <v>0</v>
      </c>
      <c r="J90" s="189"/>
      <c r="K90" s="190">
        <f t="shared" si="23"/>
        <v>0</v>
      </c>
      <c r="L90" s="190">
        <v>12</v>
      </c>
      <c r="M90" s="190">
        <f t="shared" si="24"/>
        <v>0</v>
      </c>
      <c r="N90" s="188">
        <v>0</v>
      </c>
      <c r="O90" s="188">
        <f t="shared" si="25"/>
        <v>0</v>
      </c>
      <c r="P90" s="188">
        <v>0</v>
      </c>
      <c r="Q90" s="188">
        <f t="shared" si="26"/>
        <v>0</v>
      </c>
      <c r="R90" s="190"/>
      <c r="S90" s="190" t="s">
        <v>633</v>
      </c>
      <c r="T90" s="191" t="s">
        <v>634</v>
      </c>
      <c r="U90" s="159">
        <v>0</v>
      </c>
      <c r="V90" s="159">
        <f t="shared" si="27"/>
        <v>0</v>
      </c>
      <c r="W90" s="159"/>
      <c r="X90" s="159" t="s">
        <v>314</v>
      </c>
      <c r="Y90" s="159" t="s">
        <v>315</v>
      </c>
      <c r="Z90" s="148"/>
      <c r="AA90" s="148"/>
      <c r="AB90" s="148"/>
      <c r="AC90" s="148"/>
      <c r="AD90" s="148"/>
      <c r="AE90" s="148"/>
      <c r="AF90" s="148"/>
      <c r="AG90" s="148" t="s">
        <v>2057</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2.5" outlineLevel="1" x14ac:dyDescent="0.2">
      <c r="A91" s="185">
        <v>79</v>
      </c>
      <c r="B91" s="186" t="s">
        <v>2249</v>
      </c>
      <c r="C91" s="197" t="s">
        <v>2250</v>
      </c>
      <c r="D91" s="187" t="s">
        <v>632</v>
      </c>
      <c r="E91" s="188">
        <v>3</v>
      </c>
      <c r="F91" s="189"/>
      <c r="G91" s="190">
        <f t="shared" si="21"/>
        <v>0</v>
      </c>
      <c r="H91" s="189"/>
      <c r="I91" s="190">
        <f t="shared" si="22"/>
        <v>0</v>
      </c>
      <c r="J91" s="189"/>
      <c r="K91" s="190">
        <f t="shared" si="23"/>
        <v>0</v>
      </c>
      <c r="L91" s="190">
        <v>12</v>
      </c>
      <c r="M91" s="190">
        <f t="shared" si="24"/>
        <v>0</v>
      </c>
      <c r="N91" s="188">
        <v>0</v>
      </c>
      <c r="O91" s="188">
        <f t="shared" si="25"/>
        <v>0</v>
      </c>
      <c r="P91" s="188">
        <v>0</v>
      </c>
      <c r="Q91" s="188">
        <f t="shared" si="26"/>
        <v>0</v>
      </c>
      <c r="R91" s="190"/>
      <c r="S91" s="190" t="s">
        <v>633</v>
      </c>
      <c r="T91" s="191" t="s">
        <v>634</v>
      </c>
      <c r="U91" s="159">
        <v>0</v>
      </c>
      <c r="V91" s="159">
        <f t="shared" si="27"/>
        <v>0</v>
      </c>
      <c r="W91" s="159"/>
      <c r="X91" s="159" t="s">
        <v>314</v>
      </c>
      <c r="Y91" s="159" t="s">
        <v>315</v>
      </c>
      <c r="Z91" s="148"/>
      <c r="AA91" s="148"/>
      <c r="AB91" s="148"/>
      <c r="AC91" s="148"/>
      <c r="AD91" s="148"/>
      <c r="AE91" s="148"/>
      <c r="AF91" s="148"/>
      <c r="AG91" s="148" t="s">
        <v>2057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2.5" outlineLevel="1" x14ac:dyDescent="0.2">
      <c r="A92" s="185">
        <v>80</v>
      </c>
      <c r="B92" s="186" t="s">
        <v>2251</v>
      </c>
      <c r="C92" s="197" t="s">
        <v>2252</v>
      </c>
      <c r="D92" s="187" t="s">
        <v>632</v>
      </c>
      <c r="E92" s="188">
        <v>9</v>
      </c>
      <c r="F92" s="189"/>
      <c r="G92" s="190">
        <f t="shared" si="21"/>
        <v>0</v>
      </c>
      <c r="H92" s="189"/>
      <c r="I92" s="190">
        <f t="shared" si="22"/>
        <v>0</v>
      </c>
      <c r="J92" s="189"/>
      <c r="K92" s="190">
        <f t="shared" si="23"/>
        <v>0</v>
      </c>
      <c r="L92" s="190">
        <v>12</v>
      </c>
      <c r="M92" s="190">
        <f t="shared" si="24"/>
        <v>0</v>
      </c>
      <c r="N92" s="188">
        <v>0</v>
      </c>
      <c r="O92" s="188">
        <f t="shared" si="25"/>
        <v>0</v>
      </c>
      <c r="P92" s="188">
        <v>0</v>
      </c>
      <c r="Q92" s="188">
        <f t="shared" si="26"/>
        <v>0</v>
      </c>
      <c r="R92" s="190"/>
      <c r="S92" s="190" t="s">
        <v>633</v>
      </c>
      <c r="T92" s="191" t="s">
        <v>634</v>
      </c>
      <c r="U92" s="159">
        <v>0</v>
      </c>
      <c r="V92" s="159">
        <f t="shared" si="27"/>
        <v>0</v>
      </c>
      <c r="W92" s="159"/>
      <c r="X92" s="159" t="s">
        <v>314</v>
      </c>
      <c r="Y92" s="159" t="s">
        <v>315</v>
      </c>
      <c r="Z92" s="148"/>
      <c r="AA92" s="148"/>
      <c r="AB92" s="148"/>
      <c r="AC92" s="148"/>
      <c r="AD92" s="148"/>
      <c r="AE92" s="148"/>
      <c r="AF92" s="148"/>
      <c r="AG92" s="148" t="s">
        <v>2057</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
      <c r="A93" s="185">
        <v>81</v>
      </c>
      <c r="B93" s="186" t="s">
        <v>2253</v>
      </c>
      <c r="C93" s="197" t="s">
        <v>2180</v>
      </c>
      <c r="D93" s="187" t="s">
        <v>0</v>
      </c>
      <c r="E93" s="188">
        <v>8</v>
      </c>
      <c r="F93" s="189"/>
      <c r="G93" s="190">
        <f t="shared" si="21"/>
        <v>0</v>
      </c>
      <c r="H93" s="189"/>
      <c r="I93" s="190">
        <f t="shared" si="22"/>
        <v>0</v>
      </c>
      <c r="J93" s="189"/>
      <c r="K93" s="190">
        <f t="shared" si="23"/>
        <v>0</v>
      </c>
      <c r="L93" s="190">
        <v>12</v>
      </c>
      <c r="M93" s="190">
        <f t="shared" si="24"/>
        <v>0</v>
      </c>
      <c r="N93" s="188">
        <v>0</v>
      </c>
      <c r="O93" s="188">
        <f t="shared" si="25"/>
        <v>0</v>
      </c>
      <c r="P93" s="188">
        <v>0</v>
      </c>
      <c r="Q93" s="188">
        <f t="shared" si="26"/>
        <v>0</v>
      </c>
      <c r="R93" s="190"/>
      <c r="S93" s="190" t="s">
        <v>633</v>
      </c>
      <c r="T93" s="191" t="s">
        <v>634</v>
      </c>
      <c r="U93" s="159">
        <v>0</v>
      </c>
      <c r="V93" s="159">
        <f t="shared" si="27"/>
        <v>0</v>
      </c>
      <c r="W93" s="159"/>
      <c r="X93" s="159" t="s">
        <v>314</v>
      </c>
      <c r="Y93" s="159" t="s">
        <v>315</v>
      </c>
      <c r="Z93" s="148"/>
      <c r="AA93" s="148"/>
      <c r="AB93" s="148"/>
      <c r="AC93" s="148"/>
      <c r="AD93" s="148"/>
      <c r="AE93" s="148"/>
      <c r="AF93" s="148"/>
      <c r="AG93" s="148" t="s">
        <v>2057</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x14ac:dyDescent="0.2">
      <c r="A94" s="171" t="s">
        <v>308</v>
      </c>
      <c r="B94" s="172" t="s">
        <v>168</v>
      </c>
      <c r="C94" s="194" t="s">
        <v>170</v>
      </c>
      <c r="D94" s="173"/>
      <c r="E94" s="174"/>
      <c r="F94" s="175"/>
      <c r="G94" s="175">
        <f>SUMIF(AG95:AG96,"&lt;&gt;NOR",G95:G96)</f>
        <v>0</v>
      </c>
      <c r="H94" s="175"/>
      <c r="I94" s="175">
        <f>SUM(I95:I96)</f>
        <v>0</v>
      </c>
      <c r="J94" s="175"/>
      <c r="K94" s="175">
        <f>SUM(K95:K96)</f>
        <v>0</v>
      </c>
      <c r="L94" s="175"/>
      <c r="M94" s="175">
        <f>SUM(M95:M96)</f>
        <v>0</v>
      </c>
      <c r="N94" s="174"/>
      <c r="O94" s="174">
        <f>SUM(O95:O96)</f>
        <v>0</v>
      </c>
      <c r="P94" s="174"/>
      <c r="Q94" s="174">
        <f>SUM(Q95:Q96)</f>
        <v>0</v>
      </c>
      <c r="R94" s="175"/>
      <c r="S94" s="175"/>
      <c r="T94" s="176"/>
      <c r="U94" s="170"/>
      <c r="V94" s="170">
        <f>SUM(V95:V96)</f>
        <v>0</v>
      </c>
      <c r="W94" s="170"/>
      <c r="X94" s="170"/>
      <c r="Y94" s="170"/>
      <c r="AG94" t="s">
        <v>309</v>
      </c>
    </row>
    <row r="95" spans="1:60" ht="22.5" outlineLevel="1" x14ac:dyDescent="0.2">
      <c r="A95" s="185">
        <v>82</v>
      </c>
      <c r="B95" s="186" t="s">
        <v>2254</v>
      </c>
      <c r="C95" s="197" t="s">
        <v>2255</v>
      </c>
      <c r="D95" s="187" t="s">
        <v>389</v>
      </c>
      <c r="E95" s="188">
        <v>25</v>
      </c>
      <c r="F95" s="189"/>
      <c r="G95" s="190">
        <f>ROUND(E95*F95,2)</f>
        <v>0</v>
      </c>
      <c r="H95" s="189"/>
      <c r="I95" s="190">
        <f>ROUND(E95*H95,2)</f>
        <v>0</v>
      </c>
      <c r="J95" s="189"/>
      <c r="K95" s="190">
        <f>ROUND(E95*J95,2)</f>
        <v>0</v>
      </c>
      <c r="L95" s="190">
        <v>12</v>
      </c>
      <c r="M95" s="190">
        <f>G95*(1+L95/100)</f>
        <v>0</v>
      </c>
      <c r="N95" s="188">
        <v>0</v>
      </c>
      <c r="O95" s="188">
        <f>ROUND(E95*N95,2)</f>
        <v>0</v>
      </c>
      <c r="P95" s="188">
        <v>0</v>
      </c>
      <c r="Q95" s="188">
        <f>ROUND(E95*P95,2)</f>
        <v>0</v>
      </c>
      <c r="R95" s="190"/>
      <c r="S95" s="190" t="s">
        <v>633</v>
      </c>
      <c r="T95" s="191" t="s">
        <v>634</v>
      </c>
      <c r="U95" s="159">
        <v>0</v>
      </c>
      <c r="V95" s="159">
        <f>ROUND(E95*U95,2)</f>
        <v>0</v>
      </c>
      <c r="W95" s="159"/>
      <c r="X95" s="159" t="s">
        <v>314</v>
      </c>
      <c r="Y95" s="159" t="s">
        <v>315</v>
      </c>
      <c r="Z95" s="148"/>
      <c r="AA95" s="148"/>
      <c r="AB95" s="148"/>
      <c r="AC95" s="148"/>
      <c r="AD95" s="148"/>
      <c r="AE95" s="148"/>
      <c r="AF95" s="148"/>
      <c r="AG95" s="148" t="s">
        <v>2057</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
      <c r="A96" s="185">
        <v>83</v>
      </c>
      <c r="B96" s="186" t="s">
        <v>2256</v>
      </c>
      <c r="C96" s="197" t="s">
        <v>2257</v>
      </c>
      <c r="D96" s="187" t="s">
        <v>389</v>
      </c>
      <c r="E96" s="188">
        <v>25</v>
      </c>
      <c r="F96" s="189"/>
      <c r="G96" s="190">
        <f>ROUND(E96*F96,2)</f>
        <v>0</v>
      </c>
      <c r="H96" s="189"/>
      <c r="I96" s="190">
        <f>ROUND(E96*H96,2)</f>
        <v>0</v>
      </c>
      <c r="J96" s="189"/>
      <c r="K96" s="190">
        <f>ROUND(E96*J96,2)</f>
        <v>0</v>
      </c>
      <c r="L96" s="190">
        <v>12</v>
      </c>
      <c r="M96" s="190">
        <f>G96*(1+L96/100)</f>
        <v>0</v>
      </c>
      <c r="N96" s="188">
        <v>0</v>
      </c>
      <c r="O96" s="188">
        <f>ROUND(E96*N96,2)</f>
        <v>0</v>
      </c>
      <c r="P96" s="188">
        <v>0</v>
      </c>
      <c r="Q96" s="188">
        <f>ROUND(E96*P96,2)</f>
        <v>0</v>
      </c>
      <c r="R96" s="190"/>
      <c r="S96" s="190" t="s">
        <v>633</v>
      </c>
      <c r="T96" s="191" t="s">
        <v>634</v>
      </c>
      <c r="U96" s="159">
        <v>0</v>
      </c>
      <c r="V96" s="159">
        <f>ROUND(E96*U96,2)</f>
        <v>0</v>
      </c>
      <c r="W96" s="159"/>
      <c r="X96" s="159" t="s">
        <v>314</v>
      </c>
      <c r="Y96" s="159" t="s">
        <v>315</v>
      </c>
      <c r="Z96" s="148"/>
      <c r="AA96" s="148"/>
      <c r="AB96" s="148"/>
      <c r="AC96" s="148"/>
      <c r="AD96" s="148"/>
      <c r="AE96" s="148"/>
      <c r="AF96" s="148"/>
      <c r="AG96" s="148" t="s">
        <v>2057</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x14ac:dyDescent="0.2">
      <c r="A97" s="171" t="s">
        <v>308</v>
      </c>
      <c r="B97" s="172" t="s">
        <v>171</v>
      </c>
      <c r="C97" s="194" t="s">
        <v>173</v>
      </c>
      <c r="D97" s="173"/>
      <c r="E97" s="174"/>
      <c r="F97" s="175"/>
      <c r="G97" s="175">
        <f>SUMIF(AG98:AG98,"&lt;&gt;NOR",G98:G98)</f>
        <v>0</v>
      </c>
      <c r="H97" s="175"/>
      <c r="I97" s="175">
        <f>SUM(I98:I98)</f>
        <v>0</v>
      </c>
      <c r="J97" s="175"/>
      <c r="K97" s="175">
        <f>SUM(K98:K98)</f>
        <v>0</v>
      </c>
      <c r="L97" s="175"/>
      <c r="M97" s="175">
        <f>SUM(M98:M98)</f>
        <v>0</v>
      </c>
      <c r="N97" s="174"/>
      <c r="O97" s="174">
        <f>SUM(O98:O98)</f>
        <v>0</v>
      </c>
      <c r="P97" s="174"/>
      <c r="Q97" s="174">
        <f>SUM(Q98:Q98)</f>
        <v>0</v>
      </c>
      <c r="R97" s="175"/>
      <c r="S97" s="175"/>
      <c r="T97" s="176"/>
      <c r="U97" s="170"/>
      <c r="V97" s="170">
        <f>SUM(V98:V98)</f>
        <v>0</v>
      </c>
      <c r="W97" s="170"/>
      <c r="X97" s="170"/>
      <c r="Y97" s="170"/>
      <c r="AG97" t="s">
        <v>309</v>
      </c>
    </row>
    <row r="98" spans="1:60" ht="33.75" outlineLevel="1" x14ac:dyDescent="0.2">
      <c r="A98" s="185">
        <v>84</v>
      </c>
      <c r="B98" s="186" t="s">
        <v>2258</v>
      </c>
      <c r="C98" s="197" t="s">
        <v>2259</v>
      </c>
      <c r="D98" s="187" t="s">
        <v>0</v>
      </c>
      <c r="E98" s="188">
        <v>2</v>
      </c>
      <c r="F98" s="189"/>
      <c r="G98" s="190">
        <f>ROUND(E98*F98,2)</f>
        <v>0</v>
      </c>
      <c r="H98" s="189"/>
      <c r="I98" s="190">
        <f>ROUND(E98*H98,2)</f>
        <v>0</v>
      </c>
      <c r="J98" s="189"/>
      <c r="K98" s="190">
        <f>ROUND(E98*J98,2)</f>
        <v>0</v>
      </c>
      <c r="L98" s="190">
        <v>12</v>
      </c>
      <c r="M98" s="190">
        <f>G98*(1+L98/100)</f>
        <v>0</v>
      </c>
      <c r="N98" s="188">
        <v>0</v>
      </c>
      <c r="O98" s="188">
        <f>ROUND(E98*N98,2)</f>
        <v>0</v>
      </c>
      <c r="P98" s="188">
        <v>0</v>
      </c>
      <c r="Q98" s="188">
        <f>ROUND(E98*P98,2)</f>
        <v>0</v>
      </c>
      <c r="R98" s="190"/>
      <c r="S98" s="190" t="s">
        <v>633</v>
      </c>
      <c r="T98" s="191" t="s">
        <v>634</v>
      </c>
      <c r="U98" s="159">
        <v>0</v>
      </c>
      <c r="V98" s="159">
        <f>ROUND(E98*U98,2)</f>
        <v>0</v>
      </c>
      <c r="W98" s="159"/>
      <c r="X98" s="159" t="s">
        <v>314</v>
      </c>
      <c r="Y98" s="159" t="s">
        <v>315</v>
      </c>
      <c r="Z98" s="148"/>
      <c r="AA98" s="148"/>
      <c r="AB98" s="148"/>
      <c r="AC98" s="148"/>
      <c r="AD98" s="148"/>
      <c r="AE98" s="148"/>
      <c r="AF98" s="148"/>
      <c r="AG98" s="148" t="s">
        <v>2057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x14ac:dyDescent="0.2">
      <c r="A99" s="171" t="s">
        <v>308</v>
      </c>
      <c r="B99" s="172" t="s">
        <v>174</v>
      </c>
      <c r="C99" s="194" t="s">
        <v>175</v>
      </c>
      <c r="D99" s="173"/>
      <c r="E99" s="174"/>
      <c r="F99" s="175"/>
      <c r="G99" s="175">
        <f>SUMIF(AG100:AG118,"&lt;&gt;NOR",G100:G118)</f>
        <v>0</v>
      </c>
      <c r="H99" s="175"/>
      <c r="I99" s="175">
        <f>SUM(I100:I118)</f>
        <v>0</v>
      </c>
      <c r="J99" s="175"/>
      <c r="K99" s="175">
        <f>SUM(K100:K118)</f>
        <v>0</v>
      </c>
      <c r="L99" s="175"/>
      <c r="M99" s="175">
        <f>SUM(M100:M118)</f>
        <v>0</v>
      </c>
      <c r="N99" s="174"/>
      <c r="O99" s="174">
        <f>SUM(O100:O118)</f>
        <v>0</v>
      </c>
      <c r="P99" s="174"/>
      <c r="Q99" s="174">
        <f>SUM(Q100:Q118)</f>
        <v>0</v>
      </c>
      <c r="R99" s="175"/>
      <c r="S99" s="175"/>
      <c r="T99" s="176"/>
      <c r="U99" s="170"/>
      <c r="V99" s="170">
        <f>SUM(V100:V118)</f>
        <v>0</v>
      </c>
      <c r="W99" s="170"/>
      <c r="X99" s="170"/>
      <c r="Y99" s="170"/>
      <c r="AG99" t="s">
        <v>309</v>
      </c>
    </row>
    <row r="100" spans="1:60" outlineLevel="1" x14ac:dyDescent="0.2">
      <c r="A100" s="185">
        <v>85</v>
      </c>
      <c r="B100" s="186" t="s">
        <v>2260</v>
      </c>
      <c r="C100" s="197" t="s">
        <v>2261</v>
      </c>
      <c r="D100" s="187" t="s">
        <v>2262</v>
      </c>
      <c r="E100" s="188">
        <v>20</v>
      </c>
      <c r="F100" s="189"/>
      <c r="G100" s="190">
        <f t="shared" ref="G100:G114" si="28">ROUND(E100*F100,2)</f>
        <v>0</v>
      </c>
      <c r="H100" s="189"/>
      <c r="I100" s="190">
        <f t="shared" ref="I100:I114" si="29">ROUND(E100*H100,2)</f>
        <v>0</v>
      </c>
      <c r="J100" s="189"/>
      <c r="K100" s="190">
        <f t="shared" ref="K100:K114" si="30">ROUND(E100*J100,2)</f>
        <v>0</v>
      </c>
      <c r="L100" s="190">
        <v>12</v>
      </c>
      <c r="M100" s="190">
        <f t="shared" ref="M100:M114" si="31">G100*(1+L100/100)</f>
        <v>0</v>
      </c>
      <c r="N100" s="188">
        <v>0</v>
      </c>
      <c r="O100" s="188">
        <f t="shared" ref="O100:O114" si="32">ROUND(E100*N100,2)</f>
        <v>0</v>
      </c>
      <c r="P100" s="188">
        <v>0</v>
      </c>
      <c r="Q100" s="188">
        <f t="shared" ref="Q100:Q114" si="33">ROUND(E100*P100,2)</f>
        <v>0</v>
      </c>
      <c r="R100" s="190"/>
      <c r="S100" s="190" t="s">
        <v>633</v>
      </c>
      <c r="T100" s="191" t="s">
        <v>634</v>
      </c>
      <c r="U100" s="159">
        <v>0</v>
      </c>
      <c r="V100" s="159">
        <f t="shared" ref="V100:V114" si="34">ROUND(E100*U100,2)</f>
        <v>0</v>
      </c>
      <c r="W100" s="159"/>
      <c r="X100" s="159" t="s">
        <v>314</v>
      </c>
      <c r="Y100" s="159" t="s">
        <v>315</v>
      </c>
      <c r="Z100" s="148"/>
      <c r="AA100" s="148"/>
      <c r="AB100" s="148"/>
      <c r="AC100" s="148"/>
      <c r="AD100" s="148"/>
      <c r="AE100" s="148"/>
      <c r="AF100" s="148"/>
      <c r="AG100" s="148" t="s">
        <v>2057</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
      <c r="A101" s="185">
        <v>86</v>
      </c>
      <c r="B101" s="186" t="s">
        <v>2263</v>
      </c>
      <c r="C101" s="197" t="s">
        <v>2264</v>
      </c>
      <c r="D101" s="187" t="s">
        <v>2262</v>
      </c>
      <c r="E101" s="188">
        <v>5</v>
      </c>
      <c r="F101" s="189"/>
      <c r="G101" s="190">
        <f t="shared" si="28"/>
        <v>0</v>
      </c>
      <c r="H101" s="189"/>
      <c r="I101" s="190">
        <f t="shared" si="29"/>
        <v>0</v>
      </c>
      <c r="J101" s="189"/>
      <c r="K101" s="190">
        <f t="shared" si="30"/>
        <v>0</v>
      </c>
      <c r="L101" s="190">
        <v>12</v>
      </c>
      <c r="M101" s="190">
        <f t="shared" si="31"/>
        <v>0</v>
      </c>
      <c r="N101" s="188">
        <v>0</v>
      </c>
      <c r="O101" s="188">
        <f t="shared" si="32"/>
        <v>0</v>
      </c>
      <c r="P101" s="188">
        <v>0</v>
      </c>
      <c r="Q101" s="188">
        <f t="shared" si="33"/>
        <v>0</v>
      </c>
      <c r="R101" s="190"/>
      <c r="S101" s="190" t="s">
        <v>633</v>
      </c>
      <c r="T101" s="191" t="s">
        <v>634</v>
      </c>
      <c r="U101" s="159">
        <v>0</v>
      </c>
      <c r="V101" s="159">
        <f t="shared" si="34"/>
        <v>0</v>
      </c>
      <c r="W101" s="159"/>
      <c r="X101" s="159" t="s">
        <v>314</v>
      </c>
      <c r="Y101" s="159" t="s">
        <v>315</v>
      </c>
      <c r="Z101" s="148"/>
      <c r="AA101" s="148"/>
      <c r="AB101" s="148"/>
      <c r="AC101" s="148"/>
      <c r="AD101" s="148"/>
      <c r="AE101" s="148"/>
      <c r="AF101" s="148"/>
      <c r="AG101" s="148" t="s">
        <v>2057</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
      <c r="A102" s="185">
        <v>87</v>
      </c>
      <c r="B102" s="186" t="s">
        <v>2265</v>
      </c>
      <c r="C102" s="197" t="s">
        <v>2266</v>
      </c>
      <c r="D102" s="187" t="s">
        <v>2262</v>
      </c>
      <c r="E102" s="188">
        <v>15</v>
      </c>
      <c r="F102" s="189"/>
      <c r="G102" s="190">
        <f t="shared" si="28"/>
        <v>0</v>
      </c>
      <c r="H102" s="189"/>
      <c r="I102" s="190">
        <f t="shared" si="29"/>
        <v>0</v>
      </c>
      <c r="J102" s="189"/>
      <c r="K102" s="190">
        <f t="shared" si="30"/>
        <v>0</v>
      </c>
      <c r="L102" s="190">
        <v>12</v>
      </c>
      <c r="M102" s="190">
        <f t="shared" si="31"/>
        <v>0</v>
      </c>
      <c r="N102" s="188">
        <v>0</v>
      </c>
      <c r="O102" s="188">
        <f t="shared" si="32"/>
        <v>0</v>
      </c>
      <c r="P102" s="188">
        <v>0</v>
      </c>
      <c r="Q102" s="188">
        <f t="shared" si="33"/>
        <v>0</v>
      </c>
      <c r="R102" s="190"/>
      <c r="S102" s="190" t="s">
        <v>633</v>
      </c>
      <c r="T102" s="191" t="s">
        <v>634</v>
      </c>
      <c r="U102" s="159">
        <v>0</v>
      </c>
      <c r="V102" s="159">
        <f t="shared" si="34"/>
        <v>0</v>
      </c>
      <c r="W102" s="159"/>
      <c r="X102" s="159" t="s">
        <v>314</v>
      </c>
      <c r="Y102" s="159" t="s">
        <v>315</v>
      </c>
      <c r="Z102" s="148"/>
      <c r="AA102" s="148"/>
      <c r="AB102" s="148"/>
      <c r="AC102" s="148"/>
      <c r="AD102" s="148"/>
      <c r="AE102" s="148"/>
      <c r="AF102" s="148"/>
      <c r="AG102" s="148" t="s">
        <v>2057</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85">
        <v>88</v>
      </c>
      <c r="B103" s="186" t="s">
        <v>2267</v>
      </c>
      <c r="C103" s="197" t="s">
        <v>2268</v>
      </c>
      <c r="D103" s="187" t="s">
        <v>2262</v>
      </c>
      <c r="E103" s="188">
        <v>10</v>
      </c>
      <c r="F103" s="189"/>
      <c r="G103" s="190">
        <f t="shared" si="28"/>
        <v>0</v>
      </c>
      <c r="H103" s="189"/>
      <c r="I103" s="190">
        <f t="shared" si="29"/>
        <v>0</v>
      </c>
      <c r="J103" s="189"/>
      <c r="K103" s="190">
        <f t="shared" si="30"/>
        <v>0</v>
      </c>
      <c r="L103" s="190">
        <v>12</v>
      </c>
      <c r="M103" s="190">
        <f t="shared" si="31"/>
        <v>0</v>
      </c>
      <c r="N103" s="188">
        <v>0</v>
      </c>
      <c r="O103" s="188">
        <f t="shared" si="32"/>
        <v>0</v>
      </c>
      <c r="P103" s="188">
        <v>0</v>
      </c>
      <c r="Q103" s="188">
        <f t="shared" si="33"/>
        <v>0</v>
      </c>
      <c r="R103" s="190"/>
      <c r="S103" s="190" t="s">
        <v>633</v>
      </c>
      <c r="T103" s="191" t="s">
        <v>634</v>
      </c>
      <c r="U103" s="159">
        <v>0</v>
      </c>
      <c r="V103" s="159">
        <f t="shared" si="34"/>
        <v>0</v>
      </c>
      <c r="W103" s="159"/>
      <c r="X103" s="159" t="s">
        <v>314</v>
      </c>
      <c r="Y103" s="159" t="s">
        <v>315</v>
      </c>
      <c r="Z103" s="148"/>
      <c r="AA103" s="148"/>
      <c r="AB103" s="148"/>
      <c r="AC103" s="148"/>
      <c r="AD103" s="148"/>
      <c r="AE103" s="148"/>
      <c r="AF103" s="148"/>
      <c r="AG103" s="148" t="s">
        <v>2057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ht="33.75" outlineLevel="1" x14ac:dyDescent="0.2">
      <c r="A104" s="185">
        <v>89</v>
      </c>
      <c r="B104" s="186" t="s">
        <v>2269</v>
      </c>
      <c r="C104" s="197" t="s">
        <v>2270</v>
      </c>
      <c r="D104" s="187" t="s">
        <v>2262</v>
      </c>
      <c r="E104" s="188">
        <v>10</v>
      </c>
      <c r="F104" s="189"/>
      <c r="G104" s="190">
        <f t="shared" si="28"/>
        <v>0</v>
      </c>
      <c r="H104" s="189"/>
      <c r="I104" s="190">
        <f t="shared" si="29"/>
        <v>0</v>
      </c>
      <c r="J104" s="189"/>
      <c r="K104" s="190">
        <f t="shared" si="30"/>
        <v>0</v>
      </c>
      <c r="L104" s="190">
        <v>12</v>
      </c>
      <c r="M104" s="190">
        <f t="shared" si="31"/>
        <v>0</v>
      </c>
      <c r="N104" s="188">
        <v>0</v>
      </c>
      <c r="O104" s="188">
        <f t="shared" si="32"/>
        <v>0</v>
      </c>
      <c r="P104" s="188">
        <v>0</v>
      </c>
      <c r="Q104" s="188">
        <f t="shared" si="33"/>
        <v>0</v>
      </c>
      <c r="R104" s="190"/>
      <c r="S104" s="190" t="s">
        <v>633</v>
      </c>
      <c r="T104" s="191" t="s">
        <v>634</v>
      </c>
      <c r="U104" s="159">
        <v>0</v>
      </c>
      <c r="V104" s="159">
        <f t="shared" si="34"/>
        <v>0</v>
      </c>
      <c r="W104" s="159"/>
      <c r="X104" s="159" t="s">
        <v>314</v>
      </c>
      <c r="Y104" s="159" t="s">
        <v>315</v>
      </c>
      <c r="Z104" s="148"/>
      <c r="AA104" s="148"/>
      <c r="AB104" s="148"/>
      <c r="AC104" s="148"/>
      <c r="AD104" s="148"/>
      <c r="AE104" s="148"/>
      <c r="AF104" s="148"/>
      <c r="AG104" s="148" t="s">
        <v>2057</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2.5" outlineLevel="1" x14ac:dyDescent="0.2">
      <c r="A105" s="185">
        <v>90</v>
      </c>
      <c r="B105" s="186" t="s">
        <v>2271</v>
      </c>
      <c r="C105" s="197" t="s">
        <v>2272</v>
      </c>
      <c r="D105" s="187" t="s">
        <v>0</v>
      </c>
      <c r="E105" s="188">
        <v>6</v>
      </c>
      <c r="F105" s="189"/>
      <c r="G105" s="190">
        <f t="shared" si="28"/>
        <v>0</v>
      </c>
      <c r="H105" s="189"/>
      <c r="I105" s="190">
        <f t="shared" si="29"/>
        <v>0</v>
      </c>
      <c r="J105" s="189"/>
      <c r="K105" s="190">
        <f t="shared" si="30"/>
        <v>0</v>
      </c>
      <c r="L105" s="190">
        <v>12</v>
      </c>
      <c r="M105" s="190">
        <f t="shared" si="31"/>
        <v>0</v>
      </c>
      <c r="N105" s="188">
        <v>0</v>
      </c>
      <c r="O105" s="188">
        <f t="shared" si="32"/>
        <v>0</v>
      </c>
      <c r="P105" s="188">
        <v>0</v>
      </c>
      <c r="Q105" s="188">
        <f t="shared" si="33"/>
        <v>0</v>
      </c>
      <c r="R105" s="190"/>
      <c r="S105" s="190" t="s">
        <v>633</v>
      </c>
      <c r="T105" s="191" t="s">
        <v>634</v>
      </c>
      <c r="U105" s="159">
        <v>0</v>
      </c>
      <c r="V105" s="159">
        <f t="shared" si="34"/>
        <v>0</v>
      </c>
      <c r="W105" s="159"/>
      <c r="X105" s="159" t="s">
        <v>314</v>
      </c>
      <c r="Y105" s="159" t="s">
        <v>315</v>
      </c>
      <c r="Z105" s="148"/>
      <c r="AA105" s="148"/>
      <c r="AB105" s="148"/>
      <c r="AC105" s="148"/>
      <c r="AD105" s="148"/>
      <c r="AE105" s="148"/>
      <c r="AF105" s="148"/>
      <c r="AG105" s="148" t="s">
        <v>2057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
      <c r="A106" s="185">
        <v>91</v>
      </c>
      <c r="B106" s="186" t="s">
        <v>2273</v>
      </c>
      <c r="C106" s="197" t="s">
        <v>2274</v>
      </c>
      <c r="D106" s="187" t="s">
        <v>0</v>
      </c>
      <c r="E106" s="188">
        <v>1</v>
      </c>
      <c r="F106" s="189"/>
      <c r="G106" s="190">
        <f t="shared" si="28"/>
        <v>0</v>
      </c>
      <c r="H106" s="189"/>
      <c r="I106" s="190">
        <f t="shared" si="29"/>
        <v>0</v>
      </c>
      <c r="J106" s="189"/>
      <c r="K106" s="190">
        <f t="shared" si="30"/>
        <v>0</v>
      </c>
      <c r="L106" s="190">
        <v>12</v>
      </c>
      <c r="M106" s="190">
        <f t="shared" si="31"/>
        <v>0</v>
      </c>
      <c r="N106" s="188">
        <v>0</v>
      </c>
      <c r="O106" s="188">
        <f t="shared" si="32"/>
        <v>0</v>
      </c>
      <c r="P106" s="188">
        <v>0</v>
      </c>
      <c r="Q106" s="188">
        <f t="shared" si="33"/>
        <v>0</v>
      </c>
      <c r="R106" s="190"/>
      <c r="S106" s="190" t="s">
        <v>633</v>
      </c>
      <c r="T106" s="191" t="s">
        <v>634</v>
      </c>
      <c r="U106" s="159">
        <v>0</v>
      </c>
      <c r="V106" s="159">
        <f t="shared" si="34"/>
        <v>0</v>
      </c>
      <c r="W106" s="159"/>
      <c r="X106" s="159" t="s">
        <v>314</v>
      </c>
      <c r="Y106" s="159" t="s">
        <v>315</v>
      </c>
      <c r="Z106" s="148"/>
      <c r="AA106" s="148"/>
      <c r="AB106" s="148"/>
      <c r="AC106" s="148"/>
      <c r="AD106" s="148"/>
      <c r="AE106" s="148"/>
      <c r="AF106" s="148"/>
      <c r="AG106" s="148" t="s">
        <v>2057</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ht="33.75" outlineLevel="1" x14ac:dyDescent="0.2">
      <c r="A107" s="185">
        <v>92</v>
      </c>
      <c r="B107" s="186" t="s">
        <v>2275</v>
      </c>
      <c r="C107" s="197" t="s">
        <v>2276</v>
      </c>
      <c r="D107" s="187" t="s">
        <v>2262</v>
      </c>
      <c r="E107" s="188">
        <v>4</v>
      </c>
      <c r="F107" s="189"/>
      <c r="G107" s="190">
        <f t="shared" si="28"/>
        <v>0</v>
      </c>
      <c r="H107" s="189"/>
      <c r="I107" s="190">
        <f t="shared" si="29"/>
        <v>0</v>
      </c>
      <c r="J107" s="189"/>
      <c r="K107" s="190">
        <f t="shared" si="30"/>
        <v>0</v>
      </c>
      <c r="L107" s="190">
        <v>12</v>
      </c>
      <c r="M107" s="190">
        <f t="shared" si="31"/>
        <v>0</v>
      </c>
      <c r="N107" s="188">
        <v>0</v>
      </c>
      <c r="O107" s="188">
        <f t="shared" si="32"/>
        <v>0</v>
      </c>
      <c r="P107" s="188">
        <v>0</v>
      </c>
      <c r="Q107" s="188">
        <f t="shared" si="33"/>
        <v>0</v>
      </c>
      <c r="R107" s="190"/>
      <c r="S107" s="190" t="s">
        <v>633</v>
      </c>
      <c r="T107" s="191" t="s">
        <v>634</v>
      </c>
      <c r="U107" s="159">
        <v>0</v>
      </c>
      <c r="V107" s="159">
        <f t="shared" si="34"/>
        <v>0</v>
      </c>
      <c r="W107" s="159"/>
      <c r="X107" s="159" t="s">
        <v>314</v>
      </c>
      <c r="Y107" s="159" t="s">
        <v>315</v>
      </c>
      <c r="Z107" s="148"/>
      <c r="AA107" s="148"/>
      <c r="AB107" s="148"/>
      <c r="AC107" s="148"/>
      <c r="AD107" s="148"/>
      <c r="AE107" s="148"/>
      <c r="AF107" s="148"/>
      <c r="AG107" s="148" t="s">
        <v>2057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
      <c r="A108" s="185">
        <v>93</v>
      </c>
      <c r="B108" s="186" t="s">
        <v>2277</v>
      </c>
      <c r="C108" s="197" t="s">
        <v>2278</v>
      </c>
      <c r="D108" s="187" t="s">
        <v>2279</v>
      </c>
      <c r="E108" s="188">
        <v>1</v>
      </c>
      <c r="F108" s="189"/>
      <c r="G108" s="190">
        <f t="shared" si="28"/>
        <v>0</v>
      </c>
      <c r="H108" s="189"/>
      <c r="I108" s="190">
        <f t="shared" si="29"/>
        <v>0</v>
      </c>
      <c r="J108" s="189"/>
      <c r="K108" s="190">
        <f t="shared" si="30"/>
        <v>0</v>
      </c>
      <c r="L108" s="190">
        <v>12</v>
      </c>
      <c r="M108" s="190">
        <f t="shared" si="31"/>
        <v>0</v>
      </c>
      <c r="N108" s="188">
        <v>0</v>
      </c>
      <c r="O108" s="188">
        <f t="shared" si="32"/>
        <v>0</v>
      </c>
      <c r="P108" s="188">
        <v>0</v>
      </c>
      <c r="Q108" s="188">
        <f t="shared" si="33"/>
        <v>0</v>
      </c>
      <c r="R108" s="190"/>
      <c r="S108" s="190" t="s">
        <v>633</v>
      </c>
      <c r="T108" s="191" t="s">
        <v>634</v>
      </c>
      <c r="U108" s="159">
        <v>0</v>
      </c>
      <c r="V108" s="159">
        <f t="shared" si="34"/>
        <v>0</v>
      </c>
      <c r="W108" s="159"/>
      <c r="X108" s="159" t="s">
        <v>314</v>
      </c>
      <c r="Y108" s="159" t="s">
        <v>315</v>
      </c>
      <c r="Z108" s="148"/>
      <c r="AA108" s="148"/>
      <c r="AB108" s="148"/>
      <c r="AC108" s="148"/>
      <c r="AD108" s="148"/>
      <c r="AE108" s="148"/>
      <c r="AF108" s="148"/>
      <c r="AG108" s="148" t="s">
        <v>2057</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
      <c r="A109" s="185">
        <v>94</v>
      </c>
      <c r="B109" s="186" t="s">
        <v>2280</v>
      </c>
      <c r="C109" s="197" t="s">
        <v>2281</v>
      </c>
      <c r="D109" s="187" t="s">
        <v>2262</v>
      </c>
      <c r="E109" s="188">
        <v>10</v>
      </c>
      <c r="F109" s="189"/>
      <c r="G109" s="190">
        <f t="shared" si="28"/>
        <v>0</v>
      </c>
      <c r="H109" s="189"/>
      <c r="I109" s="190">
        <f t="shared" si="29"/>
        <v>0</v>
      </c>
      <c r="J109" s="189"/>
      <c r="K109" s="190">
        <f t="shared" si="30"/>
        <v>0</v>
      </c>
      <c r="L109" s="190">
        <v>12</v>
      </c>
      <c r="M109" s="190">
        <f t="shared" si="31"/>
        <v>0</v>
      </c>
      <c r="N109" s="188">
        <v>0</v>
      </c>
      <c r="O109" s="188">
        <f t="shared" si="32"/>
        <v>0</v>
      </c>
      <c r="P109" s="188">
        <v>0</v>
      </c>
      <c r="Q109" s="188">
        <f t="shared" si="33"/>
        <v>0</v>
      </c>
      <c r="R109" s="190"/>
      <c r="S109" s="190" t="s">
        <v>633</v>
      </c>
      <c r="T109" s="191" t="s">
        <v>634</v>
      </c>
      <c r="U109" s="159">
        <v>0</v>
      </c>
      <c r="V109" s="159">
        <f t="shared" si="34"/>
        <v>0</v>
      </c>
      <c r="W109" s="159"/>
      <c r="X109" s="159" t="s">
        <v>314</v>
      </c>
      <c r="Y109" s="159" t="s">
        <v>315</v>
      </c>
      <c r="Z109" s="148"/>
      <c r="AA109" s="148"/>
      <c r="AB109" s="148"/>
      <c r="AC109" s="148"/>
      <c r="AD109" s="148"/>
      <c r="AE109" s="148"/>
      <c r="AF109" s="148"/>
      <c r="AG109" s="148" t="s">
        <v>2057</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ht="45" outlineLevel="1" x14ac:dyDescent="0.2">
      <c r="A110" s="185">
        <v>95</v>
      </c>
      <c r="B110" s="186" t="s">
        <v>2282</v>
      </c>
      <c r="C110" s="197" t="s">
        <v>2283</v>
      </c>
      <c r="D110" s="187" t="s">
        <v>2262</v>
      </c>
      <c r="E110" s="188">
        <v>20</v>
      </c>
      <c r="F110" s="189"/>
      <c r="G110" s="190">
        <f t="shared" si="28"/>
        <v>0</v>
      </c>
      <c r="H110" s="189"/>
      <c r="I110" s="190">
        <f t="shared" si="29"/>
        <v>0</v>
      </c>
      <c r="J110" s="189"/>
      <c r="K110" s="190">
        <f t="shared" si="30"/>
        <v>0</v>
      </c>
      <c r="L110" s="190">
        <v>12</v>
      </c>
      <c r="M110" s="190">
        <f t="shared" si="31"/>
        <v>0</v>
      </c>
      <c r="N110" s="188">
        <v>0</v>
      </c>
      <c r="O110" s="188">
        <f t="shared" si="32"/>
        <v>0</v>
      </c>
      <c r="P110" s="188">
        <v>0</v>
      </c>
      <c r="Q110" s="188">
        <f t="shared" si="33"/>
        <v>0</v>
      </c>
      <c r="R110" s="190"/>
      <c r="S110" s="190" t="s">
        <v>633</v>
      </c>
      <c r="T110" s="191" t="s">
        <v>634</v>
      </c>
      <c r="U110" s="159">
        <v>0</v>
      </c>
      <c r="V110" s="159">
        <f t="shared" si="34"/>
        <v>0</v>
      </c>
      <c r="W110" s="159"/>
      <c r="X110" s="159" t="s">
        <v>314</v>
      </c>
      <c r="Y110" s="159" t="s">
        <v>315</v>
      </c>
      <c r="Z110" s="148"/>
      <c r="AA110" s="148"/>
      <c r="AB110" s="148"/>
      <c r="AC110" s="148"/>
      <c r="AD110" s="148"/>
      <c r="AE110" s="148"/>
      <c r="AF110" s="148"/>
      <c r="AG110" s="148" t="s">
        <v>2057</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
      <c r="A111" s="185">
        <v>96</v>
      </c>
      <c r="B111" s="186" t="s">
        <v>2284</v>
      </c>
      <c r="C111" s="197" t="s">
        <v>2285</v>
      </c>
      <c r="D111" s="187" t="s">
        <v>2262</v>
      </c>
      <c r="E111" s="188">
        <v>20</v>
      </c>
      <c r="F111" s="189"/>
      <c r="G111" s="190">
        <f t="shared" si="28"/>
        <v>0</v>
      </c>
      <c r="H111" s="189"/>
      <c r="I111" s="190">
        <f t="shared" si="29"/>
        <v>0</v>
      </c>
      <c r="J111" s="189"/>
      <c r="K111" s="190">
        <f t="shared" si="30"/>
        <v>0</v>
      </c>
      <c r="L111" s="190">
        <v>12</v>
      </c>
      <c r="M111" s="190">
        <f t="shared" si="31"/>
        <v>0</v>
      </c>
      <c r="N111" s="188">
        <v>0</v>
      </c>
      <c r="O111" s="188">
        <f t="shared" si="32"/>
        <v>0</v>
      </c>
      <c r="P111" s="188">
        <v>0</v>
      </c>
      <c r="Q111" s="188">
        <f t="shared" si="33"/>
        <v>0</v>
      </c>
      <c r="R111" s="190"/>
      <c r="S111" s="190" t="s">
        <v>633</v>
      </c>
      <c r="T111" s="191" t="s">
        <v>634</v>
      </c>
      <c r="U111" s="159">
        <v>0</v>
      </c>
      <c r="V111" s="159">
        <f t="shared" si="34"/>
        <v>0</v>
      </c>
      <c r="W111" s="159"/>
      <c r="X111" s="159" t="s">
        <v>314</v>
      </c>
      <c r="Y111" s="159" t="s">
        <v>315</v>
      </c>
      <c r="Z111" s="148"/>
      <c r="AA111" s="148"/>
      <c r="AB111" s="148"/>
      <c r="AC111" s="148"/>
      <c r="AD111" s="148"/>
      <c r="AE111" s="148"/>
      <c r="AF111" s="148"/>
      <c r="AG111" s="148" t="s">
        <v>2057</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1" x14ac:dyDescent="0.2">
      <c r="A112" s="185">
        <v>97</v>
      </c>
      <c r="B112" s="186" t="s">
        <v>2286</v>
      </c>
      <c r="C112" s="197" t="s">
        <v>2287</v>
      </c>
      <c r="D112" s="187" t="s">
        <v>2262</v>
      </c>
      <c r="E112" s="188">
        <v>20</v>
      </c>
      <c r="F112" s="189"/>
      <c r="G112" s="190">
        <f t="shared" si="28"/>
        <v>0</v>
      </c>
      <c r="H112" s="189"/>
      <c r="I112" s="190">
        <f t="shared" si="29"/>
        <v>0</v>
      </c>
      <c r="J112" s="189"/>
      <c r="K112" s="190">
        <f t="shared" si="30"/>
        <v>0</v>
      </c>
      <c r="L112" s="190">
        <v>12</v>
      </c>
      <c r="M112" s="190">
        <f t="shared" si="31"/>
        <v>0</v>
      </c>
      <c r="N112" s="188">
        <v>0</v>
      </c>
      <c r="O112" s="188">
        <f t="shared" si="32"/>
        <v>0</v>
      </c>
      <c r="P112" s="188">
        <v>0</v>
      </c>
      <c r="Q112" s="188">
        <f t="shared" si="33"/>
        <v>0</v>
      </c>
      <c r="R112" s="190"/>
      <c r="S112" s="190" t="s">
        <v>633</v>
      </c>
      <c r="T112" s="191" t="s">
        <v>634</v>
      </c>
      <c r="U112" s="159">
        <v>0</v>
      </c>
      <c r="V112" s="159">
        <f t="shared" si="34"/>
        <v>0</v>
      </c>
      <c r="W112" s="159"/>
      <c r="X112" s="159" t="s">
        <v>314</v>
      </c>
      <c r="Y112" s="159" t="s">
        <v>315</v>
      </c>
      <c r="Z112" s="148"/>
      <c r="AA112" s="148"/>
      <c r="AB112" s="148"/>
      <c r="AC112" s="148"/>
      <c r="AD112" s="148"/>
      <c r="AE112" s="148"/>
      <c r="AF112" s="148"/>
      <c r="AG112" s="148" t="s">
        <v>2057</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ht="22.5" outlineLevel="1" x14ac:dyDescent="0.2">
      <c r="A113" s="185">
        <v>98</v>
      </c>
      <c r="B113" s="186" t="s">
        <v>2288</v>
      </c>
      <c r="C113" s="197" t="s">
        <v>2289</v>
      </c>
      <c r="D113" s="187" t="s">
        <v>2262</v>
      </c>
      <c r="E113" s="188">
        <v>60</v>
      </c>
      <c r="F113" s="189"/>
      <c r="G113" s="190">
        <f t="shared" si="28"/>
        <v>0</v>
      </c>
      <c r="H113" s="189"/>
      <c r="I113" s="190">
        <f t="shared" si="29"/>
        <v>0</v>
      </c>
      <c r="J113" s="189"/>
      <c r="K113" s="190">
        <f t="shared" si="30"/>
        <v>0</v>
      </c>
      <c r="L113" s="190">
        <v>12</v>
      </c>
      <c r="M113" s="190">
        <f t="shared" si="31"/>
        <v>0</v>
      </c>
      <c r="N113" s="188">
        <v>0</v>
      </c>
      <c r="O113" s="188">
        <f t="shared" si="32"/>
        <v>0</v>
      </c>
      <c r="P113" s="188">
        <v>0</v>
      </c>
      <c r="Q113" s="188">
        <f t="shared" si="33"/>
        <v>0</v>
      </c>
      <c r="R113" s="190"/>
      <c r="S113" s="190" t="s">
        <v>633</v>
      </c>
      <c r="T113" s="191" t="s">
        <v>634</v>
      </c>
      <c r="U113" s="159">
        <v>0</v>
      </c>
      <c r="V113" s="159">
        <f t="shared" si="34"/>
        <v>0</v>
      </c>
      <c r="W113" s="159"/>
      <c r="X113" s="159" t="s">
        <v>314</v>
      </c>
      <c r="Y113" s="159" t="s">
        <v>315</v>
      </c>
      <c r="Z113" s="148"/>
      <c r="AA113" s="148"/>
      <c r="AB113" s="148"/>
      <c r="AC113" s="148"/>
      <c r="AD113" s="148"/>
      <c r="AE113" s="148"/>
      <c r="AF113" s="148"/>
      <c r="AG113" s="148" t="s">
        <v>2057</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2.5" outlineLevel="1" x14ac:dyDescent="0.2">
      <c r="A114" s="178">
        <v>99</v>
      </c>
      <c r="B114" s="179" t="s">
        <v>2290</v>
      </c>
      <c r="C114" s="195" t="s">
        <v>2291</v>
      </c>
      <c r="D114" s="180" t="s">
        <v>2262</v>
      </c>
      <c r="E114" s="181">
        <v>20</v>
      </c>
      <c r="F114" s="182"/>
      <c r="G114" s="183">
        <f t="shared" si="28"/>
        <v>0</v>
      </c>
      <c r="H114" s="182"/>
      <c r="I114" s="183">
        <f t="shared" si="29"/>
        <v>0</v>
      </c>
      <c r="J114" s="182"/>
      <c r="K114" s="183">
        <f t="shared" si="30"/>
        <v>0</v>
      </c>
      <c r="L114" s="183">
        <v>12</v>
      </c>
      <c r="M114" s="183">
        <f t="shared" si="31"/>
        <v>0</v>
      </c>
      <c r="N114" s="181">
        <v>0</v>
      </c>
      <c r="O114" s="181">
        <f t="shared" si="32"/>
        <v>0</v>
      </c>
      <c r="P114" s="181">
        <v>0</v>
      </c>
      <c r="Q114" s="181">
        <f t="shared" si="33"/>
        <v>0</v>
      </c>
      <c r="R114" s="183"/>
      <c r="S114" s="183" t="s">
        <v>633</v>
      </c>
      <c r="T114" s="184" t="s">
        <v>634</v>
      </c>
      <c r="U114" s="159">
        <v>0</v>
      </c>
      <c r="V114" s="159">
        <f t="shared" si="34"/>
        <v>0</v>
      </c>
      <c r="W114" s="159"/>
      <c r="X114" s="159" t="s">
        <v>314</v>
      </c>
      <c r="Y114" s="159" t="s">
        <v>315</v>
      </c>
      <c r="Z114" s="148"/>
      <c r="AA114" s="148"/>
      <c r="AB114" s="148"/>
      <c r="AC114" s="148"/>
      <c r="AD114" s="148"/>
      <c r="AE114" s="148"/>
      <c r="AF114" s="148"/>
      <c r="AG114" s="148" t="s">
        <v>2057</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265" t="s">
        <v>2292</v>
      </c>
      <c r="D115" s="266"/>
      <c r="E115" s="266"/>
      <c r="F115" s="266"/>
      <c r="G115" s="266"/>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365</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22.5" outlineLevel="3" x14ac:dyDescent="0.2">
      <c r="A116" s="155"/>
      <c r="B116" s="156"/>
      <c r="C116" s="263" t="s">
        <v>2293</v>
      </c>
      <c r="D116" s="264"/>
      <c r="E116" s="264"/>
      <c r="F116" s="264"/>
      <c r="G116" s="264"/>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365</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92" t="str">
        <f>C116</f>
        <v>Součástí nabídkové ceny musí být veškeré náklady, aby cena byla konečná a zahrnovala celou dodávku a montáž.</v>
      </c>
      <c r="BB116" s="148"/>
      <c r="BC116" s="148"/>
      <c r="BD116" s="148"/>
      <c r="BE116" s="148"/>
      <c r="BF116" s="148"/>
      <c r="BG116" s="148"/>
      <c r="BH116" s="148"/>
    </row>
    <row r="117" spans="1:60" ht="22.5" outlineLevel="3" x14ac:dyDescent="0.2">
      <c r="A117" s="155"/>
      <c r="B117" s="156"/>
      <c r="C117" s="263" t="s">
        <v>2294</v>
      </c>
      <c r="D117" s="264"/>
      <c r="E117" s="264"/>
      <c r="F117" s="264"/>
      <c r="G117" s="264"/>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365</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92" t="str">
        <f>C117</f>
        <v>Dodávky a montáže uvedené v nabídce musí být, včetně veškerého souvisejícího doplňkového, podružného a montážního materiálu, tak aby celé zařízení bylo funkční a splňovalo všechny předpisy,</v>
      </c>
      <c r="BB117" s="148"/>
      <c r="BC117" s="148"/>
      <c r="BD117" s="148"/>
      <c r="BE117" s="148"/>
      <c r="BF117" s="148"/>
      <c r="BG117" s="148"/>
      <c r="BH117" s="148"/>
    </row>
    <row r="118" spans="1:60" ht="22.5" outlineLevel="3" x14ac:dyDescent="0.2">
      <c r="A118" s="155"/>
      <c r="B118" s="156"/>
      <c r="C118" s="263" t="s">
        <v>2295</v>
      </c>
      <c r="D118" s="264"/>
      <c r="E118" s="264"/>
      <c r="F118" s="264"/>
      <c r="G118" s="264"/>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365</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92" t="str">
        <f>C118</f>
        <v>které se na ně vztahují. Nedílnou součástí výkazu je projektová dokumentace, která je v případě rozporu s VV určující pro rozsah PD.</v>
      </c>
      <c r="BB118" s="148"/>
      <c r="BC118" s="148"/>
      <c r="BD118" s="148"/>
      <c r="BE118" s="148"/>
      <c r="BF118" s="148"/>
      <c r="BG118" s="148"/>
      <c r="BH118" s="148"/>
    </row>
    <row r="119" spans="1:60" x14ac:dyDescent="0.2">
      <c r="A119" s="3"/>
      <c r="B119" s="4"/>
      <c r="C119" s="203"/>
      <c r="D119" s="6"/>
      <c r="E119" s="3"/>
      <c r="F119" s="3"/>
      <c r="G119" s="3"/>
      <c r="H119" s="3"/>
      <c r="I119" s="3"/>
      <c r="J119" s="3"/>
      <c r="K119" s="3"/>
      <c r="L119" s="3"/>
      <c r="M119" s="3"/>
      <c r="N119" s="3"/>
      <c r="O119" s="3"/>
      <c r="P119" s="3"/>
      <c r="Q119" s="3"/>
      <c r="R119" s="3"/>
      <c r="S119" s="3"/>
      <c r="T119" s="3"/>
      <c r="U119" s="3"/>
      <c r="V119" s="3"/>
      <c r="W119" s="3"/>
      <c r="X119" s="3"/>
      <c r="Y119" s="3"/>
      <c r="AE119">
        <v>12</v>
      </c>
      <c r="AF119">
        <v>21</v>
      </c>
      <c r="AG119" t="s">
        <v>294</v>
      </c>
    </row>
    <row r="120" spans="1:60" x14ac:dyDescent="0.2">
      <c r="A120" s="151"/>
      <c r="B120" s="152" t="s">
        <v>31</v>
      </c>
      <c r="C120" s="204"/>
      <c r="D120" s="153"/>
      <c r="E120" s="154"/>
      <c r="F120" s="154"/>
      <c r="G120" s="177">
        <f>G8+G52+G63+G68+G84+G94+G97+G99</f>
        <v>0</v>
      </c>
      <c r="H120" s="3"/>
      <c r="I120" s="3"/>
      <c r="J120" s="3"/>
      <c r="K120" s="3"/>
      <c r="L120" s="3"/>
      <c r="M120" s="3"/>
      <c r="N120" s="3"/>
      <c r="O120" s="3"/>
      <c r="P120" s="3"/>
      <c r="Q120" s="3"/>
      <c r="R120" s="3"/>
      <c r="S120" s="3"/>
      <c r="T120" s="3"/>
      <c r="U120" s="3"/>
      <c r="V120" s="3"/>
      <c r="W120" s="3"/>
      <c r="X120" s="3"/>
      <c r="Y120" s="3"/>
      <c r="AE120">
        <f>SUMIF(L7:L118,AE119,G7:G118)</f>
        <v>0</v>
      </c>
      <c r="AF120">
        <f>SUMIF(L7:L118,AF119,G7:G118)</f>
        <v>0</v>
      </c>
      <c r="AG120" t="s">
        <v>2082</v>
      </c>
    </row>
    <row r="121" spans="1:60" x14ac:dyDescent="0.2">
      <c r="A121" s="286" t="s">
        <v>2083</v>
      </c>
      <c r="B121" s="286"/>
      <c r="C121" s="203"/>
      <c r="D121" s="6"/>
      <c r="E121" s="3"/>
      <c r="F121" s="3"/>
      <c r="G121" s="3"/>
      <c r="H121" s="3"/>
      <c r="I121" s="3"/>
      <c r="J121" s="3"/>
      <c r="K121" s="3"/>
      <c r="L121" s="3"/>
      <c r="M121" s="3"/>
      <c r="N121" s="3"/>
      <c r="O121" s="3"/>
      <c r="P121" s="3"/>
      <c r="Q121" s="3"/>
      <c r="R121" s="3"/>
      <c r="S121" s="3"/>
      <c r="T121" s="3"/>
      <c r="U121" s="3"/>
      <c r="V121" s="3"/>
      <c r="W121" s="3"/>
      <c r="X121" s="3"/>
      <c r="Y121" s="3"/>
    </row>
    <row r="122" spans="1:60" x14ac:dyDescent="0.2">
      <c r="A122" s="3"/>
      <c r="B122" s="4" t="s">
        <v>2084</v>
      </c>
      <c r="C122" s="203" t="s">
        <v>2085</v>
      </c>
      <c r="D122" s="6"/>
      <c r="E122" s="3"/>
      <c r="F122" s="3"/>
      <c r="G122" s="3"/>
      <c r="H122" s="3"/>
      <c r="I122" s="3"/>
      <c r="J122" s="3"/>
      <c r="K122" s="3"/>
      <c r="L122" s="3"/>
      <c r="M122" s="3"/>
      <c r="N122" s="3"/>
      <c r="O122" s="3"/>
      <c r="P122" s="3"/>
      <c r="Q122" s="3"/>
      <c r="R122" s="3"/>
      <c r="S122" s="3"/>
      <c r="T122" s="3"/>
      <c r="U122" s="3"/>
      <c r="V122" s="3"/>
      <c r="W122" s="3"/>
      <c r="X122" s="3"/>
      <c r="Y122" s="3"/>
      <c r="AG122" t="s">
        <v>2086</v>
      </c>
    </row>
    <row r="123" spans="1:60" ht="25.5" x14ac:dyDescent="0.2">
      <c r="A123" s="3"/>
      <c r="B123" s="4" t="s">
        <v>2087</v>
      </c>
      <c r="C123" s="203" t="s">
        <v>2088</v>
      </c>
      <c r="D123" s="6"/>
      <c r="E123" s="3"/>
      <c r="F123" s="3"/>
      <c r="G123" s="3"/>
      <c r="H123" s="3"/>
      <c r="I123" s="3"/>
      <c r="J123" s="3"/>
      <c r="K123" s="3"/>
      <c r="L123" s="3"/>
      <c r="M123" s="3"/>
      <c r="N123" s="3"/>
      <c r="O123" s="3"/>
      <c r="P123" s="3"/>
      <c r="Q123" s="3"/>
      <c r="R123" s="3"/>
      <c r="S123" s="3"/>
      <c r="T123" s="3"/>
      <c r="U123" s="3"/>
      <c r="V123" s="3"/>
      <c r="W123" s="3"/>
      <c r="X123" s="3"/>
      <c r="Y123" s="3"/>
      <c r="AG123" t="s">
        <v>2089</v>
      </c>
    </row>
    <row r="124" spans="1:60" x14ac:dyDescent="0.2">
      <c r="A124" s="3"/>
      <c r="B124" s="4"/>
      <c r="C124" s="203" t="s">
        <v>2090</v>
      </c>
      <c r="D124" s="6"/>
      <c r="E124" s="3"/>
      <c r="F124" s="3"/>
      <c r="G124" s="3"/>
      <c r="H124" s="3"/>
      <c r="I124" s="3"/>
      <c r="J124" s="3"/>
      <c r="K124" s="3"/>
      <c r="L124" s="3"/>
      <c r="M124" s="3"/>
      <c r="N124" s="3"/>
      <c r="O124" s="3"/>
      <c r="P124" s="3"/>
      <c r="Q124" s="3"/>
      <c r="R124" s="3"/>
      <c r="S124" s="3"/>
      <c r="T124" s="3"/>
      <c r="U124" s="3"/>
      <c r="V124" s="3"/>
      <c r="W124" s="3"/>
      <c r="X124" s="3"/>
      <c r="Y124" s="3"/>
      <c r="AG124" t="s">
        <v>2091</v>
      </c>
    </row>
    <row r="125" spans="1:60" x14ac:dyDescent="0.2">
      <c r="A125" s="3"/>
      <c r="B125" s="4"/>
      <c r="C125" s="203"/>
      <c r="D125" s="6"/>
      <c r="E125" s="3"/>
      <c r="F125" s="3"/>
      <c r="G125" s="3"/>
      <c r="H125" s="3"/>
      <c r="I125" s="3"/>
      <c r="J125" s="3"/>
      <c r="K125" s="3"/>
      <c r="L125" s="3"/>
      <c r="M125" s="3"/>
      <c r="N125" s="3"/>
      <c r="O125" s="3"/>
      <c r="P125" s="3"/>
      <c r="Q125" s="3"/>
      <c r="R125" s="3"/>
      <c r="S125" s="3"/>
      <c r="T125" s="3"/>
      <c r="U125" s="3"/>
      <c r="V125" s="3"/>
      <c r="W125" s="3"/>
      <c r="X125" s="3"/>
      <c r="Y125" s="3"/>
    </row>
    <row r="126" spans="1:60" x14ac:dyDescent="0.2">
      <c r="A126" s="3"/>
      <c r="B126" s="4"/>
      <c r="C126" s="203"/>
      <c r="D126" s="6"/>
      <c r="E126" s="3"/>
      <c r="F126" s="3"/>
      <c r="G126" s="3"/>
      <c r="H126" s="3"/>
      <c r="I126" s="3"/>
      <c r="J126" s="3"/>
      <c r="K126" s="3"/>
      <c r="L126" s="3"/>
      <c r="M126" s="3"/>
      <c r="N126" s="3"/>
      <c r="O126" s="3"/>
      <c r="P126" s="3"/>
      <c r="Q126" s="3"/>
      <c r="R126" s="3"/>
      <c r="S126" s="3"/>
      <c r="T126" s="3"/>
      <c r="U126" s="3"/>
      <c r="V126" s="3"/>
      <c r="W126" s="3"/>
      <c r="X126" s="3"/>
      <c r="Y126" s="3"/>
    </row>
    <row r="127" spans="1:60" x14ac:dyDescent="0.2">
      <c r="A127" s="3"/>
      <c r="B127" s="4"/>
      <c r="C127" s="203"/>
      <c r="D127" s="6"/>
      <c r="E127" s="3"/>
      <c r="F127" s="3"/>
      <c r="G127" s="3"/>
      <c r="H127" s="3"/>
      <c r="I127" s="3"/>
      <c r="J127" s="3"/>
      <c r="K127" s="3"/>
      <c r="L127" s="3"/>
      <c r="M127" s="3"/>
      <c r="N127" s="3"/>
      <c r="O127" s="3"/>
      <c r="P127" s="3"/>
      <c r="Q127" s="3"/>
      <c r="R127" s="3"/>
      <c r="S127" s="3"/>
      <c r="T127" s="3"/>
      <c r="U127" s="3"/>
      <c r="V127" s="3"/>
      <c r="W127" s="3"/>
      <c r="X127" s="3"/>
      <c r="Y127" s="3"/>
    </row>
    <row r="128" spans="1:60" x14ac:dyDescent="0.2">
      <c r="A128" s="287" t="s">
        <v>2092</v>
      </c>
      <c r="B128" s="287"/>
      <c r="C128" s="288"/>
      <c r="D128" s="6"/>
      <c r="E128" s="3"/>
      <c r="F128" s="3"/>
      <c r="G128" s="3"/>
      <c r="H128" s="3"/>
      <c r="I128" s="3"/>
      <c r="J128" s="3"/>
      <c r="K128" s="3"/>
      <c r="L128" s="3"/>
      <c r="M128" s="3"/>
      <c r="N128" s="3"/>
      <c r="O128" s="3"/>
      <c r="P128" s="3"/>
      <c r="Q128" s="3"/>
      <c r="R128" s="3"/>
      <c r="S128" s="3"/>
      <c r="T128" s="3"/>
      <c r="U128" s="3"/>
      <c r="V128" s="3"/>
      <c r="W128" s="3"/>
      <c r="X128" s="3"/>
      <c r="Y128" s="3"/>
    </row>
    <row r="129" spans="1:33" x14ac:dyDescent="0.2">
      <c r="A129" s="267"/>
      <c r="B129" s="268"/>
      <c r="C129" s="269"/>
      <c r="D129" s="268"/>
      <c r="E129" s="268"/>
      <c r="F129" s="268"/>
      <c r="G129" s="270"/>
      <c r="H129" s="3"/>
      <c r="I129" s="3"/>
      <c r="J129" s="3"/>
      <c r="K129" s="3"/>
      <c r="L129" s="3"/>
      <c r="M129" s="3"/>
      <c r="N129" s="3"/>
      <c r="O129" s="3"/>
      <c r="P129" s="3"/>
      <c r="Q129" s="3"/>
      <c r="R129" s="3"/>
      <c r="S129" s="3"/>
      <c r="T129" s="3"/>
      <c r="U129" s="3"/>
      <c r="V129" s="3"/>
      <c r="W129" s="3"/>
      <c r="X129" s="3"/>
      <c r="Y129" s="3"/>
      <c r="AG129" t="s">
        <v>2093</v>
      </c>
    </row>
    <row r="130" spans="1:33" x14ac:dyDescent="0.2">
      <c r="A130" s="271"/>
      <c r="B130" s="272"/>
      <c r="C130" s="273"/>
      <c r="D130" s="272"/>
      <c r="E130" s="272"/>
      <c r="F130" s="272"/>
      <c r="G130" s="274"/>
      <c r="H130" s="3"/>
      <c r="I130" s="3"/>
      <c r="J130" s="3"/>
      <c r="K130" s="3"/>
      <c r="L130" s="3"/>
      <c r="M130" s="3"/>
      <c r="N130" s="3"/>
      <c r="O130" s="3"/>
      <c r="P130" s="3"/>
      <c r="Q130" s="3"/>
      <c r="R130" s="3"/>
      <c r="S130" s="3"/>
      <c r="T130" s="3"/>
      <c r="U130" s="3"/>
      <c r="V130" s="3"/>
      <c r="W130" s="3"/>
      <c r="X130" s="3"/>
      <c r="Y130" s="3"/>
    </row>
    <row r="131" spans="1:33" x14ac:dyDescent="0.2">
      <c r="A131" s="271"/>
      <c r="B131" s="272"/>
      <c r="C131" s="273"/>
      <c r="D131" s="272"/>
      <c r="E131" s="272"/>
      <c r="F131" s="272"/>
      <c r="G131" s="274"/>
      <c r="H131" s="3"/>
      <c r="I131" s="3"/>
      <c r="J131" s="3"/>
      <c r="K131" s="3"/>
      <c r="L131" s="3"/>
      <c r="M131" s="3"/>
      <c r="N131" s="3"/>
      <c r="O131" s="3"/>
      <c r="P131" s="3"/>
      <c r="Q131" s="3"/>
      <c r="R131" s="3"/>
      <c r="S131" s="3"/>
      <c r="T131" s="3"/>
      <c r="U131" s="3"/>
      <c r="V131" s="3"/>
      <c r="W131" s="3"/>
      <c r="X131" s="3"/>
      <c r="Y131" s="3"/>
    </row>
    <row r="132" spans="1:33" x14ac:dyDescent="0.2">
      <c r="A132" s="271"/>
      <c r="B132" s="272"/>
      <c r="C132" s="273"/>
      <c r="D132" s="272"/>
      <c r="E132" s="272"/>
      <c r="F132" s="272"/>
      <c r="G132" s="274"/>
      <c r="H132" s="3"/>
      <c r="I132" s="3"/>
      <c r="J132" s="3"/>
      <c r="K132" s="3"/>
      <c r="L132" s="3"/>
      <c r="M132" s="3"/>
      <c r="N132" s="3"/>
      <c r="O132" s="3"/>
      <c r="P132" s="3"/>
      <c r="Q132" s="3"/>
      <c r="R132" s="3"/>
      <c r="S132" s="3"/>
      <c r="T132" s="3"/>
      <c r="U132" s="3"/>
      <c r="V132" s="3"/>
      <c r="W132" s="3"/>
      <c r="X132" s="3"/>
      <c r="Y132" s="3"/>
    </row>
    <row r="133" spans="1:33" x14ac:dyDescent="0.2">
      <c r="A133" s="275"/>
      <c r="B133" s="276"/>
      <c r="C133" s="277"/>
      <c r="D133" s="276"/>
      <c r="E133" s="276"/>
      <c r="F133" s="276"/>
      <c r="G133" s="278"/>
      <c r="H133" s="3"/>
      <c r="I133" s="3"/>
      <c r="J133" s="3"/>
      <c r="K133" s="3"/>
      <c r="L133" s="3"/>
      <c r="M133" s="3"/>
      <c r="N133" s="3"/>
      <c r="O133" s="3"/>
      <c r="P133" s="3"/>
      <c r="Q133" s="3"/>
      <c r="R133" s="3"/>
      <c r="S133" s="3"/>
      <c r="T133" s="3"/>
      <c r="U133" s="3"/>
      <c r="V133" s="3"/>
      <c r="W133" s="3"/>
      <c r="X133" s="3"/>
      <c r="Y133" s="3"/>
    </row>
    <row r="134" spans="1:33" x14ac:dyDescent="0.2">
      <c r="A134" s="3"/>
      <c r="B134" s="4"/>
      <c r="C134" s="203"/>
      <c r="D134" s="6"/>
      <c r="E134" s="3"/>
      <c r="F134" s="3"/>
      <c r="G134" s="3"/>
      <c r="H134" s="3"/>
      <c r="I134" s="3"/>
      <c r="J134" s="3"/>
      <c r="K134" s="3"/>
      <c r="L134" s="3"/>
      <c r="M134" s="3"/>
      <c r="N134" s="3"/>
      <c r="O134" s="3"/>
      <c r="P134" s="3"/>
      <c r="Q134" s="3"/>
      <c r="R134" s="3"/>
      <c r="S134" s="3"/>
      <c r="T134" s="3"/>
      <c r="U134" s="3"/>
      <c r="V134" s="3"/>
      <c r="W134" s="3"/>
      <c r="X134" s="3"/>
      <c r="Y134" s="3"/>
    </row>
    <row r="135" spans="1:33" x14ac:dyDescent="0.2">
      <c r="C135" s="205"/>
      <c r="D135" s="10"/>
      <c r="AG135" t="s">
        <v>2094</v>
      </c>
    </row>
    <row r="136" spans="1:33" x14ac:dyDescent="0.2">
      <c r="D136" s="10"/>
    </row>
    <row r="137" spans="1:33" x14ac:dyDescent="0.2">
      <c r="D137" s="10"/>
    </row>
    <row r="138" spans="1:33" x14ac:dyDescent="0.2">
      <c r="D138" s="10"/>
    </row>
    <row r="139" spans="1:33" x14ac:dyDescent="0.2">
      <c r="D139" s="10"/>
    </row>
    <row r="140" spans="1:33" x14ac:dyDescent="0.2">
      <c r="D140" s="10"/>
    </row>
    <row r="141" spans="1:33" x14ac:dyDescent="0.2">
      <c r="D141" s="10"/>
    </row>
    <row r="142" spans="1:33" x14ac:dyDescent="0.2">
      <c r="D142" s="10"/>
    </row>
    <row r="143" spans="1:33" x14ac:dyDescent="0.2">
      <c r="D143" s="10"/>
    </row>
    <row r="144" spans="1:33"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sjmFKg9fkcy0laZN251sq5YIWgRgT0h2BaAcfjQiQOYKcd0Slrly0V0m/nWkq8I+25u8g6b60K4yRxVPi7pyA==" saltValue="03A2w5Td5zG6He8phPaHcw==" spinCount="100000" sheet="1" formatRows="0"/>
  <mergeCells count="11">
    <mergeCell ref="A1:G1"/>
    <mergeCell ref="C2:G2"/>
    <mergeCell ref="C3:G3"/>
    <mergeCell ref="C4:G4"/>
    <mergeCell ref="A121:B121"/>
    <mergeCell ref="A129:G133"/>
    <mergeCell ref="C115:G115"/>
    <mergeCell ref="C116:G116"/>
    <mergeCell ref="C117:G117"/>
    <mergeCell ref="C118:G118"/>
    <mergeCell ref="A128:C12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 min="53" max="53" width="73.7109375"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58</v>
      </c>
      <c r="C3" s="280" t="s">
        <v>59</v>
      </c>
      <c r="D3" s="281"/>
      <c r="E3" s="281"/>
      <c r="F3" s="281"/>
      <c r="G3" s="282"/>
      <c r="AC3" s="121" t="s">
        <v>283</v>
      </c>
      <c r="AG3" t="s">
        <v>284</v>
      </c>
    </row>
    <row r="4" spans="1:60" ht="24.95" customHeight="1" x14ac:dyDescent="0.2">
      <c r="A4" s="141" t="s">
        <v>10</v>
      </c>
      <c r="B4" s="142" t="s">
        <v>64</v>
      </c>
      <c r="C4" s="283" t="s">
        <v>65</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153</v>
      </c>
      <c r="C8" s="194" t="s">
        <v>154</v>
      </c>
      <c r="D8" s="173"/>
      <c r="E8" s="174"/>
      <c r="F8" s="175"/>
      <c r="G8" s="175">
        <f>SUMIF(AG9:AG18,"&lt;&gt;NOR",G9:G18)</f>
        <v>0</v>
      </c>
      <c r="H8" s="175"/>
      <c r="I8" s="175">
        <f>SUM(I9:I18)</f>
        <v>0</v>
      </c>
      <c r="J8" s="175"/>
      <c r="K8" s="175">
        <f>SUM(K9:K18)</f>
        <v>0</v>
      </c>
      <c r="L8" s="175"/>
      <c r="M8" s="175">
        <f>SUM(M9:M18)</f>
        <v>0</v>
      </c>
      <c r="N8" s="174"/>
      <c r="O8" s="174">
        <f>SUM(O9:O18)</f>
        <v>0</v>
      </c>
      <c r="P8" s="174"/>
      <c r="Q8" s="174">
        <f>SUM(Q9:Q18)</f>
        <v>0</v>
      </c>
      <c r="R8" s="175"/>
      <c r="S8" s="175"/>
      <c r="T8" s="176"/>
      <c r="U8" s="170"/>
      <c r="V8" s="170">
        <f>SUM(V9:V18)</f>
        <v>0</v>
      </c>
      <c r="W8" s="170"/>
      <c r="X8" s="170"/>
      <c r="Y8" s="170"/>
      <c r="AG8" t="s">
        <v>309</v>
      </c>
    </row>
    <row r="9" spans="1:60" outlineLevel="1" x14ac:dyDescent="0.2">
      <c r="A9" s="185">
        <v>1</v>
      </c>
      <c r="B9" s="186" t="s">
        <v>2095</v>
      </c>
      <c r="C9" s="197" t="s">
        <v>2296</v>
      </c>
      <c r="D9" s="187" t="s">
        <v>389</v>
      </c>
      <c r="E9" s="188">
        <v>200</v>
      </c>
      <c r="F9" s="189"/>
      <c r="G9" s="190">
        <f t="shared" ref="G9:G18" si="0">ROUND(E9*F9,2)</f>
        <v>0</v>
      </c>
      <c r="H9" s="189"/>
      <c r="I9" s="190">
        <f t="shared" ref="I9:I18" si="1">ROUND(E9*H9,2)</f>
        <v>0</v>
      </c>
      <c r="J9" s="189"/>
      <c r="K9" s="190">
        <f t="shared" ref="K9:K18" si="2">ROUND(E9*J9,2)</f>
        <v>0</v>
      </c>
      <c r="L9" s="190">
        <v>12</v>
      </c>
      <c r="M9" s="190">
        <f t="shared" ref="M9:M18" si="3">G9*(1+L9/100)</f>
        <v>0</v>
      </c>
      <c r="N9" s="188">
        <v>0</v>
      </c>
      <c r="O9" s="188">
        <f t="shared" ref="O9:O18" si="4">ROUND(E9*N9,2)</f>
        <v>0</v>
      </c>
      <c r="P9" s="188">
        <v>0</v>
      </c>
      <c r="Q9" s="188">
        <f t="shared" ref="Q9:Q18" si="5">ROUND(E9*P9,2)</f>
        <v>0</v>
      </c>
      <c r="R9" s="190"/>
      <c r="S9" s="190" t="s">
        <v>633</v>
      </c>
      <c r="T9" s="191" t="s">
        <v>634</v>
      </c>
      <c r="U9" s="159">
        <v>0</v>
      </c>
      <c r="V9" s="159">
        <f t="shared" ref="V9:V18" si="6">ROUND(E9*U9,2)</f>
        <v>0</v>
      </c>
      <c r="W9" s="159"/>
      <c r="X9" s="159" t="s">
        <v>314</v>
      </c>
      <c r="Y9" s="159" t="s">
        <v>315</v>
      </c>
      <c r="Z9" s="148"/>
      <c r="AA9" s="148"/>
      <c r="AB9" s="148"/>
      <c r="AC9" s="148"/>
      <c r="AD9" s="148"/>
      <c r="AE9" s="148"/>
      <c r="AF9" s="148"/>
      <c r="AG9" s="148" t="s">
        <v>2057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
      <c r="A10" s="185">
        <v>2</v>
      </c>
      <c r="B10" s="186" t="s">
        <v>2097</v>
      </c>
      <c r="C10" s="197" t="s">
        <v>2297</v>
      </c>
      <c r="D10" s="187" t="s">
        <v>389</v>
      </c>
      <c r="E10" s="188">
        <v>1100</v>
      </c>
      <c r="F10" s="189"/>
      <c r="G10" s="190">
        <f t="shared" si="0"/>
        <v>0</v>
      </c>
      <c r="H10" s="189"/>
      <c r="I10" s="190">
        <f t="shared" si="1"/>
        <v>0</v>
      </c>
      <c r="J10" s="189"/>
      <c r="K10" s="190">
        <f t="shared" si="2"/>
        <v>0</v>
      </c>
      <c r="L10" s="190">
        <v>12</v>
      </c>
      <c r="M10" s="190">
        <f t="shared" si="3"/>
        <v>0</v>
      </c>
      <c r="N10" s="188">
        <v>0</v>
      </c>
      <c r="O10" s="188">
        <f t="shared" si="4"/>
        <v>0</v>
      </c>
      <c r="P10" s="188">
        <v>0</v>
      </c>
      <c r="Q10" s="188">
        <f t="shared" si="5"/>
        <v>0</v>
      </c>
      <c r="R10" s="190"/>
      <c r="S10" s="190" t="s">
        <v>633</v>
      </c>
      <c r="T10" s="191" t="s">
        <v>634</v>
      </c>
      <c r="U10" s="159">
        <v>0</v>
      </c>
      <c r="V10" s="159">
        <f t="shared" si="6"/>
        <v>0</v>
      </c>
      <c r="W10" s="159"/>
      <c r="X10" s="159" t="s">
        <v>314</v>
      </c>
      <c r="Y10" s="159" t="s">
        <v>315</v>
      </c>
      <c r="Z10" s="148"/>
      <c r="AA10" s="148"/>
      <c r="AB10" s="148"/>
      <c r="AC10" s="148"/>
      <c r="AD10" s="148"/>
      <c r="AE10" s="148"/>
      <c r="AF10" s="148"/>
      <c r="AG10" s="148" t="s">
        <v>2057</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5">
        <v>3</v>
      </c>
      <c r="B11" s="186" t="s">
        <v>2099</v>
      </c>
      <c r="C11" s="197" t="s">
        <v>2298</v>
      </c>
      <c r="D11" s="187" t="s">
        <v>389</v>
      </c>
      <c r="E11" s="188">
        <v>500</v>
      </c>
      <c r="F11" s="189"/>
      <c r="G11" s="190">
        <f t="shared" si="0"/>
        <v>0</v>
      </c>
      <c r="H11" s="189"/>
      <c r="I11" s="190">
        <f t="shared" si="1"/>
        <v>0</v>
      </c>
      <c r="J11" s="189"/>
      <c r="K11" s="190">
        <f t="shared" si="2"/>
        <v>0</v>
      </c>
      <c r="L11" s="190">
        <v>12</v>
      </c>
      <c r="M11" s="190">
        <f t="shared" si="3"/>
        <v>0</v>
      </c>
      <c r="N11" s="188">
        <v>0</v>
      </c>
      <c r="O11" s="188">
        <f t="shared" si="4"/>
        <v>0</v>
      </c>
      <c r="P11" s="188">
        <v>0</v>
      </c>
      <c r="Q11" s="188">
        <f t="shared" si="5"/>
        <v>0</v>
      </c>
      <c r="R11" s="190"/>
      <c r="S11" s="190" t="s">
        <v>633</v>
      </c>
      <c r="T11" s="191" t="s">
        <v>634</v>
      </c>
      <c r="U11" s="159">
        <v>0</v>
      </c>
      <c r="V11" s="159">
        <f t="shared" si="6"/>
        <v>0</v>
      </c>
      <c r="W11" s="159"/>
      <c r="X11" s="159" t="s">
        <v>314</v>
      </c>
      <c r="Y11" s="159" t="s">
        <v>315</v>
      </c>
      <c r="Z11" s="148"/>
      <c r="AA11" s="148"/>
      <c r="AB11" s="148"/>
      <c r="AC11" s="148"/>
      <c r="AD11" s="148"/>
      <c r="AE11" s="148"/>
      <c r="AF11" s="148"/>
      <c r="AG11" s="148" t="s">
        <v>2057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85">
        <v>4</v>
      </c>
      <c r="B12" s="186" t="s">
        <v>2101</v>
      </c>
      <c r="C12" s="197" t="s">
        <v>2299</v>
      </c>
      <c r="D12" s="187" t="s">
        <v>389</v>
      </c>
      <c r="E12" s="188">
        <v>25</v>
      </c>
      <c r="F12" s="189"/>
      <c r="G12" s="190">
        <f t="shared" si="0"/>
        <v>0</v>
      </c>
      <c r="H12" s="189"/>
      <c r="I12" s="190">
        <f t="shared" si="1"/>
        <v>0</v>
      </c>
      <c r="J12" s="189"/>
      <c r="K12" s="190">
        <f t="shared" si="2"/>
        <v>0</v>
      </c>
      <c r="L12" s="190">
        <v>12</v>
      </c>
      <c r="M12" s="190">
        <f t="shared" si="3"/>
        <v>0</v>
      </c>
      <c r="N12" s="188">
        <v>0</v>
      </c>
      <c r="O12" s="188">
        <f t="shared" si="4"/>
        <v>0</v>
      </c>
      <c r="P12" s="188">
        <v>0</v>
      </c>
      <c r="Q12" s="188">
        <f t="shared" si="5"/>
        <v>0</v>
      </c>
      <c r="R12" s="190"/>
      <c r="S12" s="190" t="s">
        <v>633</v>
      </c>
      <c r="T12" s="191" t="s">
        <v>634</v>
      </c>
      <c r="U12" s="159">
        <v>0</v>
      </c>
      <c r="V12" s="159">
        <f t="shared" si="6"/>
        <v>0</v>
      </c>
      <c r="W12" s="159"/>
      <c r="X12" s="159" t="s">
        <v>314</v>
      </c>
      <c r="Y12" s="159" t="s">
        <v>315</v>
      </c>
      <c r="Z12" s="148"/>
      <c r="AA12" s="148"/>
      <c r="AB12" s="148"/>
      <c r="AC12" s="148"/>
      <c r="AD12" s="148"/>
      <c r="AE12" s="148"/>
      <c r="AF12" s="148"/>
      <c r="AG12" s="148" t="s">
        <v>2057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5</v>
      </c>
      <c r="B13" s="186" t="s">
        <v>2103</v>
      </c>
      <c r="C13" s="197" t="s">
        <v>2300</v>
      </c>
      <c r="D13" s="187" t="s">
        <v>632</v>
      </c>
      <c r="E13" s="188">
        <v>11</v>
      </c>
      <c r="F13" s="189"/>
      <c r="G13" s="190">
        <f t="shared" si="0"/>
        <v>0</v>
      </c>
      <c r="H13" s="189"/>
      <c r="I13" s="190">
        <f t="shared" si="1"/>
        <v>0</v>
      </c>
      <c r="J13" s="189"/>
      <c r="K13" s="190">
        <f t="shared" si="2"/>
        <v>0</v>
      </c>
      <c r="L13" s="190">
        <v>12</v>
      </c>
      <c r="M13" s="190">
        <f t="shared" si="3"/>
        <v>0</v>
      </c>
      <c r="N13" s="188">
        <v>0</v>
      </c>
      <c r="O13" s="188">
        <f t="shared" si="4"/>
        <v>0</v>
      </c>
      <c r="P13" s="188">
        <v>0</v>
      </c>
      <c r="Q13" s="188">
        <f t="shared" si="5"/>
        <v>0</v>
      </c>
      <c r="R13" s="190"/>
      <c r="S13" s="190" t="s">
        <v>633</v>
      </c>
      <c r="T13" s="191" t="s">
        <v>634</v>
      </c>
      <c r="U13" s="159">
        <v>0</v>
      </c>
      <c r="V13" s="159">
        <f t="shared" si="6"/>
        <v>0</v>
      </c>
      <c r="W13" s="159"/>
      <c r="X13" s="159" t="s">
        <v>314</v>
      </c>
      <c r="Y13" s="159" t="s">
        <v>315</v>
      </c>
      <c r="Z13" s="148"/>
      <c r="AA13" s="148"/>
      <c r="AB13" s="148"/>
      <c r="AC13" s="148"/>
      <c r="AD13" s="148"/>
      <c r="AE13" s="148"/>
      <c r="AF13" s="148"/>
      <c r="AG13" s="148" t="s">
        <v>2057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6</v>
      </c>
      <c r="B14" s="186" t="s">
        <v>2105</v>
      </c>
      <c r="C14" s="197" t="s">
        <v>2301</v>
      </c>
      <c r="D14" s="187" t="s">
        <v>632</v>
      </c>
      <c r="E14" s="188">
        <v>11</v>
      </c>
      <c r="F14" s="189"/>
      <c r="G14" s="190">
        <f t="shared" si="0"/>
        <v>0</v>
      </c>
      <c r="H14" s="189"/>
      <c r="I14" s="190">
        <f t="shared" si="1"/>
        <v>0</v>
      </c>
      <c r="J14" s="189"/>
      <c r="K14" s="190">
        <f t="shared" si="2"/>
        <v>0</v>
      </c>
      <c r="L14" s="190">
        <v>12</v>
      </c>
      <c r="M14" s="190">
        <f t="shared" si="3"/>
        <v>0</v>
      </c>
      <c r="N14" s="188">
        <v>0</v>
      </c>
      <c r="O14" s="188">
        <f t="shared" si="4"/>
        <v>0</v>
      </c>
      <c r="P14" s="188">
        <v>0</v>
      </c>
      <c r="Q14" s="188">
        <f t="shared" si="5"/>
        <v>0</v>
      </c>
      <c r="R14" s="190"/>
      <c r="S14" s="190" t="s">
        <v>633</v>
      </c>
      <c r="T14" s="191" t="s">
        <v>634</v>
      </c>
      <c r="U14" s="159">
        <v>0</v>
      </c>
      <c r="V14" s="159">
        <f t="shared" si="6"/>
        <v>0</v>
      </c>
      <c r="W14" s="159"/>
      <c r="X14" s="159" t="s">
        <v>314</v>
      </c>
      <c r="Y14" s="159" t="s">
        <v>315</v>
      </c>
      <c r="Z14" s="148"/>
      <c r="AA14" s="148"/>
      <c r="AB14" s="148"/>
      <c r="AC14" s="148"/>
      <c r="AD14" s="148"/>
      <c r="AE14" s="148"/>
      <c r="AF14" s="148"/>
      <c r="AG14" s="148" t="s">
        <v>2057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5">
        <v>7</v>
      </c>
      <c r="B15" s="186" t="s">
        <v>2107</v>
      </c>
      <c r="C15" s="197" t="s">
        <v>2302</v>
      </c>
      <c r="D15" s="187" t="s">
        <v>632</v>
      </c>
      <c r="E15" s="188">
        <v>1</v>
      </c>
      <c r="F15" s="189"/>
      <c r="G15" s="190">
        <f t="shared" si="0"/>
        <v>0</v>
      </c>
      <c r="H15" s="189"/>
      <c r="I15" s="190">
        <f t="shared" si="1"/>
        <v>0</v>
      </c>
      <c r="J15" s="189"/>
      <c r="K15" s="190">
        <f t="shared" si="2"/>
        <v>0</v>
      </c>
      <c r="L15" s="190">
        <v>12</v>
      </c>
      <c r="M15" s="190">
        <f t="shared" si="3"/>
        <v>0</v>
      </c>
      <c r="N15" s="188">
        <v>0</v>
      </c>
      <c r="O15" s="188">
        <f t="shared" si="4"/>
        <v>0</v>
      </c>
      <c r="P15" s="188">
        <v>0</v>
      </c>
      <c r="Q15" s="188">
        <f t="shared" si="5"/>
        <v>0</v>
      </c>
      <c r="R15" s="190"/>
      <c r="S15" s="190" t="s">
        <v>633</v>
      </c>
      <c r="T15" s="191" t="s">
        <v>634</v>
      </c>
      <c r="U15" s="159">
        <v>0</v>
      </c>
      <c r="V15" s="159">
        <f t="shared" si="6"/>
        <v>0</v>
      </c>
      <c r="W15" s="159"/>
      <c r="X15" s="159" t="s">
        <v>314</v>
      </c>
      <c r="Y15" s="159" t="s">
        <v>315</v>
      </c>
      <c r="Z15" s="148"/>
      <c r="AA15" s="148"/>
      <c r="AB15" s="148"/>
      <c r="AC15" s="148"/>
      <c r="AD15" s="148"/>
      <c r="AE15" s="148"/>
      <c r="AF15" s="148"/>
      <c r="AG15" s="148" t="s">
        <v>2057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2.5" outlineLevel="1" x14ac:dyDescent="0.2">
      <c r="A16" s="185">
        <v>8</v>
      </c>
      <c r="B16" s="186" t="s">
        <v>2109</v>
      </c>
      <c r="C16" s="197" t="s">
        <v>2303</v>
      </c>
      <c r="D16" s="187" t="s">
        <v>632</v>
      </c>
      <c r="E16" s="188">
        <v>1</v>
      </c>
      <c r="F16" s="189"/>
      <c r="G16" s="190">
        <f t="shared" si="0"/>
        <v>0</v>
      </c>
      <c r="H16" s="189"/>
      <c r="I16" s="190">
        <f t="shared" si="1"/>
        <v>0</v>
      </c>
      <c r="J16" s="189"/>
      <c r="K16" s="190">
        <f t="shared" si="2"/>
        <v>0</v>
      </c>
      <c r="L16" s="190">
        <v>12</v>
      </c>
      <c r="M16" s="190">
        <f t="shared" si="3"/>
        <v>0</v>
      </c>
      <c r="N16" s="188">
        <v>0</v>
      </c>
      <c r="O16" s="188">
        <f t="shared" si="4"/>
        <v>0</v>
      </c>
      <c r="P16" s="188">
        <v>0</v>
      </c>
      <c r="Q16" s="188">
        <f t="shared" si="5"/>
        <v>0</v>
      </c>
      <c r="R16" s="190"/>
      <c r="S16" s="190" t="s">
        <v>633</v>
      </c>
      <c r="T16" s="191" t="s">
        <v>634</v>
      </c>
      <c r="U16" s="159">
        <v>0</v>
      </c>
      <c r="V16" s="159">
        <f t="shared" si="6"/>
        <v>0</v>
      </c>
      <c r="W16" s="159"/>
      <c r="X16" s="159" t="s">
        <v>314</v>
      </c>
      <c r="Y16" s="159" t="s">
        <v>315</v>
      </c>
      <c r="Z16" s="148"/>
      <c r="AA16" s="148"/>
      <c r="AB16" s="148"/>
      <c r="AC16" s="148"/>
      <c r="AD16" s="148"/>
      <c r="AE16" s="148"/>
      <c r="AF16" s="148"/>
      <c r="AG16" s="148" t="s">
        <v>2057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9</v>
      </c>
      <c r="B17" s="186" t="s">
        <v>2111</v>
      </c>
      <c r="C17" s="197" t="s">
        <v>2304</v>
      </c>
      <c r="D17" s="187" t="s">
        <v>2262</v>
      </c>
      <c r="E17" s="188">
        <v>10</v>
      </c>
      <c r="F17" s="189"/>
      <c r="G17" s="190">
        <f t="shared" si="0"/>
        <v>0</v>
      </c>
      <c r="H17" s="189"/>
      <c r="I17" s="190">
        <f t="shared" si="1"/>
        <v>0</v>
      </c>
      <c r="J17" s="189"/>
      <c r="K17" s="190">
        <f t="shared" si="2"/>
        <v>0</v>
      </c>
      <c r="L17" s="190">
        <v>12</v>
      </c>
      <c r="M17" s="190">
        <f t="shared" si="3"/>
        <v>0</v>
      </c>
      <c r="N17" s="188">
        <v>0</v>
      </c>
      <c r="O17" s="188">
        <f t="shared" si="4"/>
        <v>0</v>
      </c>
      <c r="P17" s="188">
        <v>0</v>
      </c>
      <c r="Q17" s="188">
        <f t="shared" si="5"/>
        <v>0</v>
      </c>
      <c r="R17" s="190"/>
      <c r="S17" s="190" t="s">
        <v>633</v>
      </c>
      <c r="T17" s="191" t="s">
        <v>634</v>
      </c>
      <c r="U17" s="159">
        <v>0</v>
      </c>
      <c r="V17" s="159">
        <f t="shared" si="6"/>
        <v>0</v>
      </c>
      <c r="W17" s="159"/>
      <c r="X17" s="159" t="s">
        <v>314</v>
      </c>
      <c r="Y17" s="159" t="s">
        <v>315</v>
      </c>
      <c r="Z17" s="148"/>
      <c r="AA17" s="148"/>
      <c r="AB17" s="148"/>
      <c r="AC17" s="148"/>
      <c r="AD17" s="148"/>
      <c r="AE17" s="148"/>
      <c r="AF17" s="148"/>
      <c r="AG17" s="148" t="s">
        <v>2057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5">
        <v>10</v>
      </c>
      <c r="B18" s="186" t="s">
        <v>2113</v>
      </c>
      <c r="C18" s="197" t="s">
        <v>2180</v>
      </c>
      <c r="D18" s="187" t="s">
        <v>0</v>
      </c>
      <c r="E18" s="188">
        <v>8</v>
      </c>
      <c r="F18" s="189"/>
      <c r="G18" s="190">
        <f t="shared" si="0"/>
        <v>0</v>
      </c>
      <c r="H18" s="189"/>
      <c r="I18" s="190">
        <f t="shared" si="1"/>
        <v>0</v>
      </c>
      <c r="J18" s="189"/>
      <c r="K18" s="190">
        <f t="shared" si="2"/>
        <v>0</v>
      </c>
      <c r="L18" s="190">
        <v>12</v>
      </c>
      <c r="M18" s="190">
        <f t="shared" si="3"/>
        <v>0</v>
      </c>
      <c r="N18" s="188">
        <v>0</v>
      </c>
      <c r="O18" s="188">
        <f t="shared" si="4"/>
        <v>0</v>
      </c>
      <c r="P18" s="188">
        <v>0</v>
      </c>
      <c r="Q18" s="188">
        <f t="shared" si="5"/>
        <v>0</v>
      </c>
      <c r="R18" s="190"/>
      <c r="S18" s="190" t="s">
        <v>633</v>
      </c>
      <c r="T18" s="191" t="s">
        <v>634</v>
      </c>
      <c r="U18" s="159">
        <v>0</v>
      </c>
      <c r="V18" s="159">
        <f t="shared" si="6"/>
        <v>0</v>
      </c>
      <c r="W18" s="159"/>
      <c r="X18" s="159" t="s">
        <v>314</v>
      </c>
      <c r="Y18" s="159" t="s">
        <v>315</v>
      </c>
      <c r="Z18" s="148"/>
      <c r="AA18" s="148"/>
      <c r="AB18" s="148"/>
      <c r="AC18" s="148"/>
      <c r="AD18" s="148"/>
      <c r="AE18" s="148"/>
      <c r="AF18" s="148"/>
      <c r="AG18" s="148" t="s">
        <v>2057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x14ac:dyDescent="0.2">
      <c r="A19" s="171" t="s">
        <v>308</v>
      </c>
      <c r="B19" s="172" t="s">
        <v>156</v>
      </c>
      <c r="C19" s="194" t="s">
        <v>157</v>
      </c>
      <c r="D19" s="173"/>
      <c r="E19" s="174"/>
      <c r="F19" s="175"/>
      <c r="G19" s="175">
        <f>SUMIF(AG20:AG31,"&lt;&gt;NOR",G20:G31)</f>
        <v>0</v>
      </c>
      <c r="H19" s="175"/>
      <c r="I19" s="175">
        <f>SUM(I20:I31)</f>
        <v>0</v>
      </c>
      <c r="J19" s="175"/>
      <c r="K19" s="175">
        <f>SUM(K20:K31)</f>
        <v>0</v>
      </c>
      <c r="L19" s="175"/>
      <c r="M19" s="175">
        <f>SUM(M20:M31)</f>
        <v>0</v>
      </c>
      <c r="N19" s="174"/>
      <c r="O19" s="174">
        <f>SUM(O20:O31)</f>
        <v>0</v>
      </c>
      <c r="P19" s="174"/>
      <c r="Q19" s="174">
        <f>SUM(Q20:Q31)</f>
        <v>0</v>
      </c>
      <c r="R19" s="175"/>
      <c r="S19" s="175"/>
      <c r="T19" s="176"/>
      <c r="U19" s="170"/>
      <c r="V19" s="170">
        <f>SUM(V20:V31)</f>
        <v>0</v>
      </c>
      <c r="W19" s="170"/>
      <c r="X19" s="170"/>
      <c r="Y19" s="170"/>
      <c r="AG19" t="s">
        <v>309</v>
      </c>
    </row>
    <row r="20" spans="1:60" outlineLevel="1" x14ac:dyDescent="0.2">
      <c r="A20" s="185">
        <v>11</v>
      </c>
      <c r="B20" s="186" t="s">
        <v>2115</v>
      </c>
      <c r="C20" s="197" t="s">
        <v>2305</v>
      </c>
      <c r="D20" s="187" t="s">
        <v>389</v>
      </c>
      <c r="E20" s="188">
        <v>200</v>
      </c>
      <c r="F20" s="189"/>
      <c r="G20" s="190">
        <f t="shared" ref="G20:G31" si="7">ROUND(E20*F20,2)</f>
        <v>0</v>
      </c>
      <c r="H20" s="189"/>
      <c r="I20" s="190">
        <f t="shared" ref="I20:I31" si="8">ROUND(E20*H20,2)</f>
        <v>0</v>
      </c>
      <c r="J20" s="189"/>
      <c r="K20" s="190">
        <f t="shared" ref="K20:K31" si="9">ROUND(E20*J20,2)</f>
        <v>0</v>
      </c>
      <c r="L20" s="190">
        <v>12</v>
      </c>
      <c r="M20" s="190">
        <f t="shared" ref="M20:M31" si="10">G20*(1+L20/100)</f>
        <v>0</v>
      </c>
      <c r="N20" s="188">
        <v>0</v>
      </c>
      <c r="O20" s="188">
        <f t="shared" ref="O20:O31" si="11">ROUND(E20*N20,2)</f>
        <v>0</v>
      </c>
      <c r="P20" s="188">
        <v>0</v>
      </c>
      <c r="Q20" s="188">
        <f t="shared" ref="Q20:Q31" si="12">ROUND(E20*P20,2)</f>
        <v>0</v>
      </c>
      <c r="R20" s="190"/>
      <c r="S20" s="190" t="s">
        <v>633</v>
      </c>
      <c r="T20" s="191" t="s">
        <v>634</v>
      </c>
      <c r="U20" s="159">
        <v>0</v>
      </c>
      <c r="V20" s="159">
        <f t="shared" ref="V20:V31" si="13">ROUND(E20*U20,2)</f>
        <v>0</v>
      </c>
      <c r="W20" s="159"/>
      <c r="X20" s="159" t="s">
        <v>314</v>
      </c>
      <c r="Y20" s="159" t="s">
        <v>315</v>
      </c>
      <c r="Z20" s="148"/>
      <c r="AA20" s="148"/>
      <c r="AB20" s="148"/>
      <c r="AC20" s="148"/>
      <c r="AD20" s="148"/>
      <c r="AE20" s="148"/>
      <c r="AF20" s="148"/>
      <c r="AG20" s="148" t="s">
        <v>2057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12</v>
      </c>
      <c r="B21" s="186" t="s">
        <v>2117</v>
      </c>
      <c r="C21" s="197" t="s">
        <v>2130</v>
      </c>
      <c r="D21" s="187" t="s">
        <v>389</v>
      </c>
      <c r="E21" s="188">
        <v>200</v>
      </c>
      <c r="F21" s="189"/>
      <c r="G21" s="190">
        <f t="shared" si="7"/>
        <v>0</v>
      </c>
      <c r="H21" s="189"/>
      <c r="I21" s="190">
        <f t="shared" si="8"/>
        <v>0</v>
      </c>
      <c r="J21" s="189"/>
      <c r="K21" s="190">
        <f t="shared" si="9"/>
        <v>0</v>
      </c>
      <c r="L21" s="190">
        <v>12</v>
      </c>
      <c r="M21" s="190">
        <f t="shared" si="10"/>
        <v>0</v>
      </c>
      <c r="N21" s="188">
        <v>0</v>
      </c>
      <c r="O21" s="188">
        <f t="shared" si="11"/>
        <v>0</v>
      </c>
      <c r="P21" s="188">
        <v>0</v>
      </c>
      <c r="Q21" s="188">
        <f t="shared" si="12"/>
        <v>0</v>
      </c>
      <c r="R21" s="190"/>
      <c r="S21" s="190" t="s">
        <v>633</v>
      </c>
      <c r="T21" s="191" t="s">
        <v>634</v>
      </c>
      <c r="U21" s="159">
        <v>0</v>
      </c>
      <c r="V21" s="159">
        <f t="shared" si="13"/>
        <v>0</v>
      </c>
      <c r="W21" s="159"/>
      <c r="X21" s="159" t="s">
        <v>314</v>
      </c>
      <c r="Y21" s="159" t="s">
        <v>315</v>
      </c>
      <c r="Z21" s="148"/>
      <c r="AA21" s="148"/>
      <c r="AB21" s="148"/>
      <c r="AC21" s="148"/>
      <c r="AD21" s="148"/>
      <c r="AE21" s="148"/>
      <c r="AF21" s="148"/>
      <c r="AG21" s="148" t="s">
        <v>2057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13</v>
      </c>
      <c r="B22" s="186" t="s">
        <v>2119</v>
      </c>
      <c r="C22" s="197" t="s">
        <v>2306</v>
      </c>
      <c r="D22" s="187" t="s">
        <v>389</v>
      </c>
      <c r="E22" s="188">
        <v>200</v>
      </c>
      <c r="F22" s="189"/>
      <c r="G22" s="190">
        <f t="shared" si="7"/>
        <v>0</v>
      </c>
      <c r="H22" s="189"/>
      <c r="I22" s="190">
        <f t="shared" si="8"/>
        <v>0</v>
      </c>
      <c r="J22" s="189"/>
      <c r="K22" s="190">
        <f t="shared" si="9"/>
        <v>0</v>
      </c>
      <c r="L22" s="190">
        <v>12</v>
      </c>
      <c r="M22" s="190">
        <f t="shared" si="10"/>
        <v>0</v>
      </c>
      <c r="N22" s="188">
        <v>0</v>
      </c>
      <c r="O22" s="188">
        <f t="shared" si="11"/>
        <v>0</v>
      </c>
      <c r="P22" s="188">
        <v>0</v>
      </c>
      <c r="Q22" s="188">
        <f t="shared" si="12"/>
        <v>0</v>
      </c>
      <c r="R22" s="190"/>
      <c r="S22" s="190" t="s">
        <v>633</v>
      </c>
      <c r="T22" s="191" t="s">
        <v>634</v>
      </c>
      <c r="U22" s="159">
        <v>0</v>
      </c>
      <c r="V22" s="159">
        <f t="shared" si="13"/>
        <v>0</v>
      </c>
      <c r="W22" s="159"/>
      <c r="X22" s="159" t="s">
        <v>314</v>
      </c>
      <c r="Y22" s="159" t="s">
        <v>315</v>
      </c>
      <c r="Z22" s="148"/>
      <c r="AA22" s="148"/>
      <c r="AB22" s="148"/>
      <c r="AC22" s="148"/>
      <c r="AD22" s="148"/>
      <c r="AE22" s="148"/>
      <c r="AF22" s="148"/>
      <c r="AG22" s="148" t="s">
        <v>2057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14</v>
      </c>
      <c r="B23" s="186" t="s">
        <v>2121</v>
      </c>
      <c r="C23" s="197" t="s">
        <v>2150</v>
      </c>
      <c r="D23" s="187" t="s">
        <v>632</v>
      </c>
      <c r="E23" s="188">
        <v>7</v>
      </c>
      <c r="F23" s="189"/>
      <c r="G23" s="190">
        <f t="shared" si="7"/>
        <v>0</v>
      </c>
      <c r="H23" s="189"/>
      <c r="I23" s="190">
        <f t="shared" si="8"/>
        <v>0</v>
      </c>
      <c r="J23" s="189"/>
      <c r="K23" s="190">
        <f t="shared" si="9"/>
        <v>0</v>
      </c>
      <c r="L23" s="190">
        <v>12</v>
      </c>
      <c r="M23" s="190">
        <f t="shared" si="10"/>
        <v>0</v>
      </c>
      <c r="N23" s="188">
        <v>0</v>
      </c>
      <c r="O23" s="188">
        <f t="shared" si="11"/>
        <v>0</v>
      </c>
      <c r="P23" s="188">
        <v>0</v>
      </c>
      <c r="Q23" s="188">
        <f t="shared" si="12"/>
        <v>0</v>
      </c>
      <c r="R23" s="190"/>
      <c r="S23" s="190" t="s">
        <v>633</v>
      </c>
      <c r="T23" s="191" t="s">
        <v>634</v>
      </c>
      <c r="U23" s="159">
        <v>0</v>
      </c>
      <c r="V23" s="159">
        <f t="shared" si="13"/>
        <v>0</v>
      </c>
      <c r="W23" s="159"/>
      <c r="X23" s="159" t="s">
        <v>314</v>
      </c>
      <c r="Y23" s="159" t="s">
        <v>315</v>
      </c>
      <c r="Z23" s="148"/>
      <c r="AA23" s="148"/>
      <c r="AB23" s="148"/>
      <c r="AC23" s="148"/>
      <c r="AD23" s="148"/>
      <c r="AE23" s="148"/>
      <c r="AF23" s="148"/>
      <c r="AG23" s="148" t="s">
        <v>2057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85">
        <v>15</v>
      </c>
      <c r="B24" s="186" t="s">
        <v>2123</v>
      </c>
      <c r="C24" s="197" t="s">
        <v>2307</v>
      </c>
      <c r="D24" s="187" t="s">
        <v>632</v>
      </c>
      <c r="E24" s="188">
        <v>7</v>
      </c>
      <c r="F24" s="189"/>
      <c r="G24" s="190">
        <f t="shared" si="7"/>
        <v>0</v>
      </c>
      <c r="H24" s="189"/>
      <c r="I24" s="190">
        <f t="shared" si="8"/>
        <v>0</v>
      </c>
      <c r="J24" s="189"/>
      <c r="K24" s="190">
        <f t="shared" si="9"/>
        <v>0</v>
      </c>
      <c r="L24" s="190">
        <v>12</v>
      </c>
      <c r="M24" s="190">
        <f t="shared" si="10"/>
        <v>0</v>
      </c>
      <c r="N24" s="188">
        <v>0</v>
      </c>
      <c r="O24" s="188">
        <f t="shared" si="11"/>
        <v>0</v>
      </c>
      <c r="P24" s="188">
        <v>0</v>
      </c>
      <c r="Q24" s="188">
        <f t="shared" si="12"/>
        <v>0</v>
      </c>
      <c r="R24" s="190"/>
      <c r="S24" s="190" t="s">
        <v>633</v>
      </c>
      <c r="T24" s="191" t="s">
        <v>634</v>
      </c>
      <c r="U24" s="159">
        <v>0</v>
      </c>
      <c r="V24" s="159">
        <f t="shared" si="13"/>
        <v>0</v>
      </c>
      <c r="W24" s="159"/>
      <c r="X24" s="159" t="s">
        <v>314</v>
      </c>
      <c r="Y24" s="159" t="s">
        <v>315</v>
      </c>
      <c r="Z24" s="148"/>
      <c r="AA24" s="148"/>
      <c r="AB24" s="148"/>
      <c r="AC24" s="148"/>
      <c r="AD24" s="148"/>
      <c r="AE24" s="148"/>
      <c r="AF24" s="148"/>
      <c r="AG24" s="148" t="s">
        <v>2057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
      <c r="A25" s="185">
        <v>16</v>
      </c>
      <c r="B25" s="186" t="s">
        <v>2125</v>
      </c>
      <c r="C25" s="197" t="s">
        <v>2308</v>
      </c>
      <c r="D25" s="187" t="s">
        <v>632</v>
      </c>
      <c r="E25" s="188">
        <v>7</v>
      </c>
      <c r="F25" s="189"/>
      <c r="G25" s="190">
        <f t="shared" si="7"/>
        <v>0</v>
      </c>
      <c r="H25" s="189"/>
      <c r="I25" s="190">
        <f t="shared" si="8"/>
        <v>0</v>
      </c>
      <c r="J25" s="189"/>
      <c r="K25" s="190">
        <f t="shared" si="9"/>
        <v>0</v>
      </c>
      <c r="L25" s="190">
        <v>12</v>
      </c>
      <c r="M25" s="190">
        <f t="shared" si="10"/>
        <v>0</v>
      </c>
      <c r="N25" s="188">
        <v>0</v>
      </c>
      <c r="O25" s="188">
        <f t="shared" si="11"/>
        <v>0</v>
      </c>
      <c r="P25" s="188">
        <v>0</v>
      </c>
      <c r="Q25" s="188">
        <f t="shared" si="12"/>
        <v>0</v>
      </c>
      <c r="R25" s="190"/>
      <c r="S25" s="190" t="s">
        <v>633</v>
      </c>
      <c r="T25" s="191" t="s">
        <v>634</v>
      </c>
      <c r="U25" s="159">
        <v>0</v>
      </c>
      <c r="V25" s="159">
        <f t="shared" si="13"/>
        <v>0</v>
      </c>
      <c r="W25" s="159"/>
      <c r="X25" s="159" t="s">
        <v>314</v>
      </c>
      <c r="Y25" s="159" t="s">
        <v>315</v>
      </c>
      <c r="Z25" s="148"/>
      <c r="AA25" s="148"/>
      <c r="AB25" s="148"/>
      <c r="AC25" s="148"/>
      <c r="AD25" s="148"/>
      <c r="AE25" s="148"/>
      <c r="AF25" s="148"/>
      <c r="AG25" s="148" t="s">
        <v>2057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85">
        <v>17</v>
      </c>
      <c r="B26" s="186" t="s">
        <v>2127</v>
      </c>
      <c r="C26" s="197" t="s">
        <v>2309</v>
      </c>
      <c r="D26" s="187" t="s">
        <v>632</v>
      </c>
      <c r="E26" s="188">
        <v>1</v>
      </c>
      <c r="F26" s="189"/>
      <c r="G26" s="190">
        <f t="shared" si="7"/>
        <v>0</v>
      </c>
      <c r="H26" s="189"/>
      <c r="I26" s="190">
        <f t="shared" si="8"/>
        <v>0</v>
      </c>
      <c r="J26" s="189"/>
      <c r="K26" s="190">
        <f t="shared" si="9"/>
        <v>0</v>
      </c>
      <c r="L26" s="190">
        <v>12</v>
      </c>
      <c r="M26" s="190">
        <f t="shared" si="10"/>
        <v>0</v>
      </c>
      <c r="N26" s="188">
        <v>0</v>
      </c>
      <c r="O26" s="188">
        <f t="shared" si="11"/>
        <v>0</v>
      </c>
      <c r="P26" s="188">
        <v>0</v>
      </c>
      <c r="Q26" s="188">
        <f t="shared" si="12"/>
        <v>0</v>
      </c>
      <c r="R26" s="190"/>
      <c r="S26" s="190" t="s">
        <v>633</v>
      </c>
      <c r="T26" s="191" t="s">
        <v>634</v>
      </c>
      <c r="U26" s="159">
        <v>0</v>
      </c>
      <c r="V26" s="159">
        <f t="shared" si="13"/>
        <v>0</v>
      </c>
      <c r="W26" s="159"/>
      <c r="X26" s="159" t="s">
        <v>314</v>
      </c>
      <c r="Y26" s="159" t="s">
        <v>315</v>
      </c>
      <c r="Z26" s="148"/>
      <c r="AA26" s="148"/>
      <c r="AB26" s="148"/>
      <c r="AC26" s="148"/>
      <c r="AD26" s="148"/>
      <c r="AE26" s="148"/>
      <c r="AF26" s="148"/>
      <c r="AG26" s="148" t="s">
        <v>2057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85">
        <v>18</v>
      </c>
      <c r="B27" s="186" t="s">
        <v>2129</v>
      </c>
      <c r="C27" s="197" t="s">
        <v>2310</v>
      </c>
      <c r="D27" s="187" t="s">
        <v>632</v>
      </c>
      <c r="E27" s="188">
        <v>1</v>
      </c>
      <c r="F27" s="189"/>
      <c r="G27" s="190">
        <f t="shared" si="7"/>
        <v>0</v>
      </c>
      <c r="H27" s="189"/>
      <c r="I27" s="190">
        <f t="shared" si="8"/>
        <v>0</v>
      </c>
      <c r="J27" s="189"/>
      <c r="K27" s="190">
        <f t="shared" si="9"/>
        <v>0</v>
      </c>
      <c r="L27" s="190">
        <v>12</v>
      </c>
      <c r="M27" s="190">
        <f t="shared" si="10"/>
        <v>0</v>
      </c>
      <c r="N27" s="188">
        <v>0</v>
      </c>
      <c r="O27" s="188">
        <f t="shared" si="11"/>
        <v>0</v>
      </c>
      <c r="P27" s="188">
        <v>0</v>
      </c>
      <c r="Q27" s="188">
        <f t="shared" si="12"/>
        <v>0</v>
      </c>
      <c r="R27" s="190"/>
      <c r="S27" s="190" t="s">
        <v>633</v>
      </c>
      <c r="T27" s="191" t="s">
        <v>634</v>
      </c>
      <c r="U27" s="159">
        <v>0</v>
      </c>
      <c r="V27" s="159">
        <f t="shared" si="13"/>
        <v>0</v>
      </c>
      <c r="W27" s="159"/>
      <c r="X27" s="159" t="s">
        <v>314</v>
      </c>
      <c r="Y27" s="159" t="s">
        <v>315</v>
      </c>
      <c r="Z27" s="148"/>
      <c r="AA27" s="148"/>
      <c r="AB27" s="148"/>
      <c r="AC27" s="148"/>
      <c r="AD27" s="148"/>
      <c r="AE27" s="148"/>
      <c r="AF27" s="148"/>
      <c r="AG27" s="148" t="s">
        <v>2057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5">
        <v>19</v>
      </c>
      <c r="B28" s="186" t="s">
        <v>2131</v>
      </c>
      <c r="C28" s="197" t="s">
        <v>2311</v>
      </c>
      <c r="D28" s="187" t="s">
        <v>632</v>
      </c>
      <c r="E28" s="188">
        <v>5</v>
      </c>
      <c r="F28" s="189"/>
      <c r="G28" s="190">
        <f t="shared" si="7"/>
        <v>0</v>
      </c>
      <c r="H28" s="189"/>
      <c r="I28" s="190">
        <f t="shared" si="8"/>
        <v>0</v>
      </c>
      <c r="J28" s="189"/>
      <c r="K28" s="190">
        <f t="shared" si="9"/>
        <v>0</v>
      </c>
      <c r="L28" s="190">
        <v>12</v>
      </c>
      <c r="M28" s="190">
        <f t="shared" si="10"/>
        <v>0</v>
      </c>
      <c r="N28" s="188">
        <v>0</v>
      </c>
      <c r="O28" s="188">
        <f t="shared" si="11"/>
        <v>0</v>
      </c>
      <c r="P28" s="188">
        <v>0</v>
      </c>
      <c r="Q28" s="188">
        <f t="shared" si="12"/>
        <v>0</v>
      </c>
      <c r="R28" s="190"/>
      <c r="S28" s="190" t="s">
        <v>633</v>
      </c>
      <c r="T28" s="191" t="s">
        <v>634</v>
      </c>
      <c r="U28" s="159">
        <v>0</v>
      </c>
      <c r="V28" s="159">
        <f t="shared" si="13"/>
        <v>0</v>
      </c>
      <c r="W28" s="159"/>
      <c r="X28" s="159" t="s">
        <v>314</v>
      </c>
      <c r="Y28" s="159" t="s">
        <v>315</v>
      </c>
      <c r="Z28" s="148"/>
      <c r="AA28" s="148"/>
      <c r="AB28" s="148"/>
      <c r="AC28" s="148"/>
      <c r="AD28" s="148"/>
      <c r="AE28" s="148"/>
      <c r="AF28" s="148"/>
      <c r="AG28" s="148" t="s">
        <v>2057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85">
        <v>20</v>
      </c>
      <c r="B29" s="186" t="s">
        <v>2133</v>
      </c>
      <c r="C29" s="197" t="s">
        <v>2312</v>
      </c>
      <c r="D29" s="187" t="s">
        <v>632</v>
      </c>
      <c r="E29" s="188">
        <v>5</v>
      </c>
      <c r="F29" s="189"/>
      <c r="G29" s="190">
        <f t="shared" si="7"/>
        <v>0</v>
      </c>
      <c r="H29" s="189"/>
      <c r="I29" s="190">
        <f t="shared" si="8"/>
        <v>0</v>
      </c>
      <c r="J29" s="189"/>
      <c r="K29" s="190">
        <f t="shared" si="9"/>
        <v>0</v>
      </c>
      <c r="L29" s="190">
        <v>12</v>
      </c>
      <c r="M29" s="190">
        <f t="shared" si="10"/>
        <v>0</v>
      </c>
      <c r="N29" s="188">
        <v>0</v>
      </c>
      <c r="O29" s="188">
        <f t="shared" si="11"/>
        <v>0</v>
      </c>
      <c r="P29" s="188">
        <v>0</v>
      </c>
      <c r="Q29" s="188">
        <f t="shared" si="12"/>
        <v>0</v>
      </c>
      <c r="R29" s="190"/>
      <c r="S29" s="190" t="s">
        <v>633</v>
      </c>
      <c r="T29" s="191" t="s">
        <v>634</v>
      </c>
      <c r="U29" s="159">
        <v>0</v>
      </c>
      <c r="V29" s="159">
        <f t="shared" si="13"/>
        <v>0</v>
      </c>
      <c r="W29" s="159"/>
      <c r="X29" s="159" t="s">
        <v>314</v>
      </c>
      <c r="Y29" s="159" t="s">
        <v>315</v>
      </c>
      <c r="Z29" s="148"/>
      <c r="AA29" s="148"/>
      <c r="AB29" s="148"/>
      <c r="AC29" s="148"/>
      <c r="AD29" s="148"/>
      <c r="AE29" s="148"/>
      <c r="AF29" s="148"/>
      <c r="AG29" s="148" t="s">
        <v>2057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
      <c r="A30" s="185">
        <v>21</v>
      </c>
      <c r="B30" s="186" t="s">
        <v>2135</v>
      </c>
      <c r="C30" s="197" t="s">
        <v>2304</v>
      </c>
      <c r="D30" s="187" t="s">
        <v>2262</v>
      </c>
      <c r="E30" s="188">
        <v>10</v>
      </c>
      <c r="F30" s="189"/>
      <c r="G30" s="190">
        <f t="shared" si="7"/>
        <v>0</v>
      </c>
      <c r="H30" s="189"/>
      <c r="I30" s="190">
        <f t="shared" si="8"/>
        <v>0</v>
      </c>
      <c r="J30" s="189"/>
      <c r="K30" s="190">
        <f t="shared" si="9"/>
        <v>0</v>
      </c>
      <c r="L30" s="190">
        <v>12</v>
      </c>
      <c r="M30" s="190">
        <f t="shared" si="10"/>
        <v>0</v>
      </c>
      <c r="N30" s="188">
        <v>0</v>
      </c>
      <c r="O30" s="188">
        <f t="shared" si="11"/>
        <v>0</v>
      </c>
      <c r="P30" s="188">
        <v>0</v>
      </c>
      <c r="Q30" s="188">
        <f t="shared" si="12"/>
        <v>0</v>
      </c>
      <c r="R30" s="190"/>
      <c r="S30" s="190" t="s">
        <v>633</v>
      </c>
      <c r="T30" s="191" t="s">
        <v>634</v>
      </c>
      <c r="U30" s="159">
        <v>0</v>
      </c>
      <c r="V30" s="159">
        <f t="shared" si="13"/>
        <v>0</v>
      </c>
      <c r="W30" s="159"/>
      <c r="X30" s="159" t="s">
        <v>314</v>
      </c>
      <c r="Y30" s="159" t="s">
        <v>315</v>
      </c>
      <c r="Z30" s="148"/>
      <c r="AA30" s="148"/>
      <c r="AB30" s="148"/>
      <c r="AC30" s="148"/>
      <c r="AD30" s="148"/>
      <c r="AE30" s="148"/>
      <c r="AF30" s="148"/>
      <c r="AG30" s="148" t="s">
        <v>2057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85">
        <v>22</v>
      </c>
      <c r="B31" s="186" t="s">
        <v>2137</v>
      </c>
      <c r="C31" s="197" t="s">
        <v>2180</v>
      </c>
      <c r="D31" s="187" t="s">
        <v>0</v>
      </c>
      <c r="E31" s="188">
        <v>8</v>
      </c>
      <c r="F31" s="189"/>
      <c r="G31" s="190">
        <f t="shared" si="7"/>
        <v>0</v>
      </c>
      <c r="H31" s="189"/>
      <c r="I31" s="190">
        <f t="shared" si="8"/>
        <v>0</v>
      </c>
      <c r="J31" s="189"/>
      <c r="K31" s="190">
        <f t="shared" si="9"/>
        <v>0</v>
      </c>
      <c r="L31" s="190">
        <v>12</v>
      </c>
      <c r="M31" s="190">
        <f t="shared" si="10"/>
        <v>0</v>
      </c>
      <c r="N31" s="188">
        <v>0</v>
      </c>
      <c r="O31" s="188">
        <f t="shared" si="11"/>
        <v>0</v>
      </c>
      <c r="P31" s="188">
        <v>0</v>
      </c>
      <c r="Q31" s="188">
        <f t="shared" si="12"/>
        <v>0</v>
      </c>
      <c r="R31" s="190"/>
      <c r="S31" s="190" t="s">
        <v>633</v>
      </c>
      <c r="T31" s="191" t="s">
        <v>634</v>
      </c>
      <c r="U31" s="159">
        <v>0</v>
      </c>
      <c r="V31" s="159">
        <f t="shared" si="13"/>
        <v>0</v>
      </c>
      <c r="W31" s="159"/>
      <c r="X31" s="159" t="s">
        <v>314</v>
      </c>
      <c r="Y31" s="159" t="s">
        <v>315</v>
      </c>
      <c r="Z31" s="148"/>
      <c r="AA31" s="148"/>
      <c r="AB31" s="148"/>
      <c r="AC31" s="148"/>
      <c r="AD31" s="148"/>
      <c r="AE31" s="148"/>
      <c r="AF31" s="148"/>
      <c r="AG31" s="148" t="s">
        <v>2057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x14ac:dyDescent="0.2">
      <c r="A32" s="171" t="s">
        <v>308</v>
      </c>
      <c r="B32" s="172" t="s">
        <v>159</v>
      </c>
      <c r="C32" s="194" t="s">
        <v>160</v>
      </c>
      <c r="D32" s="173"/>
      <c r="E32" s="174"/>
      <c r="F32" s="175"/>
      <c r="G32" s="175">
        <f>SUMIF(AG33:AG38,"&lt;&gt;NOR",G33:G38)</f>
        <v>0</v>
      </c>
      <c r="H32" s="175"/>
      <c r="I32" s="175">
        <f>SUM(I33:I38)</f>
        <v>0</v>
      </c>
      <c r="J32" s="175"/>
      <c r="K32" s="175">
        <f>SUM(K33:K38)</f>
        <v>0</v>
      </c>
      <c r="L32" s="175"/>
      <c r="M32" s="175">
        <f>SUM(M33:M38)</f>
        <v>0</v>
      </c>
      <c r="N32" s="174"/>
      <c r="O32" s="174">
        <f>SUM(O33:O38)</f>
        <v>0</v>
      </c>
      <c r="P32" s="174"/>
      <c r="Q32" s="174">
        <f>SUM(Q33:Q38)</f>
        <v>0</v>
      </c>
      <c r="R32" s="175"/>
      <c r="S32" s="175"/>
      <c r="T32" s="176"/>
      <c r="U32" s="170"/>
      <c r="V32" s="170">
        <f>SUM(V33:V38)</f>
        <v>0</v>
      </c>
      <c r="W32" s="170"/>
      <c r="X32" s="170"/>
      <c r="Y32" s="170"/>
      <c r="AG32" t="s">
        <v>309</v>
      </c>
    </row>
    <row r="33" spans="1:60" ht="22.5" outlineLevel="1" x14ac:dyDescent="0.2">
      <c r="A33" s="185">
        <v>23</v>
      </c>
      <c r="B33" s="186" t="s">
        <v>2139</v>
      </c>
      <c r="C33" s="197" t="s">
        <v>2313</v>
      </c>
      <c r="D33" s="187" t="s">
        <v>632</v>
      </c>
      <c r="E33" s="188">
        <v>2</v>
      </c>
      <c r="F33" s="189"/>
      <c r="G33" s="190">
        <f t="shared" ref="G33:G38" si="14">ROUND(E33*F33,2)</f>
        <v>0</v>
      </c>
      <c r="H33" s="189"/>
      <c r="I33" s="190">
        <f t="shared" ref="I33:I38" si="15">ROUND(E33*H33,2)</f>
        <v>0</v>
      </c>
      <c r="J33" s="189"/>
      <c r="K33" s="190">
        <f t="shared" ref="K33:K38" si="16">ROUND(E33*J33,2)</f>
        <v>0</v>
      </c>
      <c r="L33" s="190">
        <v>12</v>
      </c>
      <c r="M33" s="190">
        <f t="shared" ref="M33:M38" si="17">G33*(1+L33/100)</f>
        <v>0</v>
      </c>
      <c r="N33" s="188">
        <v>0</v>
      </c>
      <c r="O33" s="188">
        <f t="shared" ref="O33:O38" si="18">ROUND(E33*N33,2)</f>
        <v>0</v>
      </c>
      <c r="P33" s="188">
        <v>0</v>
      </c>
      <c r="Q33" s="188">
        <f t="shared" ref="Q33:Q38" si="19">ROUND(E33*P33,2)</f>
        <v>0</v>
      </c>
      <c r="R33" s="190"/>
      <c r="S33" s="190" t="s">
        <v>633</v>
      </c>
      <c r="T33" s="191" t="s">
        <v>634</v>
      </c>
      <c r="U33" s="159">
        <v>0</v>
      </c>
      <c r="V33" s="159">
        <f t="shared" ref="V33:V38" si="20">ROUND(E33*U33,2)</f>
        <v>0</v>
      </c>
      <c r="W33" s="159"/>
      <c r="X33" s="159" t="s">
        <v>314</v>
      </c>
      <c r="Y33" s="159" t="s">
        <v>315</v>
      </c>
      <c r="Z33" s="148"/>
      <c r="AA33" s="148"/>
      <c r="AB33" s="148"/>
      <c r="AC33" s="148"/>
      <c r="AD33" s="148"/>
      <c r="AE33" s="148"/>
      <c r="AF33" s="148"/>
      <c r="AG33" s="148" t="s">
        <v>2057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1" x14ac:dyDescent="0.2">
      <c r="A34" s="185">
        <v>24</v>
      </c>
      <c r="B34" s="186" t="s">
        <v>2141</v>
      </c>
      <c r="C34" s="197" t="s">
        <v>2314</v>
      </c>
      <c r="D34" s="187" t="s">
        <v>389</v>
      </c>
      <c r="E34" s="188">
        <v>2</v>
      </c>
      <c r="F34" s="189"/>
      <c r="G34" s="190">
        <f t="shared" si="14"/>
        <v>0</v>
      </c>
      <c r="H34" s="189"/>
      <c r="I34" s="190">
        <f t="shared" si="15"/>
        <v>0</v>
      </c>
      <c r="J34" s="189"/>
      <c r="K34" s="190">
        <f t="shared" si="16"/>
        <v>0</v>
      </c>
      <c r="L34" s="190">
        <v>12</v>
      </c>
      <c r="M34" s="190">
        <f t="shared" si="17"/>
        <v>0</v>
      </c>
      <c r="N34" s="188">
        <v>0</v>
      </c>
      <c r="O34" s="188">
        <f t="shared" si="18"/>
        <v>0</v>
      </c>
      <c r="P34" s="188">
        <v>0</v>
      </c>
      <c r="Q34" s="188">
        <f t="shared" si="19"/>
        <v>0</v>
      </c>
      <c r="R34" s="190"/>
      <c r="S34" s="190" t="s">
        <v>633</v>
      </c>
      <c r="T34" s="191" t="s">
        <v>634</v>
      </c>
      <c r="U34" s="159">
        <v>0</v>
      </c>
      <c r="V34" s="159">
        <f t="shared" si="20"/>
        <v>0</v>
      </c>
      <c r="W34" s="159"/>
      <c r="X34" s="159" t="s">
        <v>314</v>
      </c>
      <c r="Y34" s="159" t="s">
        <v>315</v>
      </c>
      <c r="Z34" s="148"/>
      <c r="AA34" s="148"/>
      <c r="AB34" s="148"/>
      <c r="AC34" s="148"/>
      <c r="AD34" s="148"/>
      <c r="AE34" s="148"/>
      <c r="AF34" s="148"/>
      <c r="AG34" s="148" t="s">
        <v>2057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25</v>
      </c>
      <c r="B35" s="186" t="s">
        <v>2143</v>
      </c>
      <c r="C35" s="197" t="s">
        <v>2122</v>
      </c>
      <c r="D35" s="187" t="s">
        <v>389</v>
      </c>
      <c r="E35" s="188">
        <v>250</v>
      </c>
      <c r="F35" s="189"/>
      <c r="G35" s="190">
        <f t="shared" si="14"/>
        <v>0</v>
      </c>
      <c r="H35" s="189"/>
      <c r="I35" s="190">
        <f t="shared" si="15"/>
        <v>0</v>
      </c>
      <c r="J35" s="189"/>
      <c r="K35" s="190">
        <f t="shared" si="16"/>
        <v>0</v>
      </c>
      <c r="L35" s="190">
        <v>12</v>
      </c>
      <c r="M35" s="190">
        <f t="shared" si="17"/>
        <v>0</v>
      </c>
      <c r="N35" s="188">
        <v>0</v>
      </c>
      <c r="O35" s="188">
        <f t="shared" si="18"/>
        <v>0</v>
      </c>
      <c r="P35" s="188">
        <v>0</v>
      </c>
      <c r="Q35" s="188">
        <f t="shared" si="19"/>
        <v>0</v>
      </c>
      <c r="R35" s="190"/>
      <c r="S35" s="190" t="s">
        <v>633</v>
      </c>
      <c r="T35" s="191" t="s">
        <v>634</v>
      </c>
      <c r="U35" s="159">
        <v>0</v>
      </c>
      <c r="V35" s="159">
        <f t="shared" si="20"/>
        <v>0</v>
      </c>
      <c r="W35" s="159"/>
      <c r="X35" s="159" t="s">
        <v>314</v>
      </c>
      <c r="Y35" s="159" t="s">
        <v>315</v>
      </c>
      <c r="Z35" s="148"/>
      <c r="AA35" s="148"/>
      <c r="AB35" s="148"/>
      <c r="AC35" s="148"/>
      <c r="AD35" s="148"/>
      <c r="AE35" s="148"/>
      <c r="AF35" s="148"/>
      <c r="AG35" s="148" t="s">
        <v>2057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5">
        <v>26</v>
      </c>
      <c r="B36" s="186" t="s">
        <v>2145</v>
      </c>
      <c r="C36" s="197" t="s">
        <v>2307</v>
      </c>
      <c r="D36" s="187" t="s">
        <v>632</v>
      </c>
      <c r="E36" s="188">
        <v>16</v>
      </c>
      <c r="F36" s="189"/>
      <c r="G36" s="190">
        <f t="shared" si="14"/>
        <v>0</v>
      </c>
      <c r="H36" s="189"/>
      <c r="I36" s="190">
        <f t="shared" si="15"/>
        <v>0</v>
      </c>
      <c r="J36" s="189"/>
      <c r="K36" s="190">
        <f t="shared" si="16"/>
        <v>0</v>
      </c>
      <c r="L36" s="190">
        <v>12</v>
      </c>
      <c r="M36" s="190">
        <f t="shared" si="17"/>
        <v>0</v>
      </c>
      <c r="N36" s="188">
        <v>0</v>
      </c>
      <c r="O36" s="188">
        <f t="shared" si="18"/>
        <v>0</v>
      </c>
      <c r="P36" s="188">
        <v>0</v>
      </c>
      <c r="Q36" s="188">
        <f t="shared" si="19"/>
        <v>0</v>
      </c>
      <c r="R36" s="190"/>
      <c r="S36" s="190" t="s">
        <v>633</v>
      </c>
      <c r="T36" s="191" t="s">
        <v>634</v>
      </c>
      <c r="U36" s="159">
        <v>0</v>
      </c>
      <c r="V36" s="159">
        <f t="shared" si="20"/>
        <v>0</v>
      </c>
      <c r="W36" s="159"/>
      <c r="X36" s="159" t="s">
        <v>314</v>
      </c>
      <c r="Y36" s="159" t="s">
        <v>315</v>
      </c>
      <c r="Z36" s="148"/>
      <c r="AA36" s="148"/>
      <c r="AB36" s="148"/>
      <c r="AC36" s="148"/>
      <c r="AD36" s="148"/>
      <c r="AE36" s="148"/>
      <c r="AF36" s="148"/>
      <c r="AG36" s="148" t="s">
        <v>2057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27</v>
      </c>
      <c r="B37" s="186" t="s">
        <v>2147</v>
      </c>
      <c r="C37" s="197" t="s">
        <v>2304</v>
      </c>
      <c r="D37" s="187" t="s">
        <v>2262</v>
      </c>
      <c r="E37" s="188">
        <v>20</v>
      </c>
      <c r="F37" s="189"/>
      <c r="G37" s="190">
        <f t="shared" si="14"/>
        <v>0</v>
      </c>
      <c r="H37" s="189"/>
      <c r="I37" s="190">
        <f t="shared" si="15"/>
        <v>0</v>
      </c>
      <c r="J37" s="189"/>
      <c r="K37" s="190">
        <f t="shared" si="16"/>
        <v>0</v>
      </c>
      <c r="L37" s="190">
        <v>12</v>
      </c>
      <c r="M37" s="190">
        <f t="shared" si="17"/>
        <v>0</v>
      </c>
      <c r="N37" s="188">
        <v>0</v>
      </c>
      <c r="O37" s="188">
        <f t="shared" si="18"/>
        <v>0</v>
      </c>
      <c r="P37" s="188">
        <v>0</v>
      </c>
      <c r="Q37" s="188">
        <f t="shared" si="19"/>
        <v>0</v>
      </c>
      <c r="R37" s="190"/>
      <c r="S37" s="190" t="s">
        <v>633</v>
      </c>
      <c r="T37" s="191" t="s">
        <v>634</v>
      </c>
      <c r="U37" s="159">
        <v>0</v>
      </c>
      <c r="V37" s="159">
        <f t="shared" si="20"/>
        <v>0</v>
      </c>
      <c r="W37" s="159"/>
      <c r="X37" s="159" t="s">
        <v>314</v>
      </c>
      <c r="Y37" s="159" t="s">
        <v>315</v>
      </c>
      <c r="Z37" s="148"/>
      <c r="AA37" s="148"/>
      <c r="AB37" s="148"/>
      <c r="AC37" s="148"/>
      <c r="AD37" s="148"/>
      <c r="AE37" s="148"/>
      <c r="AF37" s="148"/>
      <c r="AG37" s="148" t="s">
        <v>2057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28</v>
      </c>
      <c r="B38" s="186" t="s">
        <v>2149</v>
      </c>
      <c r="C38" s="197" t="s">
        <v>2180</v>
      </c>
      <c r="D38" s="187" t="s">
        <v>0</v>
      </c>
      <c r="E38" s="188">
        <v>8</v>
      </c>
      <c r="F38" s="189"/>
      <c r="G38" s="190">
        <f t="shared" si="14"/>
        <v>0</v>
      </c>
      <c r="H38" s="189"/>
      <c r="I38" s="190">
        <f t="shared" si="15"/>
        <v>0</v>
      </c>
      <c r="J38" s="189"/>
      <c r="K38" s="190">
        <f t="shared" si="16"/>
        <v>0</v>
      </c>
      <c r="L38" s="190">
        <v>12</v>
      </c>
      <c r="M38" s="190">
        <f t="shared" si="17"/>
        <v>0</v>
      </c>
      <c r="N38" s="188">
        <v>0</v>
      </c>
      <c r="O38" s="188">
        <f t="shared" si="18"/>
        <v>0</v>
      </c>
      <c r="P38" s="188">
        <v>0</v>
      </c>
      <c r="Q38" s="188">
        <f t="shared" si="19"/>
        <v>0</v>
      </c>
      <c r="R38" s="190"/>
      <c r="S38" s="190" t="s">
        <v>633</v>
      </c>
      <c r="T38" s="191" t="s">
        <v>634</v>
      </c>
      <c r="U38" s="159">
        <v>0</v>
      </c>
      <c r="V38" s="159">
        <f t="shared" si="20"/>
        <v>0</v>
      </c>
      <c r="W38" s="159"/>
      <c r="X38" s="159" t="s">
        <v>314</v>
      </c>
      <c r="Y38" s="159" t="s">
        <v>315</v>
      </c>
      <c r="Z38" s="148"/>
      <c r="AA38" s="148"/>
      <c r="AB38" s="148"/>
      <c r="AC38" s="148"/>
      <c r="AD38" s="148"/>
      <c r="AE38" s="148"/>
      <c r="AF38" s="148"/>
      <c r="AG38" s="148" t="s">
        <v>2057</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x14ac:dyDescent="0.2">
      <c r="A39" s="171" t="s">
        <v>308</v>
      </c>
      <c r="B39" s="172" t="s">
        <v>162</v>
      </c>
      <c r="C39" s="194" t="s">
        <v>163</v>
      </c>
      <c r="D39" s="173"/>
      <c r="E39" s="174"/>
      <c r="F39" s="175"/>
      <c r="G39" s="175">
        <f>SUMIF(AG40:AG56,"&lt;&gt;NOR",G40:G56)</f>
        <v>0</v>
      </c>
      <c r="H39" s="175"/>
      <c r="I39" s="175">
        <f>SUM(I40:I56)</f>
        <v>0</v>
      </c>
      <c r="J39" s="175"/>
      <c r="K39" s="175">
        <f>SUM(K40:K56)</f>
        <v>0</v>
      </c>
      <c r="L39" s="175"/>
      <c r="M39" s="175">
        <f>SUM(M40:M56)</f>
        <v>0</v>
      </c>
      <c r="N39" s="174"/>
      <c r="O39" s="174">
        <f>SUM(O40:O56)</f>
        <v>0</v>
      </c>
      <c r="P39" s="174"/>
      <c r="Q39" s="174">
        <f>SUM(Q40:Q56)</f>
        <v>0</v>
      </c>
      <c r="R39" s="175"/>
      <c r="S39" s="175"/>
      <c r="T39" s="176"/>
      <c r="U39" s="170"/>
      <c r="V39" s="170">
        <f>SUM(V40:V56)</f>
        <v>0</v>
      </c>
      <c r="W39" s="170"/>
      <c r="X39" s="170"/>
      <c r="Y39" s="170"/>
      <c r="AG39" t="s">
        <v>309</v>
      </c>
    </row>
    <row r="40" spans="1:60" outlineLevel="1" x14ac:dyDescent="0.2">
      <c r="A40" s="185">
        <v>29</v>
      </c>
      <c r="B40" s="186" t="s">
        <v>2151</v>
      </c>
      <c r="C40" s="197" t="s">
        <v>2296</v>
      </c>
      <c r="D40" s="187" t="s">
        <v>389</v>
      </c>
      <c r="E40" s="188">
        <v>200</v>
      </c>
      <c r="F40" s="189"/>
      <c r="G40" s="190">
        <f t="shared" ref="G40:G56" si="21">ROUND(E40*F40,2)</f>
        <v>0</v>
      </c>
      <c r="H40" s="189"/>
      <c r="I40" s="190">
        <f t="shared" ref="I40:I56" si="22">ROUND(E40*H40,2)</f>
        <v>0</v>
      </c>
      <c r="J40" s="189"/>
      <c r="K40" s="190">
        <f t="shared" ref="K40:K56" si="23">ROUND(E40*J40,2)</f>
        <v>0</v>
      </c>
      <c r="L40" s="190">
        <v>12</v>
      </c>
      <c r="M40" s="190">
        <f t="shared" ref="M40:M56" si="24">G40*(1+L40/100)</f>
        <v>0</v>
      </c>
      <c r="N40" s="188">
        <v>0</v>
      </c>
      <c r="O40" s="188">
        <f t="shared" ref="O40:O56" si="25">ROUND(E40*N40,2)</f>
        <v>0</v>
      </c>
      <c r="P40" s="188">
        <v>0</v>
      </c>
      <c r="Q40" s="188">
        <f t="shared" ref="Q40:Q56" si="26">ROUND(E40*P40,2)</f>
        <v>0</v>
      </c>
      <c r="R40" s="190"/>
      <c r="S40" s="190" t="s">
        <v>633</v>
      </c>
      <c r="T40" s="191" t="s">
        <v>634</v>
      </c>
      <c r="U40" s="159">
        <v>0</v>
      </c>
      <c r="V40" s="159">
        <f t="shared" ref="V40:V56" si="27">ROUND(E40*U40,2)</f>
        <v>0</v>
      </c>
      <c r="W40" s="159"/>
      <c r="X40" s="159" t="s">
        <v>314</v>
      </c>
      <c r="Y40" s="159" t="s">
        <v>315</v>
      </c>
      <c r="Z40" s="148"/>
      <c r="AA40" s="148"/>
      <c r="AB40" s="148"/>
      <c r="AC40" s="148"/>
      <c r="AD40" s="148"/>
      <c r="AE40" s="148"/>
      <c r="AF40" s="148"/>
      <c r="AG40" s="148" t="s">
        <v>2057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30</v>
      </c>
      <c r="B41" s="186" t="s">
        <v>2153</v>
      </c>
      <c r="C41" s="197" t="s">
        <v>2315</v>
      </c>
      <c r="D41" s="187" t="s">
        <v>389</v>
      </c>
      <c r="E41" s="188">
        <v>1300</v>
      </c>
      <c r="F41" s="189"/>
      <c r="G41" s="190">
        <f t="shared" si="21"/>
        <v>0</v>
      </c>
      <c r="H41" s="189"/>
      <c r="I41" s="190">
        <f t="shared" si="22"/>
        <v>0</v>
      </c>
      <c r="J41" s="189"/>
      <c r="K41" s="190">
        <f t="shared" si="23"/>
        <v>0</v>
      </c>
      <c r="L41" s="190">
        <v>12</v>
      </c>
      <c r="M41" s="190">
        <f t="shared" si="24"/>
        <v>0</v>
      </c>
      <c r="N41" s="188">
        <v>0</v>
      </c>
      <c r="O41" s="188">
        <f t="shared" si="25"/>
        <v>0</v>
      </c>
      <c r="P41" s="188">
        <v>0</v>
      </c>
      <c r="Q41" s="188">
        <f t="shared" si="26"/>
        <v>0</v>
      </c>
      <c r="R41" s="190"/>
      <c r="S41" s="190" t="s">
        <v>633</v>
      </c>
      <c r="T41" s="191" t="s">
        <v>634</v>
      </c>
      <c r="U41" s="159">
        <v>0</v>
      </c>
      <c r="V41" s="159">
        <f t="shared" si="27"/>
        <v>0</v>
      </c>
      <c r="W41" s="159"/>
      <c r="X41" s="159" t="s">
        <v>314</v>
      </c>
      <c r="Y41" s="159" t="s">
        <v>315</v>
      </c>
      <c r="Z41" s="148"/>
      <c r="AA41" s="148"/>
      <c r="AB41" s="148"/>
      <c r="AC41" s="148"/>
      <c r="AD41" s="148"/>
      <c r="AE41" s="148"/>
      <c r="AF41" s="148"/>
      <c r="AG41" s="148" t="s">
        <v>2057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31</v>
      </c>
      <c r="B42" s="186" t="s">
        <v>2155</v>
      </c>
      <c r="C42" s="197" t="s">
        <v>2316</v>
      </c>
      <c r="D42" s="187" t="s">
        <v>389</v>
      </c>
      <c r="E42" s="188">
        <v>25</v>
      </c>
      <c r="F42" s="189"/>
      <c r="G42" s="190">
        <f t="shared" si="21"/>
        <v>0</v>
      </c>
      <c r="H42" s="189"/>
      <c r="I42" s="190">
        <f t="shared" si="22"/>
        <v>0</v>
      </c>
      <c r="J42" s="189"/>
      <c r="K42" s="190">
        <f t="shared" si="23"/>
        <v>0</v>
      </c>
      <c r="L42" s="190">
        <v>12</v>
      </c>
      <c r="M42" s="190">
        <f t="shared" si="24"/>
        <v>0</v>
      </c>
      <c r="N42" s="188">
        <v>0</v>
      </c>
      <c r="O42" s="188">
        <f t="shared" si="25"/>
        <v>0</v>
      </c>
      <c r="P42" s="188">
        <v>0</v>
      </c>
      <c r="Q42" s="188">
        <f t="shared" si="26"/>
        <v>0</v>
      </c>
      <c r="R42" s="190"/>
      <c r="S42" s="190" t="s">
        <v>633</v>
      </c>
      <c r="T42" s="191" t="s">
        <v>634</v>
      </c>
      <c r="U42" s="159">
        <v>0</v>
      </c>
      <c r="V42" s="159">
        <f t="shared" si="27"/>
        <v>0</v>
      </c>
      <c r="W42" s="159"/>
      <c r="X42" s="159" t="s">
        <v>314</v>
      </c>
      <c r="Y42" s="159" t="s">
        <v>315</v>
      </c>
      <c r="Z42" s="148"/>
      <c r="AA42" s="148"/>
      <c r="AB42" s="148"/>
      <c r="AC42" s="148"/>
      <c r="AD42" s="148"/>
      <c r="AE42" s="148"/>
      <c r="AF42" s="148"/>
      <c r="AG42" s="148" t="s">
        <v>2057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5">
        <v>32</v>
      </c>
      <c r="B43" s="186" t="s">
        <v>2157</v>
      </c>
      <c r="C43" s="197" t="s">
        <v>2317</v>
      </c>
      <c r="D43" s="187" t="s">
        <v>389</v>
      </c>
      <c r="E43" s="188">
        <v>650</v>
      </c>
      <c r="F43" s="189"/>
      <c r="G43" s="190">
        <f t="shared" si="21"/>
        <v>0</v>
      </c>
      <c r="H43" s="189"/>
      <c r="I43" s="190">
        <f t="shared" si="22"/>
        <v>0</v>
      </c>
      <c r="J43" s="189"/>
      <c r="K43" s="190">
        <f t="shared" si="23"/>
        <v>0</v>
      </c>
      <c r="L43" s="190">
        <v>12</v>
      </c>
      <c r="M43" s="190">
        <f t="shared" si="24"/>
        <v>0</v>
      </c>
      <c r="N43" s="188">
        <v>0</v>
      </c>
      <c r="O43" s="188">
        <f t="shared" si="25"/>
        <v>0</v>
      </c>
      <c r="P43" s="188">
        <v>0</v>
      </c>
      <c r="Q43" s="188">
        <f t="shared" si="26"/>
        <v>0</v>
      </c>
      <c r="R43" s="190"/>
      <c r="S43" s="190" t="s">
        <v>633</v>
      </c>
      <c r="T43" s="191" t="s">
        <v>634</v>
      </c>
      <c r="U43" s="159">
        <v>0</v>
      </c>
      <c r="V43" s="159">
        <f t="shared" si="27"/>
        <v>0</v>
      </c>
      <c r="W43" s="159"/>
      <c r="X43" s="159" t="s">
        <v>314</v>
      </c>
      <c r="Y43" s="159" t="s">
        <v>315</v>
      </c>
      <c r="Z43" s="148"/>
      <c r="AA43" s="148"/>
      <c r="AB43" s="148"/>
      <c r="AC43" s="148"/>
      <c r="AD43" s="148"/>
      <c r="AE43" s="148"/>
      <c r="AF43" s="148"/>
      <c r="AG43" s="148" t="s">
        <v>2057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85">
        <v>33</v>
      </c>
      <c r="B44" s="186" t="s">
        <v>2159</v>
      </c>
      <c r="C44" s="197" t="s">
        <v>2298</v>
      </c>
      <c r="D44" s="187" t="s">
        <v>389</v>
      </c>
      <c r="E44" s="188">
        <v>100</v>
      </c>
      <c r="F44" s="189"/>
      <c r="G44" s="190">
        <f t="shared" si="21"/>
        <v>0</v>
      </c>
      <c r="H44" s="189"/>
      <c r="I44" s="190">
        <f t="shared" si="22"/>
        <v>0</v>
      </c>
      <c r="J44" s="189"/>
      <c r="K44" s="190">
        <f t="shared" si="23"/>
        <v>0</v>
      </c>
      <c r="L44" s="190">
        <v>12</v>
      </c>
      <c r="M44" s="190">
        <f t="shared" si="24"/>
        <v>0</v>
      </c>
      <c r="N44" s="188">
        <v>0</v>
      </c>
      <c r="O44" s="188">
        <f t="shared" si="25"/>
        <v>0</v>
      </c>
      <c r="P44" s="188">
        <v>0</v>
      </c>
      <c r="Q44" s="188">
        <f t="shared" si="26"/>
        <v>0</v>
      </c>
      <c r="R44" s="190"/>
      <c r="S44" s="190" t="s">
        <v>633</v>
      </c>
      <c r="T44" s="191" t="s">
        <v>634</v>
      </c>
      <c r="U44" s="159">
        <v>0</v>
      </c>
      <c r="V44" s="159">
        <f t="shared" si="27"/>
        <v>0</v>
      </c>
      <c r="W44" s="159"/>
      <c r="X44" s="159" t="s">
        <v>314</v>
      </c>
      <c r="Y44" s="159" t="s">
        <v>315</v>
      </c>
      <c r="Z44" s="148"/>
      <c r="AA44" s="148"/>
      <c r="AB44" s="148"/>
      <c r="AC44" s="148"/>
      <c r="AD44" s="148"/>
      <c r="AE44" s="148"/>
      <c r="AF44" s="148"/>
      <c r="AG44" s="148" t="s">
        <v>2057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34</v>
      </c>
      <c r="B45" s="186" t="s">
        <v>2161</v>
      </c>
      <c r="C45" s="197" t="s">
        <v>2142</v>
      </c>
      <c r="D45" s="187" t="s">
        <v>632</v>
      </c>
      <c r="E45" s="188">
        <v>12</v>
      </c>
      <c r="F45" s="189"/>
      <c r="G45" s="190">
        <f t="shared" si="21"/>
        <v>0</v>
      </c>
      <c r="H45" s="189"/>
      <c r="I45" s="190">
        <f t="shared" si="22"/>
        <v>0</v>
      </c>
      <c r="J45" s="189"/>
      <c r="K45" s="190">
        <f t="shared" si="23"/>
        <v>0</v>
      </c>
      <c r="L45" s="190">
        <v>12</v>
      </c>
      <c r="M45" s="190">
        <f t="shared" si="24"/>
        <v>0</v>
      </c>
      <c r="N45" s="188">
        <v>0</v>
      </c>
      <c r="O45" s="188">
        <f t="shared" si="25"/>
        <v>0</v>
      </c>
      <c r="P45" s="188">
        <v>0</v>
      </c>
      <c r="Q45" s="188">
        <f t="shared" si="26"/>
        <v>0</v>
      </c>
      <c r="R45" s="190"/>
      <c r="S45" s="190" t="s">
        <v>633</v>
      </c>
      <c r="T45" s="191" t="s">
        <v>634</v>
      </c>
      <c r="U45" s="159">
        <v>0</v>
      </c>
      <c r="V45" s="159">
        <f t="shared" si="27"/>
        <v>0</v>
      </c>
      <c r="W45" s="159"/>
      <c r="X45" s="159" t="s">
        <v>314</v>
      </c>
      <c r="Y45" s="159" t="s">
        <v>315</v>
      </c>
      <c r="Z45" s="148"/>
      <c r="AA45" s="148"/>
      <c r="AB45" s="148"/>
      <c r="AC45" s="148"/>
      <c r="AD45" s="148"/>
      <c r="AE45" s="148"/>
      <c r="AF45" s="148"/>
      <c r="AG45" s="148" t="s">
        <v>2057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35</v>
      </c>
      <c r="B46" s="186" t="s">
        <v>2163</v>
      </c>
      <c r="C46" s="197" t="s">
        <v>2318</v>
      </c>
      <c r="D46" s="187" t="s">
        <v>632</v>
      </c>
      <c r="E46" s="188">
        <v>12</v>
      </c>
      <c r="F46" s="189"/>
      <c r="G46" s="190">
        <f t="shared" si="21"/>
        <v>0</v>
      </c>
      <c r="H46" s="189"/>
      <c r="I46" s="190">
        <f t="shared" si="22"/>
        <v>0</v>
      </c>
      <c r="J46" s="189"/>
      <c r="K46" s="190">
        <f t="shared" si="23"/>
        <v>0</v>
      </c>
      <c r="L46" s="190">
        <v>12</v>
      </c>
      <c r="M46" s="190">
        <f t="shared" si="24"/>
        <v>0</v>
      </c>
      <c r="N46" s="188">
        <v>0</v>
      </c>
      <c r="O46" s="188">
        <f t="shared" si="25"/>
        <v>0</v>
      </c>
      <c r="P46" s="188">
        <v>0</v>
      </c>
      <c r="Q46" s="188">
        <f t="shared" si="26"/>
        <v>0</v>
      </c>
      <c r="R46" s="190"/>
      <c r="S46" s="190" t="s">
        <v>633</v>
      </c>
      <c r="T46" s="191" t="s">
        <v>634</v>
      </c>
      <c r="U46" s="159">
        <v>0</v>
      </c>
      <c r="V46" s="159">
        <f t="shared" si="27"/>
        <v>0</v>
      </c>
      <c r="W46" s="159"/>
      <c r="X46" s="159" t="s">
        <v>314</v>
      </c>
      <c r="Y46" s="159" t="s">
        <v>315</v>
      </c>
      <c r="Z46" s="148"/>
      <c r="AA46" s="148"/>
      <c r="AB46" s="148"/>
      <c r="AC46" s="148"/>
      <c r="AD46" s="148"/>
      <c r="AE46" s="148"/>
      <c r="AF46" s="148"/>
      <c r="AG46" s="148" t="s">
        <v>2057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85">
        <v>36</v>
      </c>
      <c r="B47" s="186" t="s">
        <v>2165</v>
      </c>
      <c r="C47" s="197" t="s">
        <v>2319</v>
      </c>
      <c r="D47" s="187" t="s">
        <v>632</v>
      </c>
      <c r="E47" s="188">
        <v>24</v>
      </c>
      <c r="F47" s="189"/>
      <c r="G47" s="190">
        <f t="shared" si="21"/>
        <v>0</v>
      </c>
      <c r="H47" s="189"/>
      <c r="I47" s="190">
        <f t="shared" si="22"/>
        <v>0</v>
      </c>
      <c r="J47" s="189"/>
      <c r="K47" s="190">
        <f t="shared" si="23"/>
        <v>0</v>
      </c>
      <c r="L47" s="190">
        <v>12</v>
      </c>
      <c r="M47" s="190">
        <f t="shared" si="24"/>
        <v>0</v>
      </c>
      <c r="N47" s="188">
        <v>0</v>
      </c>
      <c r="O47" s="188">
        <f t="shared" si="25"/>
        <v>0</v>
      </c>
      <c r="P47" s="188">
        <v>0</v>
      </c>
      <c r="Q47" s="188">
        <f t="shared" si="26"/>
        <v>0</v>
      </c>
      <c r="R47" s="190"/>
      <c r="S47" s="190" t="s">
        <v>633</v>
      </c>
      <c r="T47" s="191" t="s">
        <v>634</v>
      </c>
      <c r="U47" s="159">
        <v>0</v>
      </c>
      <c r="V47" s="159">
        <f t="shared" si="27"/>
        <v>0</v>
      </c>
      <c r="W47" s="159"/>
      <c r="X47" s="159" t="s">
        <v>314</v>
      </c>
      <c r="Y47" s="159" t="s">
        <v>315</v>
      </c>
      <c r="Z47" s="148"/>
      <c r="AA47" s="148"/>
      <c r="AB47" s="148"/>
      <c r="AC47" s="148"/>
      <c r="AD47" s="148"/>
      <c r="AE47" s="148"/>
      <c r="AF47" s="148"/>
      <c r="AG47" s="148" t="s">
        <v>2057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2.5" outlineLevel="1" x14ac:dyDescent="0.2">
      <c r="A48" s="185">
        <v>37</v>
      </c>
      <c r="B48" s="186" t="s">
        <v>2167</v>
      </c>
      <c r="C48" s="197" t="s">
        <v>2320</v>
      </c>
      <c r="D48" s="187" t="s">
        <v>632</v>
      </c>
      <c r="E48" s="188">
        <v>24</v>
      </c>
      <c r="F48" s="189"/>
      <c r="G48" s="190">
        <f t="shared" si="21"/>
        <v>0</v>
      </c>
      <c r="H48" s="189"/>
      <c r="I48" s="190">
        <f t="shared" si="22"/>
        <v>0</v>
      </c>
      <c r="J48" s="189"/>
      <c r="K48" s="190">
        <f t="shared" si="23"/>
        <v>0</v>
      </c>
      <c r="L48" s="190">
        <v>12</v>
      </c>
      <c r="M48" s="190">
        <f t="shared" si="24"/>
        <v>0</v>
      </c>
      <c r="N48" s="188">
        <v>0</v>
      </c>
      <c r="O48" s="188">
        <f t="shared" si="25"/>
        <v>0</v>
      </c>
      <c r="P48" s="188">
        <v>0</v>
      </c>
      <c r="Q48" s="188">
        <f t="shared" si="26"/>
        <v>0</v>
      </c>
      <c r="R48" s="190"/>
      <c r="S48" s="190" t="s">
        <v>633</v>
      </c>
      <c r="T48" s="191" t="s">
        <v>634</v>
      </c>
      <c r="U48" s="159">
        <v>0</v>
      </c>
      <c r="V48" s="159">
        <f t="shared" si="27"/>
        <v>0</v>
      </c>
      <c r="W48" s="159"/>
      <c r="X48" s="159" t="s">
        <v>314</v>
      </c>
      <c r="Y48" s="159" t="s">
        <v>315</v>
      </c>
      <c r="Z48" s="148"/>
      <c r="AA48" s="148"/>
      <c r="AB48" s="148"/>
      <c r="AC48" s="148"/>
      <c r="AD48" s="148"/>
      <c r="AE48" s="148"/>
      <c r="AF48" s="148"/>
      <c r="AG48" s="148" t="s">
        <v>2057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33.75" outlineLevel="1" x14ac:dyDescent="0.2">
      <c r="A49" s="185">
        <v>38</v>
      </c>
      <c r="B49" s="186" t="s">
        <v>2169</v>
      </c>
      <c r="C49" s="197" t="s">
        <v>2321</v>
      </c>
      <c r="D49" s="187" t="s">
        <v>632</v>
      </c>
      <c r="E49" s="188">
        <v>1</v>
      </c>
      <c r="F49" s="189"/>
      <c r="G49" s="190">
        <f t="shared" si="21"/>
        <v>0</v>
      </c>
      <c r="H49" s="189"/>
      <c r="I49" s="190">
        <f t="shared" si="22"/>
        <v>0</v>
      </c>
      <c r="J49" s="189"/>
      <c r="K49" s="190">
        <f t="shared" si="23"/>
        <v>0</v>
      </c>
      <c r="L49" s="190">
        <v>12</v>
      </c>
      <c r="M49" s="190">
        <f t="shared" si="24"/>
        <v>0</v>
      </c>
      <c r="N49" s="188">
        <v>0</v>
      </c>
      <c r="O49" s="188">
        <f t="shared" si="25"/>
        <v>0</v>
      </c>
      <c r="P49" s="188">
        <v>0</v>
      </c>
      <c r="Q49" s="188">
        <f t="shared" si="26"/>
        <v>0</v>
      </c>
      <c r="R49" s="190"/>
      <c r="S49" s="190" t="s">
        <v>633</v>
      </c>
      <c r="T49" s="191" t="s">
        <v>634</v>
      </c>
      <c r="U49" s="159">
        <v>0</v>
      </c>
      <c r="V49" s="159">
        <f t="shared" si="27"/>
        <v>0</v>
      </c>
      <c r="W49" s="159"/>
      <c r="X49" s="159" t="s">
        <v>314</v>
      </c>
      <c r="Y49" s="159" t="s">
        <v>315</v>
      </c>
      <c r="Z49" s="148"/>
      <c r="AA49" s="148"/>
      <c r="AB49" s="148"/>
      <c r="AC49" s="148"/>
      <c r="AD49" s="148"/>
      <c r="AE49" s="148"/>
      <c r="AF49" s="148"/>
      <c r="AG49" s="148" t="s">
        <v>2057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33.75" outlineLevel="1" x14ac:dyDescent="0.2">
      <c r="A50" s="185">
        <v>39</v>
      </c>
      <c r="B50" s="186" t="s">
        <v>2171</v>
      </c>
      <c r="C50" s="197" t="s">
        <v>2322</v>
      </c>
      <c r="D50" s="187" t="s">
        <v>632</v>
      </c>
      <c r="E50" s="188">
        <v>1</v>
      </c>
      <c r="F50" s="189"/>
      <c r="G50" s="190">
        <f t="shared" si="21"/>
        <v>0</v>
      </c>
      <c r="H50" s="189"/>
      <c r="I50" s="190">
        <f t="shared" si="22"/>
        <v>0</v>
      </c>
      <c r="J50" s="189"/>
      <c r="K50" s="190">
        <f t="shared" si="23"/>
        <v>0</v>
      </c>
      <c r="L50" s="190">
        <v>12</v>
      </c>
      <c r="M50" s="190">
        <f t="shared" si="24"/>
        <v>0</v>
      </c>
      <c r="N50" s="188">
        <v>0</v>
      </c>
      <c r="O50" s="188">
        <f t="shared" si="25"/>
        <v>0</v>
      </c>
      <c r="P50" s="188">
        <v>0</v>
      </c>
      <c r="Q50" s="188">
        <f t="shared" si="26"/>
        <v>0</v>
      </c>
      <c r="R50" s="190"/>
      <c r="S50" s="190" t="s">
        <v>633</v>
      </c>
      <c r="T50" s="191" t="s">
        <v>634</v>
      </c>
      <c r="U50" s="159">
        <v>0</v>
      </c>
      <c r="V50" s="159">
        <f t="shared" si="27"/>
        <v>0</v>
      </c>
      <c r="W50" s="159"/>
      <c r="X50" s="159" t="s">
        <v>314</v>
      </c>
      <c r="Y50" s="159" t="s">
        <v>315</v>
      </c>
      <c r="Z50" s="148"/>
      <c r="AA50" s="148"/>
      <c r="AB50" s="148"/>
      <c r="AC50" s="148"/>
      <c r="AD50" s="148"/>
      <c r="AE50" s="148"/>
      <c r="AF50" s="148"/>
      <c r="AG50" s="148" t="s">
        <v>2057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33.75" outlineLevel="1" x14ac:dyDescent="0.2">
      <c r="A51" s="185">
        <v>40</v>
      </c>
      <c r="B51" s="186" t="s">
        <v>2173</v>
      </c>
      <c r="C51" s="197" t="s">
        <v>2323</v>
      </c>
      <c r="D51" s="187" t="s">
        <v>632</v>
      </c>
      <c r="E51" s="188">
        <v>1</v>
      </c>
      <c r="F51" s="189"/>
      <c r="G51" s="190">
        <f t="shared" si="21"/>
        <v>0</v>
      </c>
      <c r="H51" s="189"/>
      <c r="I51" s="190">
        <f t="shared" si="22"/>
        <v>0</v>
      </c>
      <c r="J51" s="189"/>
      <c r="K51" s="190">
        <f t="shared" si="23"/>
        <v>0</v>
      </c>
      <c r="L51" s="190">
        <v>12</v>
      </c>
      <c r="M51" s="190">
        <f t="shared" si="24"/>
        <v>0</v>
      </c>
      <c r="N51" s="188">
        <v>0</v>
      </c>
      <c r="O51" s="188">
        <f t="shared" si="25"/>
        <v>0</v>
      </c>
      <c r="P51" s="188">
        <v>0</v>
      </c>
      <c r="Q51" s="188">
        <f t="shared" si="26"/>
        <v>0</v>
      </c>
      <c r="R51" s="190"/>
      <c r="S51" s="190" t="s">
        <v>633</v>
      </c>
      <c r="T51" s="191" t="s">
        <v>634</v>
      </c>
      <c r="U51" s="159">
        <v>0</v>
      </c>
      <c r="V51" s="159">
        <f t="shared" si="27"/>
        <v>0</v>
      </c>
      <c r="W51" s="159"/>
      <c r="X51" s="159" t="s">
        <v>314</v>
      </c>
      <c r="Y51" s="159" t="s">
        <v>315</v>
      </c>
      <c r="Z51" s="148"/>
      <c r="AA51" s="148"/>
      <c r="AB51" s="148"/>
      <c r="AC51" s="148"/>
      <c r="AD51" s="148"/>
      <c r="AE51" s="148"/>
      <c r="AF51" s="148"/>
      <c r="AG51" s="148" t="s">
        <v>2057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85">
        <v>41</v>
      </c>
      <c r="B52" s="186" t="s">
        <v>2175</v>
      </c>
      <c r="C52" s="197" t="s">
        <v>2324</v>
      </c>
      <c r="D52" s="187" t="s">
        <v>632</v>
      </c>
      <c r="E52" s="188">
        <v>24</v>
      </c>
      <c r="F52" s="189"/>
      <c r="G52" s="190">
        <f t="shared" si="21"/>
        <v>0</v>
      </c>
      <c r="H52" s="189"/>
      <c r="I52" s="190">
        <f t="shared" si="22"/>
        <v>0</v>
      </c>
      <c r="J52" s="189"/>
      <c r="K52" s="190">
        <f t="shared" si="23"/>
        <v>0</v>
      </c>
      <c r="L52" s="190">
        <v>12</v>
      </c>
      <c r="M52" s="190">
        <f t="shared" si="24"/>
        <v>0</v>
      </c>
      <c r="N52" s="188">
        <v>0</v>
      </c>
      <c r="O52" s="188">
        <f t="shared" si="25"/>
        <v>0</v>
      </c>
      <c r="P52" s="188">
        <v>0</v>
      </c>
      <c r="Q52" s="188">
        <f t="shared" si="26"/>
        <v>0</v>
      </c>
      <c r="R52" s="190"/>
      <c r="S52" s="190" t="s">
        <v>633</v>
      </c>
      <c r="T52" s="191" t="s">
        <v>634</v>
      </c>
      <c r="U52" s="159">
        <v>0</v>
      </c>
      <c r="V52" s="159">
        <f t="shared" si="27"/>
        <v>0</v>
      </c>
      <c r="W52" s="159"/>
      <c r="X52" s="159" t="s">
        <v>314</v>
      </c>
      <c r="Y52" s="159" t="s">
        <v>315</v>
      </c>
      <c r="Z52" s="148"/>
      <c r="AA52" s="148"/>
      <c r="AB52" s="148"/>
      <c r="AC52" s="148"/>
      <c r="AD52" s="148"/>
      <c r="AE52" s="148"/>
      <c r="AF52" s="148"/>
      <c r="AG52" s="148" t="s">
        <v>2057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ht="22.5" outlineLevel="1" x14ac:dyDescent="0.2">
      <c r="A53" s="185">
        <v>42</v>
      </c>
      <c r="B53" s="186" t="s">
        <v>2177</v>
      </c>
      <c r="C53" s="197" t="s">
        <v>2325</v>
      </c>
      <c r="D53" s="187" t="s">
        <v>632</v>
      </c>
      <c r="E53" s="188">
        <v>5</v>
      </c>
      <c r="F53" s="189"/>
      <c r="G53" s="190">
        <f t="shared" si="21"/>
        <v>0</v>
      </c>
      <c r="H53" s="189"/>
      <c r="I53" s="190">
        <f t="shared" si="22"/>
        <v>0</v>
      </c>
      <c r="J53" s="189"/>
      <c r="K53" s="190">
        <f t="shared" si="23"/>
        <v>0</v>
      </c>
      <c r="L53" s="190">
        <v>12</v>
      </c>
      <c r="M53" s="190">
        <f t="shared" si="24"/>
        <v>0</v>
      </c>
      <c r="N53" s="188">
        <v>0</v>
      </c>
      <c r="O53" s="188">
        <f t="shared" si="25"/>
        <v>0</v>
      </c>
      <c r="P53" s="188">
        <v>0</v>
      </c>
      <c r="Q53" s="188">
        <f t="shared" si="26"/>
        <v>0</v>
      </c>
      <c r="R53" s="190"/>
      <c r="S53" s="190" t="s">
        <v>633</v>
      </c>
      <c r="T53" s="191" t="s">
        <v>634</v>
      </c>
      <c r="U53" s="159">
        <v>0</v>
      </c>
      <c r="V53" s="159">
        <f t="shared" si="27"/>
        <v>0</v>
      </c>
      <c r="W53" s="159"/>
      <c r="X53" s="159" t="s">
        <v>314</v>
      </c>
      <c r="Y53" s="159" t="s">
        <v>315</v>
      </c>
      <c r="Z53" s="148"/>
      <c r="AA53" s="148"/>
      <c r="AB53" s="148"/>
      <c r="AC53" s="148"/>
      <c r="AD53" s="148"/>
      <c r="AE53" s="148"/>
      <c r="AF53" s="148"/>
      <c r="AG53" s="148" t="s">
        <v>2057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43</v>
      </c>
      <c r="B54" s="186" t="s">
        <v>2179</v>
      </c>
      <c r="C54" s="197" t="s">
        <v>2326</v>
      </c>
      <c r="D54" s="187" t="s">
        <v>632</v>
      </c>
      <c r="E54" s="188">
        <v>1</v>
      </c>
      <c r="F54" s="189"/>
      <c r="G54" s="190">
        <f t="shared" si="21"/>
        <v>0</v>
      </c>
      <c r="H54" s="189"/>
      <c r="I54" s="190">
        <f t="shared" si="22"/>
        <v>0</v>
      </c>
      <c r="J54" s="189"/>
      <c r="K54" s="190">
        <f t="shared" si="23"/>
        <v>0</v>
      </c>
      <c r="L54" s="190">
        <v>12</v>
      </c>
      <c r="M54" s="190">
        <f t="shared" si="24"/>
        <v>0</v>
      </c>
      <c r="N54" s="188">
        <v>0</v>
      </c>
      <c r="O54" s="188">
        <f t="shared" si="25"/>
        <v>0</v>
      </c>
      <c r="P54" s="188">
        <v>0</v>
      </c>
      <c r="Q54" s="188">
        <f t="shared" si="26"/>
        <v>0</v>
      </c>
      <c r="R54" s="190"/>
      <c r="S54" s="190" t="s">
        <v>633</v>
      </c>
      <c r="T54" s="191" t="s">
        <v>634</v>
      </c>
      <c r="U54" s="159">
        <v>0</v>
      </c>
      <c r="V54" s="159">
        <f t="shared" si="27"/>
        <v>0</v>
      </c>
      <c r="W54" s="159"/>
      <c r="X54" s="159" t="s">
        <v>314</v>
      </c>
      <c r="Y54" s="159" t="s">
        <v>315</v>
      </c>
      <c r="Z54" s="148"/>
      <c r="AA54" s="148"/>
      <c r="AB54" s="148"/>
      <c r="AC54" s="148"/>
      <c r="AD54" s="148"/>
      <c r="AE54" s="148"/>
      <c r="AF54" s="148"/>
      <c r="AG54" s="148" t="s">
        <v>2057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44</v>
      </c>
      <c r="B55" s="186" t="s">
        <v>2181</v>
      </c>
      <c r="C55" s="197" t="s">
        <v>2304</v>
      </c>
      <c r="D55" s="187" t="s">
        <v>2262</v>
      </c>
      <c r="E55" s="188">
        <v>20</v>
      </c>
      <c r="F55" s="189"/>
      <c r="G55" s="190">
        <f t="shared" si="21"/>
        <v>0</v>
      </c>
      <c r="H55" s="189"/>
      <c r="I55" s="190">
        <f t="shared" si="22"/>
        <v>0</v>
      </c>
      <c r="J55" s="189"/>
      <c r="K55" s="190">
        <f t="shared" si="23"/>
        <v>0</v>
      </c>
      <c r="L55" s="190">
        <v>12</v>
      </c>
      <c r="M55" s="190">
        <f t="shared" si="24"/>
        <v>0</v>
      </c>
      <c r="N55" s="188">
        <v>0</v>
      </c>
      <c r="O55" s="188">
        <f t="shared" si="25"/>
        <v>0</v>
      </c>
      <c r="P55" s="188">
        <v>0</v>
      </c>
      <c r="Q55" s="188">
        <f t="shared" si="26"/>
        <v>0</v>
      </c>
      <c r="R55" s="190"/>
      <c r="S55" s="190" t="s">
        <v>633</v>
      </c>
      <c r="T55" s="191" t="s">
        <v>634</v>
      </c>
      <c r="U55" s="159">
        <v>0</v>
      </c>
      <c r="V55" s="159">
        <f t="shared" si="27"/>
        <v>0</v>
      </c>
      <c r="W55" s="159"/>
      <c r="X55" s="159" t="s">
        <v>314</v>
      </c>
      <c r="Y55" s="159" t="s">
        <v>315</v>
      </c>
      <c r="Z55" s="148"/>
      <c r="AA55" s="148"/>
      <c r="AB55" s="148"/>
      <c r="AC55" s="148"/>
      <c r="AD55" s="148"/>
      <c r="AE55" s="148"/>
      <c r="AF55" s="148"/>
      <c r="AG55" s="148" t="s">
        <v>2057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5">
        <v>45</v>
      </c>
      <c r="B56" s="186" t="s">
        <v>2183</v>
      </c>
      <c r="C56" s="197" t="s">
        <v>2180</v>
      </c>
      <c r="D56" s="187" t="s">
        <v>0</v>
      </c>
      <c r="E56" s="188">
        <v>8</v>
      </c>
      <c r="F56" s="189"/>
      <c r="G56" s="190">
        <f t="shared" si="21"/>
        <v>0</v>
      </c>
      <c r="H56" s="189"/>
      <c r="I56" s="190">
        <f t="shared" si="22"/>
        <v>0</v>
      </c>
      <c r="J56" s="189"/>
      <c r="K56" s="190">
        <f t="shared" si="23"/>
        <v>0</v>
      </c>
      <c r="L56" s="190">
        <v>12</v>
      </c>
      <c r="M56" s="190">
        <f t="shared" si="24"/>
        <v>0</v>
      </c>
      <c r="N56" s="188">
        <v>0</v>
      </c>
      <c r="O56" s="188">
        <f t="shared" si="25"/>
        <v>0</v>
      </c>
      <c r="P56" s="188">
        <v>0</v>
      </c>
      <c r="Q56" s="188">
        <f t="shared" si="26"/>
        <v>0</v>
      </c>
      <c r="R56" s="190"/>
      <c r="S56" s="190" t="s">
        <v>633</v>
      </c>
      <c r="T56" s="191" t="s">
        <v>634</v>
      </c>
      <c r="U56" s="159">
        <v>0</v>
      </c>
      <c r="V56" s="159">
        <f t="shared" si="27"/>
        <v>0</v>
      </c>
      <c r="W56" s="159"/>
      <c r="X56" s="159" t="s">
        <v>314</v>
      </c>
      <c r="Y56" s="159" t="s">
        <v>315</v>
      </c>
      <c r="Z56" s="148"/>
      <c r="AA56" s="148"/>
      <c r="AB56" s="148"/>
      <c r="AC56" s="148"/>
      <c r="AD56" s="148"/>
      <c r="AE56" s="148"/>
      <c r="AF56" s="148"/>
      <c r="AG56" s="148" t="s">
        <v>2057</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ht="25.5" x14ac:dyDescent="0.2">
      <c r="A57" s="171" t="s">
        <v>308</v>
      </c>
      <c r="B57" s="172" t="s">
        <v>165</v>
      </c>
      <c r="C57" s="194" t="s">
        <v>166</v>
      </c>
      <c r="D57" s="173"/>
      <c r="E57" s="174"/>
      <c r="F57" s="175"/>
      <c r="G57" s="175">
        <f>SUMIF(AG58:AG67,"&lt;&gt;NOR",G58:G67)</f>
        <v>0</v>
      </c>
      <c r="H57" s="175"/>
      <c r="I57" s="175">
        <f>SUM(I58:I67)</f>
        <v>0</v>
      </c>
      <c r="J57" s="175"/>
      <c r="K57" s="175">
        <f>SUM(K58:K67)</f>
        <v>0</v>
      </c>
      <c r="L57" s="175"/>
      <c r="M57" s="175">
        <f>SUM(M58:M67)</f>
        <v>0</v>
      </c>
      <c r="N57" s="174"/>
      <c r="O57" s="174">
        <f>SUM(O58:O67)</f>
        <v>0</v>
      </c>
      <c r="P57" s="174"/>
      <c r="Q57" s="174">
        <f>SUM(Q58:Q67)</f>
        <v>0</v>
      </c>
      <c r="R57" s="175"/>
      <c r="S57" s="175"/>
      <c r="T57" s="176"/>
      <c r="U57" s="170"/>
      <c r="V57" s="170">
        <f>SUM(V58:V67)</f>
        <v>0</v>
      </c>
      <c r="W57" s="170"/>
      <c r="X57" s="170"/>
      <c r="Y57" s="170"/>
      <c r="AG57" t="s">
        <v>309</v>
      </c>
    </row>
    <row r="58" spans="1:60" ht="22.5" outlineLevel="1" x14ac:dyDescent="0.2">
      <c r="A58" s="185">
        <v>46</v>
      </c>
      <c r="B58" s="186" t="s">
        <v>2185</v>
      </c>
      <c r="C58" s="197" t="s">
        <v>2327</v>
      </c>
      <c r="D58" s="187" t="s">
        <v>632</v>
      </c>
      <c r="E58" s="188">
        <v>1</v>
      </c>
      <c r="F58" s="189"/>
      <c r="G58" s="190">
        <f t="shared" ref="G58:G67" si="28">ROUND(E58*F58,2)</f>
        <v>0</v>
      </c>
      <c r="H58" s="189"/>
      <c r="I58" s="190">
        <f t="shared" ref="I58:I67" si="29">ROUND(E58*H58,2)</f>
        <v>0</v>
      </c>
      <c r="J58" s="189"/>
      <c r="K58" s="190">
        <f t="shared" ref="K58:K67" si="30">ROUND(E58*J58,2)</f>
        <v>0</v>
      </c>
      <c r="L58" s="190">
        <v>12</v>
      </c>
      <c r="M58" s="190">
        <f t="shared" ref="M58:M67" si="31">G58*(1+L58/100)</f>
        <v>0</v>
      </c>
      <c r="N58" s="188">
        <v>0</v>
      </c>
      <c r="O58" s="188">
        <f t="shared" ref="O58:O67" si="32">ROUND(E58*N58,2)</f>
        <v>0</v>
      </c>
      <c r="P58" s="188">
        <v>0</v>
      </c>
      <c r="Q58" s="188">
        <f t="shared" ref="Q58:Q67" si="33">ROUND(E58*P58,2)</f>
        <v>0</v>
      </c>
      <c r="R58" s="190"/>
      <c r="S58" s="190" t="s">
        <v>633</v>
      </c>
      <c r="T58" s="191" t="s">
        <v>634</v>
      </c>
      <c r="U58" s="159">
        <v>0</v>
      </c>
      <c r="V58" s="159">
        <f t="shared" ref="V58:V67" si="34">ROUND(E58*U58,2)</f>
        <v>0</v>
      </c>
      <c r="W58" s="159"/>
      <c r="X58" s="159" t="s">
        <v>314</v>
      </c>
      <c r="Y58" s="159" t="s">
        <v>315</v>
      </c>
      <c r="Z58" s="148"/>
      <c r="AA58" s="148"/>
      <c r="AB58" s="148"/>
      <c r="AC58" s="148"/>
      <c r="AD58" s="148"/>
      <c r="AE58" s="148"/>
      <c r="AF58" s="148"/>
      <c r="AG58" s="148" t="s">
        <v>2057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85">
        <v>47</v>
      </c>
      <c r="B59" s="186" t="s">
        <v>2187</v>
      </c>
      <c r="C59" s="197" t="s">
        <v>2328</v>
      </c>
      <c r="D59" s="187" t="s">
        <v>632</v>
      </c>
      <c r="E59" s="188">
        <v>1</v>
      </c>
      <c r="F59" s="189"/>
      <c r="G59" s="190">
        <f t="shared" si="28"/>
        <v>0</v>
      </c>
      <c r="H59" s="189"/>
      <c r="I59" s="190">
        <f t="shared" si="29"/>
        <v>0</v>
      </c>
      <c r="J59" s="189"/>
      <c r="K59" s="190">
        <f t="shared" si="30"/>
        <v>0</v>
      </c>
      <c r="L59" s="190">
        <v>12</v>
      </c>
      <c r="M59" s="190">
        <f t="shared" si="31"/>
        <v>0</v>
      </c>
      <c r="N59" s="188">
        <v>0</v>
      </c>
      <c r="O59" s="188">
        <f t="shared" si="32"/>
        <v>0</v>
      </c>
      <c r="P59" s="188">
        <v>0</v>
      </c>
      <c r="Q59" s="188">
        <f t="shared" si="33"/>
        <v>0</v>
      </c>
      <c r="R59" s="190"/>
      <c r="S59" s="190" t="s">
        <v>633</v>
      </c>
      <c r="T59" s="191" t="s">
        <v>634</v>
      </c>
      <c r="U59" s="159">
        <v>0</v>
      </c>
      <c r="V59" s="159">
        <f t="shared" si="34"/>
        <v>0</v>
      </c>
      <c r="W59" s="159"/>
      <c r="X59" s="159" t="s">
        <v>314</v>
      </c>
      <c r="Y59" s="159" t="s">
        <v>315</v>
      </c>
      <c r="Z59" s="148"/>
      <c r="AA59" s="148"/>
      <c r="AB59" s="148"/>
      <c r="AC59" s="148"/>
      <c r="AD59" s="148"/>
      <c r="AE59" s="148"/>
      <c r="AF59" s="148"/>
      <c r="AG59" s="148" t="s">
        <v>2057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85">
        <v>48</v>
      </c>
      <c r="B60" s="186" t="s">
        <v>2189</v>
      </c>
      <c r="C60" s="197" t="s">
        <v>2329</v>
      </c>
      <c r="D60" s="187" t="s">
        <v>632</v>
      </c>
      <c r="E60" s="188">
        <v>6</v>
      </c>
      <c r="F60" s="189"/>
      <c r="G60" s="190">
        <f t="shared" si="28"/>
        <v>0</v>
      </c>
      <c r="H60" s="189"/>
      <c r="I60" s="190">
        <f t="shared" si="29"/>
        <v>0</v>
      </c>
      <c r="J60" s="189"/>
      <c r="K60" s="190">
        <f t="shared" si="30"/>
        <v>0</v>
      </c>
      <c r="L60" s="190">
        <v>12</v>
      </c>
      <c r="M60" s="190">
        <f t="shared" si="31"/>
        <v>0</v>
      </c>
      <c r="N60" s="188">
        <v>0</v>
      </c>
      <c r="O60" s="188">
        <f t="shared" si="32"/>
        <v>0</v>
      </c>
      <c r="P60" s="188">
        <v>0</v>
      </c>
      <c r="Q60" s="188">
        <f t="shared" si="33"/>
        <v>0</v>
      </c>
      <c r="R60" s="190"/>
      <c r="S60" s="190" t="s">
        <v>633</v>
      </c>
      <c r="T60" s="191" t="s">
        <v>634</v>
      </c>
      <c r="U60" s="159">
        <v>0</v>
      </c>
      <c r="V60" s="159">
        <f t="shared" si="34"/>
        <v>0</v>
      </c>
      <c r="W60" s="159"/>
      <c r="X60" s="159" t="s">
        <v>314</v>
      </c>
      <c r="Y60" s="159" t="s">
        <v>315</v>
      </c>
      <c r="Z60" s="148"/>
      <c r="AA60" s="148"/>
      <c r="AB60" s="148"/>
      <c r="AC60" s="148"/>
      <c r="AD60" s="148"/>
      <c r="AE60" s="148"/>
      <c r="AF60" s="148"/>
      <c r="AG60" s="148" t="s">
        <v>2057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
      <c r="A61" s="185">
        <v>49</v>
      </c>
      <c r="B61" s="186" t="s">
        <v>2191</v>
      </c>
      <c r="C61" s="197" t="s">
        <v>2330</v>
      </c>
      <c r="D61" s="187" t="s">
        <v>389</v>
      </c>
      <c r="E61" s="188">
        <v>250</v>
      </c>
      <c r="F61" s="189"/>
      <c r="G61" s="190">
        <f t="shared" si="28"/>
        <v>0</v>
      </c>
      <c r="H61" s="189"/>
      <c r="I61" s="190">
        <f t="shared" si="29"/>
        <v>0</v>
      </c>
      <c r="J61" s="189"/>
      <c r="K61" s="190">
        <f t="shared" si="30"/>
        <v>0</v>
      </c>
      <c r="L61" s="190">
        <v>12</v>
      </c>
      <c r="M61" s="190">
        <f t="shared" si="31"/>
        <v>0</v>
      </c>
      <c r="N61" s="188">
        <v>0</v>
      </c>
      <c r="O61" s="188">
        <f t="shared" si="32"/>
        <v>0</v>
      </c>
      <c r="P61" s="188">
        <v>0</v>
      </c>
      <c r="Q61" s="188">
        <f t="shared" si="33"/>
        <v>0</v>
      </c>
      <c r="R61" s="190"/>
      <c r="S61" s="190" t="s">
        <v>633</v>
      </c>
      <c r="T61" s="191" t="s">
        <v>634</v>
      </c>
      <c r="U61" s="159">
        <v>0</v>
      </c>
      <c r="V61" s="159">
        <f t="shared" si="34"/>
        <v>0</v>
      </c>
      <c r="W61" s="159"/>
      <c r="X61" s="159" t="s">
        <v>314</v>
      </c>
      <c r="Y61" s="159" t="s">
        <v>315</v>
      </c>
      <c r="Z61" s="148"/>
      <c r="AA61" s="148"/>
      <c r="AB61" s="148"/>
      <c r="AC61" s="148"/>
      <c r="AD61" s="148"/>
      <c r="AE61" s="148"/>
      <c r="AF61" s="148"/>
      <c r="AG61" s="148" t="s">
        <v>2057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85">
        <v>50</v>
      </c>
      <c r="B62" s="186" t="s">
        <v>2193</v>
      </c>
      <c r="C62" s="197" t="s">
        <v>2331</v>
      </c>
      <c r="D62" s="187" t="s">
        <v>632</v>
      </c>
      <c r="E62" s="188">
        <v>1</v>
      </c>
      <c r="F62" s="189"/>
      <c r="G62" s="190">
        <f t="shared" si="28"/>
        <v>0</v>
      </c>
      <c r="H62" s="189"/>
      <c r="I62" s="190">
        <f t="shared" si="29"/>
        <v>0</v>
      </c>
      <c r="J62" s="189"/>
      <c r="K62" s="190">
        <f t="shared" si="30"/>
        <v>0</v>
      </c>
      <c r="L62" s="190">
        <v>12</v>
      </c>
      <c r="M62" s="190">
        <f t="shared" si="31"/>
        <v>0</v>
      </c>
      <c r="N62" s="188">
        <v>0</v>
      </c>
      <c r="O62" s="188">
        <f t="shared" si="32"/>
        <v>0</v>
      </c>
      <c r="P62" s="188">
        <v>0</v>
      </c>
      <c r="Q62" s="188">
        <f t="shared" si="33"/>
        <v>0</v>
      </c>
      <c r="R62" s="190"/>
      <c r="S62" s="190" t="s">
        <v>633</v>
      </c>
      <c r="T62" s="191" t="s">
        <v>634</v>
      </c>
      <c r="U62" s="159">
        <v>0</v>
      </c>
      <c r="V62" s="159">
        <f t="shared" si="34"/>
        <v>0</v>
      </c>
      <c r="W62" s="159"/>
      <c r="X62" s="159" t="s">
        <v>314</v>
      </c>
      <c r="Y62" s="159" t="s">
        <v>315</v>
      </c>
      <c r="Z62" s="148"/>
      <c r="AA62" s="148"/>
      <c r="AB62" s="148"/>
      <c r="AC62" s="148"/>
      <c r="AD62" s="148"/>
      <c r="AE62" s="148"/>
      <c r="AF62" s="148"/>
      <c r="AG62" s="148" t="s">
        <v>2057</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5">
        <v>51</v>
      </c>
      <c r="B63" s="186" t="s">
        <v>2195</v>
      </c>
      <c r="C63" s="197" t="s">
        <v>2332</v>
      </c>
      <c r="D63" s="187" t="s">
        <v>632</v>
      </c>
      <c r="E63" s="188">
        <v>3</v>
      </c>
      <c r="F63" s="189"/>
      <c r="G63" s="190">
        <f t="shared" si="28"/>
        <v>0</v>
      </c>
      <c r="H63" s="189"/>
      <c r="I63" s="190">
        <f t="shared" si="29"/>
        <v>0</v>
      </c>
      <c r="J63" s="189"/>
      <c r="K63" s="190">
        <f t="shared" si="30"/>
        <v>0</v>
      </c>
      <c r="L63" s="190">
        <v>12</v>
      </c>
      <c r="M63" s="190">
        <f t="shared" si="31"/>
        <v>0</v>
      </c>
      <c r="N63" s="188">
        <v>0</v>
      </c>
      <c r="O63" s="188">
        <f t="shared" si="32"/>
        <v>0</v>
      </c>
      <c r="P63" s="188">
        <v>0</v>
      </c>
      <c r="Q63" s="188">
        <f t="shared" si="33"/>
        <v>0</v>
      </c>
      <c r="R63" s="190"/>
      <c r="S63" s="190" t="s">
        <v>633</v>
      </c>
      <c r="T63" s="191" t="s">
        <v>634</v>
      </c>
      <c r="U63" s="159">
        <v>0</v>
      </c>
      <c r="V63" s="159">
        <f t="shared" si="34"/>
        <v>0</v>
      </c>
      <c r="W63" s="159"/>
      <c r="X63" s="159" t="s">
        <v>314</v>
      </c>
      <c r="Y63" s="159" t="s">
        <v>315</v>
      </c>
      <c r="Z63" s="148"/>
      <c r="AA63" s="148"/>
      <c r="AB63" s="148"/>
      <c r="AC63" s="148"/>
      <c r="AD63" s="148"/>
      <c r="AE63" s="148"/>
      <c r="AF63" s="148"/>
      <c r="AG63" s="148" t="s">
        <v>2057</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5">
        <v>52</v>
      </c>
      <c r="B64" s="186" t="s">
        <v>2197</v>
      </c>
      <c r="C64" s="197" t="s">
        <v>2333</v>
      </c>
      <c r="D64" s="187" t="s">
        <v>389</v>
      </c>
      <c r="E64" s="188">
        <v>60</v>
      </c>
      <c r="F64" s="189"/>
      <c r="G64" s="190">
        <f t="shared" si="28"/>
        <v>0</v>
      </c>
      <c r="H64" s="189"/>
      <c r="I64" s="190">
        <f t="shared" si="29"/>
        <v>0</v>
      </c>
      <c r="J64" s="189"/>
      <c r="K64" s="190">
        <f t="shared" si="30"/>
        <v>0</v>
      </c>
      <c r="L64" s="190">
        <v>12</v>
      </c>
      <c r="M64" s="190">
        <f t="shared" si="31"/>
        <v>0</v>
      </c>
      <c r="N64" s="188">
        <v>0</v>
      </c>
      <c r="O64" s="188">
        <f t="shared" si="32"/>
        <v>0</v>
      </c>
      <c r="P64" s="188">
        <v>0</v>
      </c>
      <c r="Q64" s="188">
        <f t="shared" si="33"/>
        <v>0</v>
      </c>
      <c r="R64" s="190"/>
      <c r="S64" s="190" t="s">
        <v>633</v>
      </c>
      <c r="T64" s="191" t="s">
        <v>634</v>
      </c>
      <c r="U64" s="159">
        <v>0</v>
      </c>
      <c r="V64" s="159">
        <f t="shared" si="34"/>
        <v>0</v>
      </c>
      <c r="W64" s="159"/>
      <c r="X64" s="159" t="s">
        <v>314</v>
      </c>
      <c r="Y64" s="159" t="s">
        <v>315</v>
      </c>
      <c r="Z64" s="148"/>
      <c r="AA64" s="148"/>
      <c r="AB64" s="148"/>
      <c r="AC64" s="148"/>
      <c r="AD64" s="148"/>
      <c r="AE64" s="148"/>
      <c r="AF64" s="148"/>
      <c r="AG64" s="148" t="s">
        <v>2057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5">
        <v>53</v>
      </c>
      <c r="B65" s="186" t="s">
        <v>2199</v>
      </c>
      <c r="C65" s="197" t="s">
        <v>2317</v>
      </c>
      <c r="D65" s="187" t="s">
        <v>389</v>
      </c>
      <c r="E65" s="188">
        <v>320</v>
      </c>
      <c r="F65" s="189"/>
      <c r="G65" s="190">
        <f t="shared" si="28"/>
        <v>0</v>
      </c>
      <c r="H65" s="189"/>
      <c r="I65" s="190">
        <f t="shared" si="29"/>
        <v>0</v>
      </c>
      <c r="J65" s="189"/>
      <c r="K65" s="190">
        <f t="shared" si="30"/>
        <v>0</v>
      </c>
      <c r="L65" s="190">
        <v>12</v>
      </c>
      <c r="M65" s="190">
        <f t="shared" si="31"/>
        <v>0</v>
      </c>
      <c r="N65" s="188">
        <v>0</v>
      </c>
      <c r="O65" s="188">
        <f t="shared" si="32"/>
        <v>0</v>
      </c>
      <c r="P65" s="188">
        <v>0</v>
      </c>
      <c r="Q65" s="188">
        <f t="shared" si="33"/>
        <v>0</v>
      </c>
      <c r="R65" s="190"/>
      <c r="S65" s="190" t="s">
        <v>633</v>
      </c>
      <c r="T65" s="191" t="s">
        <v>634</v>
      </c>
      <c r="U65" s="159">
        <v>0</v>
      </c>
      <c r="V65" s="159">
        <f t="shared" si="34"/>
        <v>0</v>
      </c>
      <c r="W65" s="159"/>
      <c r="X65" s="159" t="s">
        <v>314</v>
      </c>
      <c r="Y65" s="159" t="s">
        <v>315</v>
      </c>
      <c r="Z65" s="148"/>
      <c r="AA65" s="148"/>
      <c r="AB65" s="148"/>
      <c r="AC65" s="148"/>
      <c r="AD65" s="148"/>
      <c r="AE65" s="148"/>
      <c r="AF65" s="148"/>
      <c r="AG65" s="148" t="s">
        <v>2057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54</v>
      </c>
      <c r="B66" s="186" t="s">
        <v>2200</v>
      </c>
      <c r="C66" s="197" t="s">
        <v>2304</v>
      </c>
      <c r="D66" s="187" t="s">
        <v>2262</v>
      </c>
      <c r="E66" s="188">
        <v>20</v>
      </c>
      <c r="F66" s="189"/>
      <c r="G66" s="190">
        <f t="shared" si="28"/>
        <v>0</v>
      </c>
      <c r="H66" s="189"/>
      <c r="I66" s="190">
        <f t="shared" si="29"/>
        <v>0</v>
      </c>
      <c r="J66" s="189"/>
      <c r="K66" s="190">
        <f t="shared" si="30"/>
        <v>0</v>
      </c>
      <c r="L66" s="190">
        <v>12</v>
      </c>
      <c r="M66" s="190">
        <f t="shared" si="31"/>
        <v>0</v>
      </c>
      <c r="N66" s="188">
        <v>0</v>
      </c>
      <c r="O66" s="188">
        <f t="shared" si="32"/>
        <v>0</v>
      </c>
      <c r="P66" s="188">
        <v>0</v>
      </c>
      <c r="Q66" s="188">
        <f t="shared" si="33"/>
        <v>0</v>
      </c>
      <c r="R66" s="190"/>
      <c r="S66" s="190" t="s">
        <v>633</v>
      </c>
      <c r="T66" s="191" t="s">
        <v>634</v>
      </c>
      <c r="U66" s="159">
        <v>0</v>
      </c>
      <c r="V66" s="159">
        <f t="shared" si="34"/>
        <v>0</v>
      </c>
      <c r="W66" s="159"/>
      <c r="X66" s="159" t="s">
        <v>314</v>
      </c>
      <c r="Y66" s="159" t="s">
        <v>315</v>
      </c>
      <c r="Z66" s="148"/>
      <c r="AA66" s="148"/>
      <c r="AB66" s="148"/>
      <c r="AC66" s="148"/>
      <c r="AD66" s="148"/>
      <c r="AE66" s="148"/>
      <c r="AF66" s="148"/>
      <c r="AG66" s="148" t="s">
        <v>2057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5">
        <v>55</v>
      </c>
      <c r="B67" s="186" t="s">
        <v>2202</v>
      </c>
      <c r="C67" s="197" t="s">
        <v>2180</v>
      </c>
      <c r="D67" s="187" t="s">
        <v>0</v>
      </c>
      <c r="E67" s="188">
        <v>8</v>
      </c>
      <c r="F67" s="189"/>
      <c r="G67" s="190">
        <f t="shared" si="28"/>
        <v>0</v>
      </c>
      <c r="H67" s="189"/>
      <c r="I67" s="190">
        <f t="shared" si="29"/>
        <v>0</v>
      </c>
      <c r="J67" s="189"/>
      <c r="K67" s="190">
        <f t="shared" si="30"/>
        <v>0</v>
      </c>
      <c r="L67" s="190">
        <v>12</v>
      </c>
      <c r="M67" s="190">
        <f t="shared" si="31"/>
        <v>0</v>
      </c>
      <c r="N67" s="188">
        <v>0</v>
      </c>
      <c r="O67" s="188">
        <f t="shared" si="32"/>
        <v>0</v>
      </c>
      <c r="P67" s="188">
        <v>0</v>
      </c>
      <c r="Q67" s="188">
        <f t="shared" si="33"/>
        <v>0</v>
      </c>
      <c r="R67" s="190"/>
      <c r="S67" s="190" t="s">
        <v>633</v>
      </c>
      <c r="T67" s="191" t="s">
        <v>634</v>
      </c>
      <c r="U67" s="159">
        <v>0</v>
      </c>
      <c r="V67" s="159">
        <f t="shared" si="34"/>
        <v>0</v>
      </c>
      <c r="W67" s="159"/>
      <c r="X67" s="159" t="s">
        <v>314</v>
      </c>
      <c r="Y67" s="159" t="s">
        <v>315</v>
      </c>
      <c r="Z67" s="148"/>
      <c r="AA67" s="148"/>
      <c r="AB67" s="148"/>
      <c r="AC67" s="148"/>
      <c r="AD67" s="148"/>
      <c r="AE67" s="148"/>
      <c r="AF67" s="148"/>
      <c r="AG67" s="148" t="s">
        <v>2057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x14ac:dyDescent="0.2">
      <c r="A68" s="171" t="s">
        <v>308</v>
      </c>
      <c r="B68" s="172" t="s">
        <v>168</v>
      </c>
      <c r="C68" s="194" t="s">
        <v>169</v>
      </c>
      <c r="D68" s="173"/>
      <c r="E68" s="174"/>
      <c r="F68" s="175"/>
      <c r="G68" s="175">
        <f>SUMIF(AG69:AG69,"&lt;&gt;NOR",G69:G69)</f>
        <v>0</v>
      </c>
      <c r="H68" s="175"/>
      <c r="I68" s="175">
        <f>SUM(I69:I69)</f>
        <v>0</v>
      </c>
      <c r="J68" s="175"/>
      <c r="K68" s="175">
        <f>SUM(K69:K69)</f>
        <v>0</v>
      </c>
      <c r="L68" s="175"/>
      <c r="M68" s="175">
        <f>SUM(M69:M69)</f>
        <v>0</v>
      </c>
      <c r="N68" s="174"/>
      <c r="O68" s="174">
        <f>SUM(O69:O69)</f>
        <v>0</v>
      </c>
      <c r="P68" s="174"/>
      <c r="Q68" s="174">
        <f>SUM(Q69:Q69)</f>
        <v>0</v>
      </c>
      <c r="R68" s="175"/>
      <c r="S68" s="175"/>
      <c r="T68" s="176"/>
      <c r="U68" s="170"/>
      <c r="V68" s="170">
        <f>SUM(V69:V69)</f>
        <v>0</v>
      </c>
      <c r="W68" s="170"/>
      <c r="X68" s="170"/>
      <c r="Y68" s="170"/>
      <c r="AG68" t="s">
        <v>309</v>
      </c>
    </row>
    <row r="69" spans="1:60" ht="33.75" outlineLevel="1" x14ac:dyDescent="0.2">
      <c r="A69" s="185">
        <v>56</v>
      </c>
      <c r="B69" s="186" t="s">
        <v>2204</v>
      </c>
      <c r="C69" s="197" t="s">
        <v>2259</v>
      </c>
      <c r="D69" s="187" t="s">
        <v>0</v>
      </c>
      <c r="E69" s="188">
        <v>2</v>
      </c>
      <c r="F69" s="189"/>
      <c r="G69" s="190">
        <f>ROUND(E69*F69,2)</f>
        <v>0</v>
      </c>
      <c r="H69" s="189"/>
      <c r="I69" s="190">
        <f>ROUND(E69*H69,2)</f>
        <v>0</v>
      </c>
      <c r="J69" s="189"/>
      <c r="K69" s="190">
        <f>ROUND(E69*J69,2)</f>
        <v>0</v>
      </c>
      <c r="L69" s="190">
        <v>12</v>
      </c>
      <c r="M69" s="190">
        <f>G69*(1+L69/100)</f>
        <v>0</v>
      </c>
      <c r="N69" s="188">
        <v>0</v>
      </c>
      <c r="O69" s="188">
        <f>ROUND(E69*N69,2)</f>
        <v>0</v>
      </c>
      <c r="P69" s="188">
        <v>0</v>
      </c>
      <c r="Q69" s="188">
        <f>ROUND(E69*P69,2)</f>
        <v>0</v>
      </c>
      <c r="R69" s="190"/>
      <c r="S69" s="190" t="s">
        <v>633</v>
      </c>
      <c r="T69" s="191" t="s">
        <v>634</v>
      </c>
      <c r="U69" s="159">
        <v>0</v>
      </c>
      <c r="V69" s="159">
        <f>ROUND(E69*U69,2)</f>
        <v>0</v>
      </c>
      <c r="W69" s="159"/>
      <c r="X69" s="159" t="s">
        <v>314</v>
      </c>
      <c r="Y69" s="159" t="s">
        <v>315</v>
      </c>
      <c r="Z69" s="148"/>
      <c r="AA69" s="148"/>
      <c r="AB69" s="148"/>
      <c r="AC69" s="148"/>
      <c r="AD69" s="148"/>
      <c r="AE69" s="148"/>
      <c r="AF69" s="148"/>
      <c r="AG69" s="148" t="s">
        <v>2057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x14ac:dyDescent="0.2">
      <c r="A70" s="171" t="s">
        <v>308</v>
      </c>
      <c r="B70" s="172" t="s">
        <v>171</v>
      </c>
      <c r="C70" s="194" t="s">
        <v>172</v>
      </c>
      <c r="D70" s="173"/>
      <c r="E70" s="174"/>
      <c r="F70" s="175"/>
      <c r="G70" s="175">
        <f>SUMIF(AG71:AG83,"&lt;&gt;NOR",G71:G83)</f>
        <v>0</v>
      </c>
      <c r="H70" s="175"/>
      <c r="I70" s="175">
        <f>SUM(I71:I83)</f>
        <v>0</v>
      </c>
      <c r="J70" s="175"/>
      <c r="K70" s="175">
        <f>SUM(K71:K83)</f>
        <v>0</v>
      </c>
      <c r="L70" s="175"/>
      <c r="M70" s="175">
        <f>SUM(M71:M83)</f>
        <v>0</v>
      </c>
      <c r="N70" s="174"/>
      <c r="O70" s="174">
        <f>SUM(O71:O83)</f>
        <v>0</v>
      </c>
      <c r="P70" s="174"/>
      <c r="Q70" s="174">
        <f>SUM(Q71:Q83)</f>
        <v>0</v>
      </c>
      <c r="R70" s="175"/>
      <c r="S70" s="175"/>
      <c r="T70" s="176"/>
      <c r="U70" s="170"/>
      <c r="V70" s="170">
        <f>SUM(V71:V83)</f>
        <v>0</v>
      </c>
      <c r="W70" s="170"/>
      <c r="X70" s="170"/>
      <c r="Y70" s="170"/>
      <c r="AG70" t="s">
        <v>309</v>
      </c>
    </row>
    <row r="71" spans="1:60" outlineLevel="1" x14ac:dyDescent="0.2">
      <c r="A71" s="185">
        <v>57</v>
      </c>
      <c r="B71" s="186" t="s">
        <v>2334</v>
      </c>
      <c r="C71" s="197" t="s">
        <v>2261</v>
      </c>
      <c r="D71" s="187" t="s">
        <v>2262</v>
      </c>
      <c r="E71" s="188">
        <v>10</v>
      </c>
      <c r="F71" s="189"/>
      <c r="G71" s="190">
        <f t="shared" ref="G71:G79" si="35">ROUND(E71*F71,2)</f>
        <v>0</v>
      </c>
      <c r="H71" s="189"/>
      <c r="I71" s="190">
        <f t="shared" ref="I71:I79" si="36">ROUND(E71*H71,2)</f>
        <v>0</v>
      </c>
      <c r="J71" s="189"/>
      <c r="K71" s="190">
        <f t="shared" ref="K71:K79" si="37">ROUND(E71*J71,2)</f>
        <v>0</v>
      </c>
      <c r="L71" s="190">
        <v>12</v>
      </c>
      <c r="M71" s="190">
        <f t="shared" ref="M71:M79" si="38">G71*(1+L71/100)</f>
        <v>0</v>
      </c>
      <c r="N71" s="188">
        <v>0</v>
      </c>
      <c r="O71" s="188">
        <f t="shared" ref="O71:O79" si="39">ROUND(E71*N71,2)</f>
        <v>0</v>
      </c>
      <c r="P71" s="188">
        <v>0</v>
      </c>
      <c r="Q71" s="188">
        <f t="shared" ref="Q71:Q79" si="40">ROUND(E71*P71,2)</f>
        <v>0</v>
      </c>
      <c r="R71" s="190"/>
      <c r="S71" s="190" t="s">
        <v>633</v>
      </c>
      <c r="T71" s="191" t="s">
        <v>634</v>
      </c>
      <c r="U71" s="159">
        <v>0</v>
      </c>
      <c r="V71" s="159">
        <f t="shared" ref="V71:V79" si="41">ROUND(E71*U71,2)</f>
        <v>0</v>
      </c>
      <c r="W71" s="159"/>
      <c r="X71" s="159" t="s">
        <v>314</v>
      </c>
      <c r="Y71" s="159" t="s">
        <v>315</v>
      </c>
      <c r="Z71" s="148"/>
      <c r="AA71" s="148"/>
      <c r="AB71" s="148"/>
      <c r="AC71" s="148"/>
      <c r="AD71" s="148"/>
      <c r="AE71" s="148"/>
      <c r="AF71" s="148"/>
      <c r="AG71" s="148" t="s">
        <v>2057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85">
        <v>58</v>
      </c>
      <c r="B72" s="186" t="s">
        <v>2208</v>
      </c>
      <c r="C72" s="197" t="s">
        <v>2264</v>
      </c>
      <c r="D72" s="187" t="s">
        <v>2262</v>
      </c>
      <c r="E72" s="188">
        <v>5</v>
      </c>
      <c r="F72" s="189"/>
      <c r="G72" s="190">
        <f t="shared" si="35"/>
        <v>0</v>
      </c>
      <c r="H72" s="189"/>
      <c r="I72" s="190">
        <f t="shared" si="36"/>
        <v>0</v>
      </c>
      <c r="J72" s="189"/>
      <c r="K72" s="190">
        <f t="shared" si="37"/>
        <v>0</v>
      </c>
      <c r="L72" s="190">
        <v>12</v>
      </c>
      <c r="M72" s="190">
        <f t="shared" si="38"/>
        <v>0</v>
      </c>
      <c r="N72" s="188">
        <v>0</v>
      </c>
      <c r="O72" s="188">
        <f t="shared" si="39"/>
        <v>0</v>
      </c>
      <c r="P72" s="188">
        <v>0</v>
      </c>
      <c r="Q72" s="188">
        <f t="shared" si="40"/>
        <v>0</v>
      </c>
      <c r="R72" s="190"/>
      <c r="S72" s="190" t="s">
        <v>633</v>
      </c>
      <c r="T72" s="191" t="s">
        <v>634</v>
      </c>
      <c r="U72" s="159">
        <v>0</v>
      </c>
      <c r="V72" s="159">
        <f t="shared" si="41"/>
        <v>0</v>
      </c>
      <c r="W72" s="159"/>
      <c r="X72" s="159" t="s">
        <v>314</v>
      </c>
      <c r="Y72" s="159" t="s">
        <v>315</v>
      </c>
      <c r="Z72" s="148"/>
      <c r="AA72" s="148"/>
      <c r="AB72" s="148"/>
      <c r="AC72" s="148"/>
      <c r="AD72" s="148"/>
      <c r="AE72" s="148"/>
      <c r="AF72" s="148"/>
      <c r="AG72" s="148" t="s">
        <v>2057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
      <c r="A73" s="185">
        <v>59</v>
      </c>
      <c r="B73" s="186" t="s">
        <v>2210</v>
      </c>
      <c r="C73" s="197" t="s">
        <v>2266</v>
      </c>
      <c r="D73" s="187" t="s">
        <v>2262</v>
      </c>
      <c r="E73" s="188">
        <v>10</v>
      </c>
      <c r="F73" s="189"/>
      <c r="G73" s="190">
        <f t="shared" si="35"/>
        <v>0</v>
      </c>
      <c r="H73" s="189"/>
      <c r="I73" s="190">
        <f t="shared" si="36"/>
        <v>0</v>
      </c>
      <c r="J73" s="189"/>
      <c r="K73" s="190">
        <f t="shared" si="37"/>
        <v>0</v>
      </c>
      <c r="L73" s="190">
        <v>12</v>
      </c>
      <c r="M73" s="190">
        <f t="shared" si="38"/>
        <v>0</v>
      </c>
      <c r="N73" s="188">
        <v>0</v>
      </c>
      <c r="O73" s="188">
        <f t="shared" si="39"/>
        <v>0</v>
      </c>
      <c r="P73" s="188">
        <v>0</v>
      </c>
      <c r="Q73" s="188">
        <f t="shared" si="40"/>
        <v>0</v>
      </c>
      <c r="R73" s="190"/>
      <c r="S73" s="190" t="s">
        <v>633</v>
      </c>
      <c r="T73" s="191" t="s">
        <v>634</v>
      </c>
      <c r="U73" s="159">
        <v>0</v>
      </c>
      <c r="V73" s="159">
        <f t="shared" si="41"/>
        <v>0</v>
      </c>
      <c r="W73" s="159"/>
      <c r="X73" s="159" t="s">
        <v>314</v>
      </c>
      <c r="Y73" s="159" t="s">
        <v>315</v>
      </c>
      <c r="Z73" s="148"/>
      <c r="AA73" s="148"/>
      <c r="AB73" s="148"/>
      <c r="AC73" s="148"/>
      <c r="AD73" s="148"/>
      <c r="AE73" s="148"/>
      <c r="AF73" s="148"/>
      <c r="AG73" s="148" t="s">
        <v>2057</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2.5" outlineLevel="1" x14ac:dyDescent="0.2">
      <c r="A74" s="185">
        <v>60</v>
      </c>
      <c r="B74" s="186" t="s">
        <v>2212</v>
      </c>
      <c r="C74" s="197" t="s">
        <v>2272</v>
      </c>
      <c r="D74" s="187" t="s">
        <v>0</v>
      </c>
      <c r="E74" s="188">
        <v>6</v>
      </c>
      <c r="F74" s="189"/>
      <c r="G74" s="190">
        <f t="shared" si="35"/>
        <v>0</v>
      </c>
      <c r="H74" s="189"/>
      <c r="I74" s="190">
        <f t="shared" si="36"/>
        <v>0</v>
      </c>
      <c r="J74" s="189"/>
      <c r="K74" s="190">
        <f t="shared" si="37"/>
        <v>0</v>
      </c>
      <c r="L74" s="190">
        <v>12</v>
      </c>
      <c r="M74" s="190">
        <f t="shared" si="38"/>
        <v>0</v>
      </c>
      <c r="N74" s="188">
        <v>0</v>
      </c>
      <c r="O74" s="188">
        <f t="shared" si="39"/>
        <v>0</v>
      </c>
      <c r="P74" s="188">
        <v>0</v>
      </c>
      <c r="Q74" s="188">
        <f t="shared" si="40"/>
        <v>0</v>
      </c>
      <c r="R74" s="190"/>
      <c r="S74" s="190" t="s">
        <v>633</v>
      </c>
      <c r="T74" s="191" t="s">
        <v>634</v>
      </c>
      <c r="U74" s="159">
        <v>0</v>
      </c>
      <c r="V74" s="159">
        <f t="shared" si="41"/>
        <v>0</v>
      </c>
      <c r="W74" s="159"/>
      <c r="X74" s="159" t="s">
        <v>314</v>
      </c>
      <c r="Y74" s="159" t="s">
        <v>315</v>
      </c>
      <c r="Z74" s="148"/>
      <c r="AA74" s="148"/>
      <c r="AB74" s="148"/>
      <c r="AC74" s="148"/>
      <c r="AD74" s="148"/>
      <c r="AE74" s="148"/>
      <c r="AF74" s="148"/>
      <c r="AG74" s="148" t="s">
        <v>2057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85">
        <v>61</v>
      </c>
      <c r="B75" s="186" t="s">
        <v>2214</v>
      </c>
      <c r="C75" s="197" t="s">
        <v>2274</v>
      </c>
      <c r="D75" s="187" t="s">
        <v>0</v>
      </c>
      <c r="E75" s="188">
        <v>1</v>
      </c>
      <c r="F75" s="189"/>
      <c r="G75" s="190">
        <f t="shared" si="35"/>
        <v>0</v>
      </c>
      <c r="H75" s="189"/>
      <c r="I75" s="190">
        <f t="shared" si="36"/>
        <v>0</v>
      </c>
      <c r="J75" s="189"/>
      <c r="K75" s="190">
        <f t="shared" si="37"/>
        <v>0</v>
      </c>
      <c r="L75" s="190">
        <v>12</v>
      </c>
      <c r="M75" s="190">
        <f t="shared" si="38"/>
        <v>0</v>
      </c>
      <c r="N75" s="188">
        <v>0</v>
      </c>
      <c r="O75" s="188">
        <f t="shared" si="39"/>
        <v>0</v>
      </c>
      <c r="P75" s="188">
        <v>0</v>
      </c>
      <c r="Q75" s="188">
        <f t="shared" si="40"/>
        <v>0</v>
      </c>
      <c r="R75" s="190"/>
      <c r="S75" s="190" t="s">
        <v>633</v>
      </c>
      <c r="T75" s="191" t="s">
        <v>634</v>
      </c>
      <c r="U75" s="159">
        <v>0</v>
      </c>
      <c r="V75" s="159">
        <f t="shared" si="41"/>
        <v>0</v>
      </c>
      <c r="W75" s="159"/>
      <c r="X75" s="159" t="s">
        <v>314</v>
      </c>
      <c r="Y75" s="159" t="s">
        <v>315</v>
      </c>
      <c r="Z75" s="148"/>
      <c r="AA75" s="148"/>
      <c r="AB75" s="148"/>
      <c r="AC75" s="148"/>
      <c r="AD75" s="148"/>
      <c r="AE75" s="148"/>
      <c r="AF75" s="148"/>
      <c r="AG75" s="148" t="s">
        <v>2057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ht="33.75" outlineLevel="1" x14ac:dyDescent="0.2">
      <c r="A76" s="185">
        <v>62</v>
      </c>
      <c r="B76" s="186" t="s">
        <v>2216</v>
      </c>
      <c r="C76" s="197" t="s">
        <v>2276</v>
      </c>
      <c r="D76" s="187" t="s">
        <v>2262</v>
      </c>
      <c r="E76" s="188">
        <v>10</v>
      </c>
      <c r="F76" s="189"/>
      <c r="G76" s="190">
        <f t="shared" si="35"/>
        <v>0</v>
      </c>
      <c r="H76" s="189"/>
      <c r="I76" s="190">
        <f t="shared" si="36"/>
        <v>0</v>
      </c>
      <c r="J76" s="189"/>
      <c r="K76" s="190">
        <f t="shared" si="37"/>
        <v>0</v>
      </c>
      <c r="L76" s="190">
        <v>12</v>
      </c>
      <c r="M76" s="190">
        <f t="shared" si="38"/>
        <v>0</v>
      </c>
      <c r="N76" s="188">
        <v>0</v>
      </c>
      <c r="O76" s="188">
        <f t="shared" si="39"/>
        <v>0</v>
      </c>
      <c r="P76" s="188">
        <v>0</v>
      </c>
      <c r="Q76" s="188">
        <f t="shared" si="40"/>
        <v>0</v>
      </c>
      <c r="R76" s="190"/>
      <c r="S76" s="190" t="s">
        <v>633</v>
      </c>
      <c r="T76" s="191" t="s">
        <v>634</v>
      </c>
      <c r="U76" s="159">
        <v>0</v>
      </c>
      <c r="V76" s="159">
        <f t="shared" si="41"/>
        <v>0</v>
      </c>
      <c r="W76" s="159"/>
      <c r="X76" s="159" t="s">
        <v>314</v>
      </c>
      <c r="Y76" s="159" t="s">
        <v>315</v>
      </c>
      <c r="Z76" s="148"/>
      <c r="AA76" s="148"/>
      <c r="AB76" s="148"/>
      <c r="AC76" s="148"/>
      <c r="AD76" s="148"/>
      <c r="AE76" s="148"/>
      <c r="AF76" s="148"/>
      <c r="AG76" s="148" t="s">
        <v>2057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85">
        <v>63</v>
      </c>
      <c r="B77" s="186" t="s">
        <v>2218</v>
      </c>
      <c r="C77" s="197" t="s">
        <v>2281</v>
      </c>
      <c r="D77" s="187" t="s">
        <v>2262</v>
      </c>
      <c r="E77" s="188">
        <v>15</v>
      </c>
      <c r="F77" s="189"/>
      <c r="G77" s="190">
        <f t="shared" si="35"/>
        <v>0</v>
      </c>
      <c r="H77" s="189"/>
      <c r="I77" s="190">
        <f t="shared" si="36"/>
        <v>0</v>
      </c>
      <c r="J77" s="189"/>
      <c r="K77" s="190">
        <f t="shared" si="37"/>
        <v>0</v>
      </c>
      <c r="L77" s="190">
        <v>12</v>
      </c>
      <c r="M77" s="190">
        <f t="shared" si="38"/>
        <v>0</v>
      </c>
      <c r="N77" s="188">
        <v>0</v>
      </c>
      <c r="O77" s="188">
        <f t="shared" si="39"/>
        <v>0</v>
      </c>
      <c r="P77" s="188">
        <v>0</v>
      </c>
      <c r="Q77" s="188">
        <f t="shared" si="40"/>
        <v>0</v>
      </c>
      <c r="R77" s="190"/>
      <c r="S77" s="190" t="s">
        <v>633</v>
      </c>
      <c r="T77" s="191" t="s">
        <v>634</v>
      </c>
      <c r="U77" s="159">
        <v>0</v>
      </c>
      <c r="V77" s="159">
        <f t="shared" si="41"/>
        <v>0</v>
      </c>
      <c r="W77" s="159"/>
      <c r="X77" s="159" t="s">
        <v>314</v>
      </c>
      <c r="Y77" s="159" t="s">
        <v>315</v>
      </c>
      <c r="Z77" s="148"/>
      <c r="AA77" s="148"/>
      <c r="AB77" s="148"/>
      <c r="AC77" s="148"/>
      <c r="AD77" s="148"/>
      <c r="AE77" s="148"/>
      <c r="AF77" s="148"/>
      <c r="AG77" s="148" t="s">
        <v>2057</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45" outlineLevel="1" x14ac:dyDescent="0.2">
      <c r="A78" s="185">
        <v>64</v>
      </c>
      <c r="B78" s="186" t="s">
        <v>2220</v>
      </c>
      <c r="C78" s="197" t="s">
        <v>2283</v>
      </c>
      <c r="D78" s="187" t="s">
        <v>2262</v>
      </c>
      <c r="E78" s="188">
        <v>40</v>
      </c>
      <c r="F78" s="189"/>
      <c r="G78" s="190">
        <f t="shared" si="35"/>
        <v>0</v>
      </c>
      <c r="H78" s="189"/>
      <c r="I78" s="190">
        <f t="shared" si="36"/>
        <v>0</v>
      </c>
      <c r="J78" s="189"/>
      <c r="K78" s="190">
        <f t="shared" si="37"/>
        <v>0</v>
      </c>
      <c r="L78" s="190">
        <v>12</v>
      </c>
      <c r="M78" s="190">
        <f t="shared" si="38"/>
        <v>0</v>
      </c>
      <c r="N78" s="188">
        <v>0</v>
      </c>
      <c r="O78" s="188">
        <f t="shared" si="39"/>
        <v>0</v>
      </c>
      <c r="P78" s="188">
        <v>0</v>
      </c>
      <c r="Q78" s="188">
        <f t="shared" si="40"/>
        <v>0</v>
      </c>
      <c r="R78" s="190"/>
      <c r="S78" s="190" t="s">
        <v>633</v>
      </c>
      <c r="T78" s="191" t="s">
        <v>634</v>
      </c>
      <c r="U78" s="159">
        <v>0</v>
      </c>
      <c r="V78" s="159">
        <f t="shared" si="41"/>
        <v>0</v>
      </c>
      <c r="W78" s="159"/>
      <c r="X78" s="159" t="s">
        <v>314</v>
      </c>
      <c r="Y78" s="159" t="s">
        <v>315</v>
      </c>
      <c r="Z78" s="148"/>
      <c r="AA78" s="148"/>
      <c r="AB78" s="148"/>
      <c r="AC78" s="148"/>
      <c r="AD78" s="148"/>
      <c r="AE78" s="148"/>
      <c r="AF78" s="148"/>
      <c r="AG78" s="148" t="s">
        <v>2057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78">
        <v>65</v>
      </c>
      <c r="B79" s="179" t="s">
        <v>2222</v>
      </c>
      <c r="C79" s="195" t="s">
        <v>2285</v>
      </c>
      <c r="D79" s="180" t="s">
        <v>2262</v>
      </c>
      <c r="E79" s="181">
        <v>20</v>
      </c>
      <c r="F79" s="182"/>
      <c r="G79" s="183">
        <f t="shared" si="35"/>
        <v>0</v>
      </c>
      <c r="H79" s="182"/>
      <c r="I79" s="183">
        <f t="shared" si="36"/>
        <v>0</v>
      </c>
      <c r="J79" s="182"/>
      <c r="K79" s="183">
        <f t="shared" si="37"/>
        <v>0</v>
      </c>
      <c r="L79" s="183">
        <v>12</v>
      </c>
      <c r="M79" s="183">
        <f t="shared" si="38"/>
        <v>0</v>
      </c>
      <c r="N79" s="181">
        <v>0</v>
      </c>
      <c r="O79" s="181">
        <f t="shared" si="39"/>
        <v>0</v>
      </c>
      <c r="P79" s="181">
        <v>0</v>
      </c>
      <c r="Q79" s="181">
        <f t="shared" si="40"/>
        <v>0</v>
      </c>
      <c r="R79" s="183"/>
      <c r="S79" s="183" t="s">
        <v>633</v>
      </c>
      <c r="T79" s="184" t="s">
        <v>634</v>
      </c>
      <c r="U79" s="159">
        <v>0</v>
      </c>
      <c r="V79" s="159">
        <f t="shared" si="41"/>
        <v>0</v>
      </c>
      <c r="W79" s="159"/>
      <c r="X79" s="159" t="s">
        <v>314</v>
      </c>
      <c r="Y79" s="159" t="s">
        <v>315</v>
      </c>
      <c r="Z79" s="148"/>
      <c r="AA79" s="148"/>
      <c r="AB79" s="148"/>
      <c r="AC79" s="148"/>
      <c r="AD79" s="148"/>
      <c r="AE79" s="148"/>
      <c r="AF79" s="148"/>
      <c r="AG79" s="148" t="s">
        <v>2057</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265" t="s">
        <v>2292</v>
      </c>
      <c r="D80" s="266"/>
      <c r="E80" s="266"/>
      <c r="F80" s="266"/>
      <c r="G80" s="266"/>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365</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2.5" outlineLevel="3" x14ac:dyDescent="0.2">
      <c r="A81" s="155"/>
      <c r="B81" s="156"/>
      <c r="C81" s="263" t="s">
        <v>2293</v>
      </c>
      <c r="D81" s="264"/>
      <c r="E81" s="264"/>
      <c r="F81" s="264"/>
      <c r="G81" s="264"/>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365</v>
      </c>
      <c r="AH81" s="148"/>
      <c r="AI81" s="148"/>
      <c r="AJ81" s="148"/>
      <c r="AK81" s="148"/>
      <c r="AL81" s="148"/>
      <c r="AM81" s="148"/>
      <c r="AN81" s="148"/>
      <c r="AO81" s="148"/>
      <c r="AP81" s="148"/>
      <c r="AQ81" s="148"/>
      <c r="AR81" s="148"/>
      <c r="AS81" s="148"/>
      <c r="AT81" s="148"/>
      <c r="AU81" s="148"/>
      <c r="AV81" s="148"/>
      <c r="AW81" s="148"/>
      <c r="AX81" s="148"/>
      <c r="AY81" s="148"/>
      <c r="AZ81" s="148"/>
      <c r="BA81" s="192" t="str">
        <f>C81</f>
        <v>Součástí nabídkové ceny musí být veškeré náklady, aby cena byla konečná a zahrnovala celou dodávku a montáž.</v>
      </c>
      <c r="BB81" s="148"/>
      <c r="BC81" s="148"/>
      <c r="BD81" s="148"/>
      <c r="BE81" s="148"/>
      <c r="BF81" s="148"/>
      <c r="BG81" s="148"/>
      <c r="BH81" s="148"/>
    </row>
    <row r="82" spans="1:60" ht="22.5" outlineLevel="3" x14ac:dyDescent="0.2">
      <c r="A82" s="155"/>
      <c r="B82" s="156"/>
      <c r="C82" s="263" t="s">
        <v>2294</v>
      </c>
      <c r="D82" s="264"/>
      <c r="E82" s="264"/>
      <c r="F82" s="264"/>
      <c r="G82" s="264"/>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365</v>
      </c>
      <c r="AH82" s="148"/>
      <c r="AI82" s="148"/>
      <c r="AJ82" s="148"/>
      <c r="AK82" s="148"/>
      <c r="AL82" s="148"/>
      <c r="AM82" s="148"/>
      <c r="AN82" s="148"/>
      <c r="AO82" s="148"/>
      <c r="AP82" s="148"/>
      <c r="AQ82" s="148"/>
      <c r="AR82" s="148"/>
      <c r="AS82" s="148"/>
      <c r="AT82" s="148"/>
      <c r="AU82" s="148"/>
      <c r="AV82" s="148"/>
      <c r="AW82" s="148"/>
      <c r="AX82" s="148"/>
      <c r="AY82" s="148"/>
      <c r="AZ82" s="148"/>
      <c r="BA82" s="192" t="str">
        <f>C82</f>
        <v>Dodávky a montáže uvedené v nabídce musí být, včetně veškerého souvisejícího doplňkového, podružného a montážního materiálu, tak aby celé zařízení bylo funkční a splňovalo všechny předpisy,</v>
      </c>
      <c r="BB82" s="148"/>
      <c r="BC82" s="148"/>
      <c r="BD82" s="148"/>
      <c r="BE82" s="148"/>
      <c r="BF82" s="148"/>
      <c r="BG82" s="148"/>
      <c r="BH82" s="148"/>
    </row>
    <row r="83" spans="1:60" ht="22.5" outlineLevel="3" x14ac:dyDescent="0.2">
      <c r="A83" s="155"/>
      <c r="B83" s="156"/>
      <c r="C83" s="263" t="s">
        <v>2295</v>
      </c>
      <c r="D83" s="264"/>
      <c r="E83" s="264"/>
      <c r="F83" s="264"/>
      <c r="G83" s="264"/>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365</v>
      </c>
      <c r="AH83" s="148"/>
      <c r="AI83" s="148"/>
      <c r="AJ83" s="148"/>
      <c r="AK83" s="148"/>
      <c r="AL83" s="148"/>
      <c r="AM83" s="148"/>
      <c r="AN83" s="148"/>
      <c r="AO83" s="148"/>
      <c r="AP83" s="148"/>
      <c r="AQ83" s="148"/>
      <c r="AR83" s="148"/>
      <c r="AS83" s="148"/>
      <c r="AT83" s="148"/>
      <c r="AU83" s="148"/>
      <c r="AV83" s="148"/>
      <c r="AW83" s="148"/>
      <c r="AX83" s="148"/>
      <c r="AY83" s="148"/>
      <c r="AZ83" s="148"/>
      <c r="BA83" s="192" t="str">
        <f>C83</f>
        <v>které se na ně vztahují. Nedílnou součástí výkazu je projektová dokumentace, která je v případě rozporu s VV určující pro rozsah PD.</v>
      </c>
      <c r="BB83" s="148"/>
      <c r="BC83" s="148"/>
      <c r="BD83" s="148"/>
      <c r="BE83" s="148"/>
      <c r="BF83" s="148"/>
      <c r="BG83" s="148"/>
      <c r="BH83" s="148"/>
    </row>
    <row r="84" spans="1:60" x14ac:dyDescent="0.2">
      <c r="A84" s="3"/>
      <c r="B84" s="4"/>
      <c r="C84" s="203"/>
      <c r="D84" s="6"/>
      <c r="E84" s="3"/>
      <c r="F84" s="3"/>
      <c r="G84" s="3"/>
      <c r="H84" s="3"/>
      <c r="I84" s="3"/>
      <c r="J84" s="3"/>
      <c r="K84" s="3"/>
      <c r="L84" s="3"/>
      <c r="M84" s="3"/>
      <c r="N84" s="3"/>
      <c r="O84" s="3"/>
      <c r="P84" s="3"/>
      <c r="Q84" s="3"/>
      <c r="R84" s="3"/>
      <c r="S84" s="3"/>
      <c r="T84" s="3"/>
      <c r="U84" s="3"/>
      <c r="V84" s="3"/>
      <c r="W84" s="3"/>
      <c r="X84" s="3"/>
      <c r="Y84" s="3"/>
      <c r="AE84">
        <v>12</v>
      </c>
      <c r="AF84">
        <v>21</v>
      </c>
      <c r="AG84" t="s">
        <v>294</v>
      </c>
    </row>
    <row r="85" spans="1:60" x14ac:dyDescent="0.2">
      <c r="A85" s="151"/>
      <c r="B85" s="152" t="s">
        <v>31</v>
      </c>
      <c r="C85" s="204"/>
      <c r="D85" s="153"/>
      <c r="E85" s="154"/>
      <c r="F85" s="154"/>
      <c r="G85" s="177">
        <f>G8+G19+G32+G39+G57+G68+G70</f>
        <v>0</v>
      </c>
      <c r="H85" s="3"/>
      <c r="I85" s="3"/>
      <c r="J85" s="3"/>
      <c r="K85" s="3"/>
      <c r="L85" s="3"/>
      <c r="M85" s="3"/>
      <c r="N85" s="3"/>
      <c r="O85" s="3"/>
      <c r="P85" s="3"/>
      <c r="Q85" s="3"/>
      <c r="R85" s="3"/>
      <c r="S85" s="3"/>
      <c r="T85" s="3"/>
      <c r="U85" s="3"/>
      <c r="V85" s="3"/>
      <c r="W85" s="3"/>
      <c r="X85" s="3"/>
      <c r="Y85" s="3"/>
      <c r="AE85">
        <f>SUMIF(L7:L83,AE84,G7:G83)</f>
        <v>0</v>
      </c>
      <c r="AF85">
        <f>SUMIF(L7:L83,AF84,G7:G83)</f>
        <v>0</v>
      </c>
      <c r="AG85" t="s">
        <v>2082</v>
      </c>
    </row>
    <row r="86" spans="1:60" x14ac:dyDescent="0.2">
      <c r="A86" s="286" t="s">
        <v>2083</v>
      </c>
      <c r="B86" s="286"/>
      <c r="C86" s="203"/>
      <c r="D86" s="6"/>
      <c r="E86" s="3"/>
      <c r="F86" s="3"/>
      <c r="G86" s="3"/>
      <c r="H86" s="3"/>
      <c r="I86" s="3"/>
      <c r="J86" s="3"/>
      <c r="K86" s="3"/>
      <c r="L86" s="3"/>
      <c r="M86" s="3"/>
      <c r="N86" s="3"/>
      <c r="O86" s="3"/>
      <c r="P86" s="3"/>
      <c r="Q86" s="3"/>
      <c r="R86" s="3"/>
      <c r="S86" s="3"/>
      <c r="T86" s="3"/>
      <c r="U86" s="3"/>
      <c r="V86" s="3"/>
      <c r="W86" s="3"/>
      <c r="X86" s="3"/>
      <c r="Y86" s="3"/>
    </row>
    <row r="87" spans="1:60" x14ac:dyDescent="0.2">
      <c r="A87" s="3"/>
      <c r="B87" s="4" t="s">
        <v>2084</v>
      </c>
      <c r="C87" s="203" t="s">
        <v>2085</v>
      </c>
      <c r="D87" s="6"/>
      <c r="E87" s="3"/>
      <c r="F87" s="3"/>
      <c r="G87" s="3"/>
      <c r="H87" s="3"/>
      <c r="I87" s="3"/>
      <c r="J87" s="3"/>
      <c r="K87" s="3"/>
      <c r="L87" s="3"/>
      <c r="M87" s="3"/>
      <c r="N87" s="3"/>
      <c r="O87" s="3"/>
      <c r="P87" s="3"/>
      <c r="Q87" s="3"/>
      <c r="R87" s="3"/>
      <c r="S87" s="3"/>
      <c r="T87" s="3"/>
      <c r="U87" s="3"/>
      <c r="V87" s="3"/>
      <c r="W87" s="3"/>
      <c r="X87" s="3"/>
      <c r="Y87" s="3"/>
      <c r="AG87" t="s">
        <v>2086</v>
      </c>
    </row>
    <row r="88" spans="1:60" ht="25.5" x14ac:dyDescent="0.2">
      <c r="A88" s="3"/>
      <c r="B88" s="4" t="s">
        <v>2087</v>
      </c>
      <c r="C88" s="203" t="s">
        <v>2088</v>
      </c>
      <c r="D88" s="6"/>
      <c r="E88" s="3"/>
      <c r="F88" s="3"/>
      <c r="G88" s="3"/>
      <c r="H88" s="3"/>
      <c r="I88" s="3"/>
      <c r="J88" s="3"/>
      <c r="K88" s="3"/>
      <c r="L88" s="3"/>
      <c r="M88" s="3"/>
      <c r="N88" s="3"/>
      <c r="O88" s="3"/>
      <c r="P88" s="3"/>
      <c r="Q88" s="3"/>
      <c r="R88" s="3"/>
      <c r="S88" s="3"/>
      <c r="T88" s="3"/>
      <c r="U88" s="3"/>
      <c r="V88" s="3"/>
      <c r="W88" s="3"/>
      <c r="X88" s="3"/>
      <c r="Y88" s="3"/>
      <c r="AG88" t="s">
        <v>2089</v>
      </c>
    </row>
    <row r="89" spans="1:60" x14ac:dyDescent="0.2">
      <c r="A89" s="3"/>
      <c r="B89" s="4"/>
      <c r="C89" s="203" t="s">
        <v>2090</v>
      </c>
      <c r="D89" s="6"/>
      <c r="E89" s="3"/>
      <c r="F89" s="3"/>
      <c r="G89" s="3"/>
      <c r="H89" s="3"/>
      <c r="I89" s="3"/>
      <c r="J89" s="3"/>
      <c r="K89" s="3"/>
      <c r="L89" s="3"/>
      <c r="M89" s="3"/>
      <c r="N89" s="3"/>
      <c r="O89" s="3"/>
      <c r="P89" s="3"/>
      <c r="Q89" s="3"/>
      <c r="R89" s="3"/>
      <c r="S89" s="3"/>
      <c r="T89" s="3"/>
      <c r="U89" s="3"/>
      <c r="V89" s="3"/>
      <c r="W89" s="3"/>
      <c r="X89" s="3"/>
      <c r="Y89" s="3"/>
      <c r="AG89" t="s">
        <v>2091</v>
      </c>
    </row>
    <row r="90" spans="1:60" x14ac:dyDescent="0.2">
      <c r="A90" s="3"/>
      <c r="B90" s="4"/>
      <c r="C90" s="203"/>
      <c r="D90" s="6"/>
      <c r="E90" s="3"/>
      <c r="F90" s="3"/>
      <c r="G90" s="3"/>
      <c r="H90" s="3"/>
      <c r="I90" s="3"/>
      <c r="J90" s="3"/>
      <c r="K90" s="3"/>
      <c r="L90" s="3"/>
      <c r="M90" s="3"/>
      <c r="N90" s="3"/>
      <c r="O90" s="3"/>
      <c r="P90" s="3"/>
      <c r="Q90" s="3"/>
      <c r="R90" s="3"/>
      <c r="S90" s="3"/>
      <c r="T90" s="3"/>
      <c r="U90" s="3"/>
      <c r="V90" s="3"/>
      <c r="W90" s="3"/>
      <c r="X90" s="3"/>
      <c r="Y90" s="3"/>
    </row>
    <row r="91" spans="1:60" x14ac:dyDescent="0.2">
      <c r="A91" s="3"/>
      <c r="B91" s="4"/>
      <c r="C91" s="203"/>
      <c r="D91" s="6"/>
      <c r="E91" s="3"/>
      <c r="F91" s="3"/>
      <c r="G91" s="3"/>
      <c r="H91" s="3"/>
      <c r="I91" s="3"/>
      <c r="J91" s="3"/>
      <c r="K91" s="3"/>
      <c r="L91" s="3"/>
      <c r="M91" s="3"/>
      <c r="N91" s="3"/>
      <c r="O91" s="3"/>
      <c r="P91" s="3"/>
      <c r="Q91" s="3"/>
      <c r="R91" s="3"/>
      <c r="S91" s="3"/>
      <c r="T91" s="3"/>
      <c r="U91" s="3"/>
      <c r="V91" s="3"/>
      <c r="W91" s="3"/>
      <c r="X91" s="3"/>
      <c r="Y91" s="3"/>
    </row>
    <row r="92" spans="1:60" x14ac:dyDescent="0.2">
      <c r="A92" s="3"/>
      <c r="B92" s="4"/>
      <c r="C92" s="203"/>
      <c r="D92" s="6"/>
      <c r="E92" s="3"/>
      <c r="F92" s="3"/>
      <c r="G92" s="3"/>
      <c r="H92" s="3"/>
      <c r="I92" s="3"/>
      <c r="J92" s="3"/>
      <c r="K92" s="3"/>
      <c r="L92" s="3"/>
      <c r="M92" s="3"/>
      <c r="N92" s="3"/>
      <c r="O92" s="3"/>
      <c r="P92" s="3"/>
      <c r="Q92" s="3"/>
      <c r="R92" s="3"/>
      <c r="S92" s="3"/>
      <c r="T92" s="3"/>
      <c r="U92" s="3"/>
      <c r="V92" s="3"/>
      <c r="W92" s="3"/>
      <c r="X92" s="3"/>
      <c r="Y92" s="3"/>
    </row>
    <row r="93" spans="1:60" x14ac:dyDescent="0.2">
      <c r="A93" s="287" t="s">
        <v>2092</v>
      </c>
      <c r="B93" s="287"/>
      <c r="C93" s="288"/>
      <c r="D93" s="6"/>
      <c r="E93" s="3"/>
      <c r="F93" s="3"/>
      <c r="G93" s="3"/>
      <c r="H93" s="3"/>
      <c r="I93" s="3"/>
      <c r="J93" s="3"/>
      <c r="K93" s="3"/>
      <c r="L93" s="3"/>
      <c r="M93" s="3"/>
      <c r="N93" s="3"/>
      <c r="O93" s="3"/>
      <c r="P93" s="3"/>
      <c r="Q93" s="3"/>
      <c r="R93" s="3"/>
      <c r="S93" s="3"/>
      <c r="T93" s="3"/>
      <c r="U93" s="3"/>
      <c r="V93" s="3"/>
      <c r="W93" s="3"/>
      <c r="X93" s="3"/>
      <c r="Y93" s="3"/>
    </row>
    <row r="94" spans="1:60" x14ac:dyDescent="0.2">
      <c r="A94" s="267"/>
      <c r="B94" s="268"/>
      <c r="C94" s="269"/>
      <c r="D94" s="268"/>
      <c r="E94" s="268"/>
      <c r="F94" s="268"/>
      <c r="G94" s="270"/>
      <c r="H94" s="3"/>
      <c r="I94" s="3"/>
      <c r="J94" s="3"/>
      <c r="K94" s="3"/>
      <c r="L94" s="3"/>
      <c r="M94" s="3"/>
      <c r="N94" s="3"/>
      <c r="O94" s="3"/>
      <c r="P94" s="3"/>
      <c r="Q94" s="3"/>
      <c r="R94" s="3"/>
      <c r="S94" s="3"/>
      <c r="T94" s="3"/>
      <c r="U94" s="3"/>
      <c r="V94" s="3"/>
      <c r="W94" s="3"/>
      <c r="X94" s="3"/>
      <c r="Y94" s="3"/>
      <c r="AG94" t="s">
        <v>2093</v>
      </c>
    </row>
    <row r="95" spans="1:60" x14ac:dyDescent="0.2">
      <c r="A95" s="271"/>
      <c r="B95" s="272"/>
      <c r="C95" s="273"/>
      <c r="D95" s="272"/>
      <c r="E95" s="272"/>
      <c r="F95" s="272"/>
      <c r="G95" s="274"/>
      <c r="H95" s="3"/>
      <c r="I95" s="3"/>
      <c r="J95" s="3"/>
      <c r="K95" s="3"/>
      <c r="L95" s="3"/>
      <c r="M95" s="3"/>
      <c r="N95" s="3"/>
      <c r="O95" s="3"/>
      <c r="P95" s="3"/>
      <c r="Q95" s="3"/>
      <c r="R95" s="3"/>
      <c r="S95" s="3"/>
      <c r="T95" s="3"/>
      <c r="U95" s="3"/>
      <c r="V95" s="3"/>
      <c r="W95" s="3"/>
      <c r="X95" s="3"/>
      <c r="Y95" s="3"/>
    </row>
    <row r="96" spans="1:60" x14ac:dyDescent="0.2">
      <c r="A96" s="271"/>
      <c r="B96" s="272"/>
      <c r="C96" s="273"/>
      <c r="D96" s="272"/>
      <c r="E96" s="272"/>
      <c r="F96" s="272"/>
      <c r="G96" s="274"/>
      <c r="H96" s="3"/>
      <c r="I96" s="3"/>
      <c r="J96" s="3"/>
      <c r="K96" s="3"/>
      <c r="L96" s="3"/>
      <c r="M96" s="3"/>
      <c r="N96" s="3"/>
      <c r="O96" s="3"/>
      <c r="P96" s="3"/>
      <c r="Q96" s="3"/>
      <c r="R96" s="3"/>
      <c r="S96" s="3"/>
      <c r="T96" s="3"/>
      <c r="U96" s="3"/>
      <c r="V96" s="3"/>
      <c r="W96" s="3"/>
      <c r="X96" s="3"/>
      <c r="Y96" s="3"/>
    </row>
    <row r="97" spans="1:33" x14ac:dyDescent="0.2">
      <c r="A97" s="271"/>
      <c r="B97" s="272"/>
      <c r="C97" s="273"/>
      <c r="D97" s="272"/>
      <c r="E97" s="272"/>
      <c r="F97" s="272"/>
      <c r="G97" s="274"/>
      <c r="H97" s="3"/>
      <c r="I97" s="3"/>
      <c r="J97" s="3"/>
      <c r="K97" s="3"/>
      <c r="L97" s="3"/>
      <c r="M97" s="3"/>
      <c r="N97" s="3"/>
      <c r="O97" s="3"/>
      <c r="P97" s="3"/>
      <c r="Q97" s="3"/>
      <c r="R97" s="3"/>
      <c r="S97" s="3"/>
      <c r="T97" s="3"/>
      <c r="U97" s="3"/>
      <c r="V97" s="3"/>
      <c r="W97" s="3"/>
      <c r="X97" s="3"/>
      <c r="Y97" s="3"/>
    </row>
    <row r="98" spans="1:33" x14ac:dyDescent="0.2">
      <c r="A98" s="275"/>
      <c r="B98" s="276"/>
      <c r="C98" s="277"/>
      <c r="D98" s="276"/>
      <c r="E98" s="276"/>
      <c r="F98" s="276"/>
      <c r="G98" s="278"/>
      <c r="H98" s="3"/>
      <c r="I98" s="3"/>
      <c r="J98" s="3"/>
      <c r="K98" s="3"/>
      <c r="L98" s="3"/>
      <c r="M98" s="3"/>
      <c r="N98" s="3"/>
      <c r="O98" s="3"/>
      <c r="P98" s="3"/>
      <c r="Q98" s="3"/>
      <c r="R98" s="3"/>
      <c r="S98" s="3"/>
      <c r="T98" s="3"/>
      <c r="U98" s="3"/>
      <c r="V98" s="3"/>
      <c r="W98" s="3"/>
      <c r="X98" s="3"/>
      <c r="Y98" s="3"/>
    </row>
    <row r="99" spans="1:33" x14ac:dyDescent="0.2">
      <c r="A99" s="3"/>
      <c r="B99" s="4"/>
      <c r="C99" s="203"/>
      <c r="D99" s="6"/>
      <c r="E99" s="3"/>
      <c r="F99" s="3"/>
      <c r="G99" s="3"/>
      <c r="H99" s="3"/>
      <c r="I99" s="3"/>
      <c r="J99" s="3"/>
      <c r="K99" s="3"/>
      <c r="L99" s="3"/>
      <c r="M99" s="3"/>
      <c r="N99" s="3"/>
      <c r="O99" s="3"/>
      <c r="P99" s="3"/>
      <c r="Q99" s="3"/>
      <c r="R99" s="3"/>
      <c r="S99" s="3"/>
      <c r="T99" s="3"/>
      <c r="U99" s="3"/>
      <c r="V99" s="3"/>
      <c r="W99" s="3"/>
      <c r="X99" s="3"/>
      <c r="Y99" s="3"/>
    </row>
    <row r="100" spans="1:33" x14ac:dyDescent="0.2">
      <c r="C100" s="205"/>
      <c r="D100" s="10"/>
      <c r="AG100" t="s">
        <v>2094</v>
      </c>
    </row>
    <row r="101" spans="1:33" x14ac:dyDescent="0.2">
      <c r="D101" s="10"/>
    </row>
    <row r="102" spans="1:33" x14ac:dyDescent="0.2">
      <c r="D102" s="10"/>
    </row>
    <row r="103" spans="1:33" x14ac:dyDescent="0.2">
      <c r="D103" s="10"/>
    </row>
    <row r="104" spans="1:33" x14ac:dyDescent="0.2">
      <c r="D104" s="10"/>
    </row>
    <row r="105" spans="1:33" x14ac:dyDescent="0.2">
      <c r="D105" s="10"/>
    </row>
    <row r="106" spans="1:33" x14ac:dyDescent="0.2">
      <c r="D106" s="10"/>
    </row>
    <row r="107" spans="1:33" x14ac:dyDescent="0.2">
      <c r="D107" s="10"/>
    </row>
    <row r="108" spans="1:33" x14ac:dyDescent="0.2">
      <c r="D108" s="10"/>
    </row>
    <row r="109" spans="1:33" x14ac:dyDescent="0.2">
      <c r="D109" s="10"/>
    </row>
    <row r="110" spans="1:33" x14ac:dyDescent="0.2">
      <c r="D110" s="10"/>
    </row>
    <row r="111" spans="1:33" x14ac:dyDescent="0.2">
      <c r="D111" s="10"/>
    </row>
    <row r="112" spans="1:33"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5aKStJiKjsuOSGs6/ITD2a3ks9Rjs7CL/G4WKAdThC/Md/cuzzJV6Vq2MC+pHE0x9kvrqyh3w3dxt8yJpBAdQ==" saltValue="B633uCuuzh2ZawiJi3SD0Q==" spinCount="100000" sheet="1" formatRows="0"/>
  <mergeCells count="11">
    <mergeCell ref="A1:G1"/>
    <mergeCell ref="C2:G2"/>
    <mergeCell ref="C3:G3"/>
    <mergeCell ref="C4:G4"/>
    <mergeCell ref="A86:B86"/>
    <mergeCell ref="A94:G98"/>
    <mergeCell ref="C80:G80"/>
    <mergeCell ref="C81:G81"/>
    <mergeCell ref="C82:G82"/>
    <mergeCell ref="C83:G83"/>
    <mergeCell ref="A93:C9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58</v>
      </c>
      <c r="C3" s="280" t="s">
        <v>59</v>
      </c>
      <c r="D3" s="281"/>
      <c r="E3" s="281"/>
      <c r="F3" s="281"/>
      <c r="G3" s="282"/>
      <c r="AC3" s="121" t="s">
        <v>283</v>
      </c>
      <c r="AG3" t="s">
        <v>284</v>
      </c>
    </row>
    <row r="4" spans="1:60" ht="24.95" customHeight="1" x14ac:dyDescent="0.2">
      <c r="A4" s="141" t="s">
        <v>10</v>
      </c>
      <c r="B4" s="142" t="s">
        <v>66</v>
      </c>
      <c r="C4" s="283" t="s">
        <v>67</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245</v>
      </c>
      <c r="C8" s="194" t="s">
        <v>67</v>
      </c>
      <c r="D8" s="173"/>
      <c r="E8" s="174"/>
      <c r="F8" s="175"/>
      <c r="G8" s="175">
        <f>SUMIF(AG9:AG29,"&lt;&gt;NOR",G9:G29)</f>
        <v>0</v>
      </c>
      <c r="H8" s="175"/>
      <c r="I8" s="175">
        <f>SUM(I9:I29)</f>
        <v>0</v>
      </c>
      <c r="J8" s="175"/>
      <c r="K8" s="175">
        <f>SUM(K9:K29)</f>
        <v>0</v>
      </c>
      <c r="L8" s="175"/>
      <c r="M8" s="175">
        <f>SUM(M9:M29)</f>
        <v>0</v>
      </c>
      <c r="N8" s="174"/>
      <c r="O8" s="174">
        <f>SUM(O9:O29)</f>
        <v>0</v>
      </c>
      <c r="P8" s="174"/>
      <c r="Q8" s="174">
        <f>SUM(Q9:Q29)</f>
        <v>0</v>
      </c>
      <c r="R8" s="175"/>
      <c r="S8" s="175"/>
      <c r="T8" s="176"/>
      <c r="U8" s="170"/>
      <c r="V8" s="170">
        <f>SUM(V9:V29)</f>
        <v>0</v>
      </c>
      <c r="W8" s="170"/>
      <c r="X8" s="170"/>
      <c r="Y8" s="170"/>
      <c r="AG8" t="s">
        <v>309</v>
      </c>
    </row>
    <row r="9" spans="1:60" ht="45" outlineLevel="1" x14ac:dyDescent="0.2">
      <c r="A9" s="185">
        <v>1</v>
      </c>
      <c r="B9" s="186" t="s">
        <v>2335</v>
      </c>
      <c r="C9" s="197" t="s">
        <v>2336</v>
      </c>
      <c r="D9" s="187" t="s">
        <v>1098</v>
      </c>
      <c r="E9" s="188">
        <v>1</v>
      </c>
      <c r="F9" s="189"/>
      <c r="G9" s="190">
        <f t="shared" ref="G9:G29" si="0">ROUND(E9*F9,2)</f>
        <v>0</v>
      </c>
      <c r="H9" s="189"/>
      <c r="I9" s="190">
        <f t="shared" ref="I9:I29" si="1">ROUND(E9*H9,2)</f>
        <v>0</v>
      </c>
      <c r="J9" s="189"/>
      <c r="K9" s="190">
        <f t="shared" ref="K9:K29" si="2">ROUND(E9*J9,2)</f>
        <v>0</v>
      </c>
      <c r="L9" s="190">
        <v>12</v>
      </c>
      <c r="M9" s="190">
        <f t="shared" ref="M9:M29" si="3">G9*(1+L9/100)</f>
        <v>0</v>
      </c>
      <c r="N9" s="188">
        <v>0</v>
      </c>
      <c r="O9" s="188">
        <f t="shared" ref="O9:O29" si="4">ROUND(E9*N9,2)</f>
        <v>0</v>
      </c>
      <c r="P9" s="188">
        <v>0</v>
      </c>
      <c r="Q9" s="188">
        <f t="shared" ref="Q9:Q29" si="5">ROUND(E9*P9,2)</f>
        <v>0</v>
      </c>
      <c r="R9" s="190"/>
      <c r="S9" s="190" t="s">
        <v>633</v>
      </c>
      <c r="T9" s="191" t="s">
        <v>634</v>
      </c>
      <c r="U9" s="159">
        <v>0</v>
      </c>
      <c r="V9" s="159">
        <f t="shared" ref="V9:V29" si="6">ROUND(E9*U9,2)</f>
        <v>0</v>
      </c>
      <c r="W9" s="159"/>
      <c r="X9" s="159" t="s">
        <v>314</v>
      </c>
      <c r="Y9" s="159" t="s">
        <v>315</v>
      </c>
      <c r="Z9" s="148"/>
      <c r="AA9" s="148"/>
      <c r="AB9" s="148"/>
      <c r="AC9" s="148"/>
      <c r="AD9" s="148"/>
      <c r="AE9" s="148"/>
      <c r="AF9" s="148"/>
      <c r="AG9" s="148" t="s">
        <v>2057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2.5" outlineLevel="1" x14ac:dyDescent="0.2">
      <c r="A10" s="185">
        <v>2</v>
      </c>
      <c r="B10" s="186" t="s">
        <v>2337</v>
      </c>
      <c r="C10" s="197" t="s">
        <v>2338</v>
      </c>
      <c r="D10" s="187" t="s">
        <v>632</v>
      </c>
      <c r="E10" s="188">
        <v>5</v>
      </c>
      <c r="F10" s="189"/>
      <c r="G10" s="190">
        <f t="shared" si="0"/>
        <v>0</v>
      </c>
      <c r="H10" s="189"/>
      <c r="I10" s="190">
        <f t="shared" si="1"/>
        <v>0</v>
      </c>
      <c r="J10" s="189"/>
      <c r="K10" s="190">
        <f t="shared" si="2"/>
        <v>0</v>
      </c>
      <c r="L10" s="190">
        <v>12</v>
      </c>
      <c r="M10" s="190">
        <f t="shared" si="3"/>
        <v>0</v>
      </c>
      <c r="N10" s="188">
        <v>0</v>
      </c>
      <c r="O10" s="188">
        <f t="shared" si="4"/>
        <v>0</v>
      </c>
      <c r="P10" s="188">
        <v>0</v>
      </c>
      <c r="Q10" s="188">
        <f t="shared" si="5"/>
        <v>0</v>
      </c>
      <c r="R10" s="190"/>
      <c r="S10" s="190" t="s">
        <v>633</v>
      </c>
      <c r="T10" s="191" t="s">
        <v>634</v>
      </c>
      <c r="U10" s="159">
        <v>0</v>
      </c>
      <c r="V10" s="159">
        <f t="shared" si="6"/>
        <v>0</v>
      </c>
      <c r="W10" s="159"/>
      <c r="X10" s="159" t="s">
        <v>314</v>
      </c>
      <c r="Y10" s="159" t="s">
        <v>315</v>
      </c>
      <c r="Z10" s="148"/>
      <c r="AA10" s="148"/>
      <c r="AB10" s="148"/>
      <c r="AC10" s="148"/>
      <c r="AD10" s="148"/>
      <c r="AE10" s="148"/>
      <c r="AF10" s="148"/>
      <c r="AG10" s="148" t="s">
        <v>2057</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ht="22.5" outlineLevel="1" x14ac:dyDescent="0.2">
      <c r="A11" s="185">
        <v>3</v>
      </c>
      <c r="B11" s="186" t="s">
        <v>2339</v>
      </c>
      <c r="C11" s="197" t="s">
        <v>2340</v>
      </c>
      <c r="D11" s="187" t="s">
        <v>632</v>
      </c>
      <c r="E11" s="188">
        <v>1</v>
      </c>
      <c r="F11" s="189"/>
      <c r="G11" s="190">
        <f t="shared" si="0"/>
        <v>0</v>
      </c>
      <c r="H11" s="189"/>
      <c r="I11" s="190">
        <f t="shared" si="1"/>
        <v>0</v>
      </c>
      <c r="J11" s="189"/>
      <c r="K11" s="190">
        <f t="shared" si="2"/>
        <v>0</v>
      </c>
      <c r="L11" s="190">
        <v>12</v>
      </c>
      <c r="M11" s="190">
        <f t="shared" si="3"/>
        <v>0</v>
      </c>
      <c r="N11" s="188">
        <v>0</v>
      </c>
      <c r="O11" s="188">
        <f t="shared" si="4"/>
        <v>0</v>
      </c>
      <c r="P11" s="188">
        <v>0</v>
      </c>
      <c r="Q11" s="188">
        <f t="shared" si="5"/>
        <v>0</v>
      </c>
      <c r="R11" s="190"/>
      <c r="S11" s="190" t="s">
        <v>633</v>
      </c>
      <c r="T11" s="191" t="s">
        <v>634</v>
      </c>
      <c r="U11" s="159">
        <v>0</v>
      </c>
      <c r="V11" s="159">
        <f t="shared" si="6"/>
        <v>0</v>
      </c>
      <c r="W11" s="159"/>
      <c r="X11" s="159" t="s">
        <v>314</v>
      </c>
      <c r="Y11" s="159" t="s">
        <v>315</v>
      </c>
      <c r="Z11" s="148"/>
      <c r="AA11" s="148"/>
      <c r="AB11" s="148"/>
      <c r="AC11" s="148"/>
      <c r="AD11" s="148"/>
      <c r="AE11" s="148"/>
      <c r="AF11" s="148"/>
      <c r="AG11" s="148" t="s">
        <v>2057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85">
        <v>4</v>
      </c>
      <c r="B12" s="186" t="s">
        <v>2341</v>
      </c>
      <c r="C12" s="197" t="s">
        <v>2342</v>
      </c>
      <c r="D12" s="187" t="s">
        <v>632</v>
      </c>
      <c r="E12" s="188">
        <v>1</v>
      </c>
      <c r="F12" s="189"/>
      <c r="G12" s="190">
        <f t="shared" si="0"/>
        <v>0</v>
      </c>
      <c r="H12" s="189"/>
      <c r="I12" s="190">
        <f t="shared" si="1"/>
        <v>0</v>
      </c>
      <c r="J12" s="189"/>
      <c r="K12" s="190">
        <f t="shared" si="2"/>
        <v>0</v>
      </c>
      <c r="L12" s="190">
        <v>12</v>
      </c>
      <c r="M12" s="190">
        <f t="shared" si="3"/>
        <v>0</v>
      </c>
      <c r="N12" s="188">
        <v>0</v>
      </c>
      <c r="O12" s="188">
        <f t="shared" si="4"/>
        <v>0</v>
      </c>
      <c r="P12" s="188">
        <v>0</v>
      </c>
      <c r="Q12" s="188">
        <f t="shared" si="5"/>
        <v>0</v>
      </c>
      <c r="R12" s="190"/>
      <c r="S12" s="190" t="s">
        <v>633</v>
      </c>
      <c r="T12" s="191" t="s">
        <v>634</v>
      </c>
      <c r="U12" s="159">
        <v>0</v>
      </c>
      <c r="V12" s="159">
        <f t="shared" si="6"/>
        <v>0</v>
      </c>
      <c r="W12" s="159"/>
      <c r="X12" s="159" t="s">
        <v>314</v>
      </c>
      <c r="Y12" s="159" t="s">
        <v>315</v>
      </c>
      <c r="Z12" s="148"/>
      <c r="AA12" s="148"/>
      <c r="AB12" s="148"/>
      <c r="AC12" s="148"/>
      <c r="AD12" s="148"/>
      <c r="AE12" s="148"/>
      <c r="AF12" s="148"/>
      <c r="AG12" s="148" t="s">
        <v>2057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5</v>
      </c>
      <c r="B13" s="186" t="s">
        <v>2343</v>
      </c>
      <c r="C13" s="197" t="s">
        <v>2344</v>
      </c>
      <c r="D13" s="187" t="s">
        <v>632</v>
      </c>
      <c r="E13" s="188">
        <v>2</v>
      </c>
      <c r="F13" s="189"/>
      <c r="G13" s="190">
        <f t="shared" si="0"/>
        <v>0</v>
      </c>
      <c r="H13" s="189"/>
      <c r="I13" s="190">
        <f t="shared" si="1"/>
        <v>0</v>
      </c>
      <c r="J13" s="189"/>
      <c r="K13" s="190">
        <f t="shared" si="2"/>
        <v>0</v>
      </c>
      <c r="L13" s="190">
        <v>12</v>
      </c>
      <c r="M13" s="190">
        <f t="shared" si="3"/>
        <v>0</v>
      </c>
      <c r="N13" s="188">
        <v>0</v>
      </c>
      <c r="O13" s="188">
        <f t="shared" si="4"/>
        <v>0</v>
      </c>
      <c r="P13" s="188">
        <v>0</v>
      </c>
      <c r="Q13" s="188">
        <f t="shared" si="5"/>
        <v>0</v>
      </c>
      <c r="R13" s="190"/>
      <c r="S13" s="190" t="s">
        <v>633</v>
      </c>
      <c r="T13" s="191" t="s">
        <v>634</v>
      </c>
      <c r="U13" s="159">
        <v>0</v>
      </c>
      <c r="V13" s="159">
        <f t="shared" si="6"/>
        <v>0</v>
      </c>
      <c r="W13" s="159"/>
      <c r="X13" s="159" t="s">
        <v>314</v>
      </c>
      <c r="Y13" s="159" t="s">
        <v>315</v>
      </c>
      <c r="Z13" s="148"/>
      <c r="AA13" s="148"/>
      <c r="AB13" s="148"/>
      <c r="AC13" s="148"/>
      <c r="AD13" s="148"/>
      <c r="AE13" s="148"/>
      <c r="AF13" s="148"/>
      <c r="AG13" s="148" t="s">
        <v>2057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6</v>
      </c>
      <c r="B14" s="186" t="s">
        <v>2345</v>
      </c>
      <c r="C14" s="197" t="s">
        <v>2346</v>
      </c>
      <c r="D14" s="187" t="s">
        <v>632</v>
      </c>
      <c r="E14" s="188">
        <v>3</v>
      </c>
      <c r="F14" s="189"/>
      <c r="G14" s="190">
        <f t="shared" si="0"/>
        <v>0</v>
      </c>
      <c r="H14" s="189"/>
      <c r="I14" s="190">
        <f t="shared" si="1"/>
        <v>0</v>
      </c>
      <c r="J14" s="189"/>
      <c r="K14" s="190">
        <f t="shared" si="2"/>
        <v>0</v>
      </c>
      <c r="L14" s="190">
        <v>12</v>
      </c>
      <c r="M14" s="190">
        <f t="shared" si="3"/>
        <v>0</v>
      </c>
      <c r="N14" s="188">
        <v>0</v>
      </c>
      <c r="O14" s="188">
        <f t="shared" si="4"/>
        <v>0</v>
      </c>
      <c r="P14" s="188">
        <v>0</v>
      </c>
      <c r="Q14" s="188">
        <f t="shared" si="5"/>
        <v>0</v>
      </c>
      <c r="R14" s="190"/>
      <c r="S14" s="190" t="s">
        <v>633</v>
      </c>
      <c r="T14" s="191" t="s">
        <v>634</v>
      </c>
      <c r="U14" s="159">
        <v>0</v>
      </c>
      <c r="V14" s="159">
        <f t="shared" si="6"/>
        <v>0</v>
      </c>
      <c r="W14" s="159"/>
      <c r="X14" s="159" t="s">
        <v>314</v>
      </c>
      <c r="Y14" s="159" t="s">
        <v>315</v>
      </c>
      <c r="Z14" s="148"/>
      <c r="AA14" s="148"/>
      <c r="AB14" s="148"/>
      <c r="AC14" s="148"/>
      <c r="AD14" s="148"/>
      <c r="AE14" s="148"/>
      <c r="AF14" s="148"/>
      <c r="AG14" s="148" t="s">
        <v>2057</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1" x14ac:dyDescent="0.2">
      <c r="A15" s="185">
        <v>7</v>
      </c>
      <c r="B15" s="186" t="s">
        <v>2347</v>
      </c>
      <c r="C15" s="197" t="s">
        <v>2348</v>
      </c>
      <c r="D15" s="187" t="s">
        <v>632</v>
      </c>
      <c r="E15" s="188">
        <v>4</v>
      </c>
      <c r="F15" s="189"/>
      <c r="G15" s="190">
        <f t="shared" si="0"/>
        <v>0</v>
      </c>
      <c r="H15" s="189"/>
      <c r="I15" s="190">
        <f t="shared" si="1"/>
        <v>0</v>
      </c>
      <c r="J15" s="189"/>
      <c r="K15" s="190">
        <f t="shared" si="2"/>
        <v>0</v>
      </c>
      <c r="L15" s="190">
        <v>12</v>
      </c>
      <c r="M15" s="190">
        <f t="shared" si="3"/>
        <v>0</v>
      </c>
      <c r="N15" s="188">
        <v>0</v>
      </c>
      <c r="O15" s="188">
        <f t="shared" si="4"/>
        <v>0</v>
      </c>
      <c r="P15" s="188">
        <v>0</v>
      </c>
      <c r="Q15" s="188">
        <f t="shared" si="5"/>
        <v>0</v>
      </c>
      <c r="R15" s="190"/>
      <c r="S15" s="190" t="s">
        <v>633</v>
      </c>
      <c r="T15" s="191" t="s">
        <v>634</v>
      </c>
      <c r="U15" s="159">
        <v>0</v>
      </c>
      <c r="V15" s="159">
        <f t="shared" si="6"/>
        <v>0</v>
      </c>
      <c r="W15" s="159"/>
      <c r="X15" s="159" t="s">
        <v>314</v>
      </c>
      <c r="Y15" s="159" t="s">
        <v>315</v>
      </c>
      <c r="Z15" s="148"/>
      <c r="AA15" s="148"/>
      <c r="AB15" s="148"/>
      <c r="AC15" s="148"/>
      <c r="AD15" s="148"/>
      <c r="AE15" s="148"/>
      <c r="AF15" s="148"/>
      <c r="AG15" s="148" t="s">
        <v>2057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2.5" outlineLevel="1" x14ac:dyDescent="0.2">
      <c r="A16" s="185">
        <v>8</v>
      </c>
      <c r="B16" s="186" t="s">
        <v>2349</v>
      </c>
      <c r="C16" s="197" t="s">
        <v>2350</v>
      </c>
      <c r="D16" s="187" t="s">
        <v>632</v>
      </c>
      <c r="E16" s="188">
        <v>2</v>
      </c>
      <c r="F16" s="189"/>
      <c r="G16" s="190">
        <f t="shared" si="0"/>
        <v>0</v>
      </c>
      <c r="H16" s="189"/>
      <c r="I16" s="190">
        <f t="shared" si="1"/>
        <v>0</v>
      </c>
      <c r="J16" s="189"/>
      <c r="K16" s="190">
        <f t="shared" si="2"/>
        <v>0</v>
      </c>
      <c r="L16" s="190">
        <v>12</v>
      </c>
      <c r="M16" s="190">
        <f t="shared" si="3"/>
        <v>0</v>
      </c>
      <c r="N16" s="188">
        <v>0</v>
      </c>
      <c r="O16" s="188">
        <f t="shared" si="4"/>
        <v>0</v>
      </c>
      <c r="P16" s="188">
        <v>0</v>
      </c>
      <c r="Q16" s="188">
        <f t="shared" si="5"/>
        <v>0</v>
      </c>
      <c r="R16" s="190"/>
      <c r="S16" s="190" t="s">
        <v>633</v>
      </c>
      <c r="T16" s="191" t="s">
        <v>634</v>
      </c>
      <c r="U16" s="159">
        <v>0</v>
      </c>
      <c r="V16" s="159">
        <f t="shared" si="6"/>
        <v>0</v>
      </c>
      <c r="W16" s="159"/>
      <c r="X16" s="159" t="s">
        <v>314</v>
      </c>
      <c r="Y16" s="159" t="s">
        <v>315</v>
      </c>
      <c r="Z16" s="148"/>
      <c r="AA16" s="148"/>
      <c r="AB16" s="148"/>
      <c r="AC16" s="148"/>
      <c r="AD16" s="148"/>
      <c r="AE16" s="148"/>
      <c r="AF16" s="148"/>
      <c r="AG16" s="148" t="s">
        <v>2057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9</v>
      </c>
      <c r="B17" s="186" t="s">
        <v>2351</v>
      </c>
      <c r="C17" s="197" t="s">
        <v>2352</v>
      </c>
      <c r="D17" s="187" t="s">
        <v>632</v>
      </c>
      <c r="E17" s="188">
        <v>1</v>
      </c>
      <c r="F17" s="189"/>
      <c r="G17" s="190">
        <f t="shared" si="0"/>
        <v>0</v>
      </c>
      <c r="H17" s="189"/>
      <c r="I17" s="190">
        <f t="shared" si="1"/>
        <v>0</v>
      </c>
      <c r="J17" s="189"/>
      <c r="K17" s="190">
        <f t="shared" si="2"/>
        <v>0</v>
      </c>
      <c r="L17" s="190">
        <v>12</v>
      </c>
      <c r="M17" s="190">
        <f t="shared" si="3"/>
        <v>0</v>
      </c>
      <c r="N17" s="188">
        <v>0</v>
      </c>
      <c r="O17" s="188">
        <f t="shared" si="4"/>
        <v>0</v>
      </c>
      <c r="P17" s="188">
        <v>0</v>
      </c>
      <c r="Q17" s="188">
        <f t="shared" si="5"/>
        <v>0</v>
      </c>
      <c r="R17" s="190"/>
      <c r="S17" s="190" t="s">
        <v>633</v>
      </c>
      <c r="T17" s="191" t="s">
        <v>634</v>
      </c>
      <c r="U17" s="159">
        <v>0</v>
      </c>
      <c r="V17" s="159">
        <f t="shared" si="6"/>
        <v>0</v>
      </c>
      <c r="W17" s="159"/>
      <c r="X17" s="159" t="s">
        <v>314</v>
      </c>
      <c r="Y17" s="159" t="s">
        <v>315</v>
      </c>
      <c r="Z17" s="148"/>
      <c r="AA17" s="148"/>
      <c r="AB17" s="148"/>
      <c r="AC17" s="148"/>
      <c r="AD17" s="148"/>
      <c r="AE17" s="148"/>
      <c r="AF17" s="148"/>
      <c r="AG17" s="148" t="s">
        <v>2057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2.5" outlineLevel="1" x14ac:dyDescent="0.2">
      <c r="A18" s="185">
        <v>10</v>
      </c>
      <c r="B18" s="186" t="s">
        <v>2353</v>
      </c>
      <c r="C18" s="197" t="s">
        <v>2354</v>
      </c>
      <c r="D18" s="187" t="s">
        <v>632</v>
      </c>
      <c r="E18" s="188">
        <v>1</v>
      </c>
      <c r="F18" s="189"/>
      <c r="G18" s="190">
        <f t="shared" si="0"/>
        <v>0</v>
      </c>
      <c r="H18" s="189"/>
      <c r="I18" s="190">
        <f t="shared" si="1"/>
        <v>0</v>
      </c>
      <c r="J18" s="189"/>
      <c r="K18" s="190">
        <f t="shared" si="2"/>
        <v>0</v>
      </c>
      <c r="L18" s="190">
        <v>12</v>
      </c>
      <c r="M18" s="190">
        <f t="shared" si="3"/>
        <v>0</v>
      </c>
      <c r="N18" s="188">
        <v>0</v>
      </c>
      <c r="O18" s="188">
        <f t="shared" si="4"/>
        <v>0</v>
      </c>
      <c r="P18" s="188">
        <v>0</v>
      </c>
      <c r="Q18" s="188">
        <f t="shared" si="5"/>
        <v>0</v>
      </c>
      <c r="R18" s="190"/>
      <c r="S18" s="190" t="s">
        <v>633</v>
      </c>
      <c r="T18" s="191" t="s">
        <v>634</v>
      </c>
      <c r="U18" s="159">
        <v>0</v>
      </c>
      <c r="V18" s="159">
        <f t="shared" si="6"/>
        <v>0</v>
      </c>
      <c r="W18" s="159"/>
      <c r="X18" s="159" t="s">
        <v>314</v>
      </c>
      <c r="Y18" s="159" t="s">
        <v>315</v>
      </c>
      <c r="Z18" s="148"/>
      <c r="AA18" s="148"/>
      <c r="AB18" s="148"/>
      <c r="AC18" s="148"/>
      <c r="AD18" s="148"/>
      <c r="AE18" s="148"/>
      <c r="AF18" s="148"/>
      <c r="AG18" s="148" t="s">
        <v>2057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5">
        <v>11</v>
      </c>
      <c r="B19" s="186" t="s">
        <v>2355</v>
      </c>
      <c r="C19" s="197" t="s">
        <v>2356</v>
      </c>
      <c r="D19" s="187" t="s">
        <v>632</v>
      </c>
      <c r="E19" s="188">
        <v>9</v>
      </c>
      <c r="F19" s="189"/>
      <c r="G19" s="190">
        <f t="shared" si="0"/>
        <v>0</v>
      </c>
      <c r="H19" s="189"/>
      <c r="I19" s="190">
        <f t="shared" si="1"/>
        <v>0</v>
      </c>
      <c r="J19" s="189"/>
      <c r="K19" s="190">
        <f t="shared" si="2"/>
        <v>0</v>
      </c>
      <c r="L19" s="190">
        <v>12</v>
      </c>
      <c r="M19" s="190">
        <f t="shared" si="3"/>
        <v>0</v>
      </c>
      <c r="N19" s="188">
        <v>0</v>
      </c>
      <c r="O19" s="188">
        <f t="shared" si="4"/>
        <v>0</v>
      </c>
      <c r="P19" s="188">
        <v>0</v>
      </c>
      <c r="Q19" s="188">
        <f t="shared" si="5"/>
        <v>0</v>
      </c>
      <c r="R19" s="190"/>
      <c r="S19" s="190" t="s">
        <v>633</v>
      </c>
      <c r="T19" s="191" t="s">
        <v>634</v>
      </c>
      <c r="U19" s="159">
        <v>0</v>
      </c>
      <c r="V19" s="159">
        <f t="shared" si="6"/>
        <v>0</v>
      </c>
      <c r="W19" s="159"/>
      <c r="X19" s="159" t="s">
        <v>314</v>
      </c>
      <c r="Y19" s="159" t="s">
        <v>315</v>
      </c>
      <c r="Z19" s="148"/>
      <c r="AA19" s="148"/>
      <c r="AB19" s="148"/>
      <c r="AC19" s="148"/>
      <c r="AD19" s="148"/>
      <c r="AE19" s="148"/>
      <c r="AF19" s="148"/>
      <c r="AG19" s="148" t="s">
        <v>2057</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5">
        <v>12</v>
      </c>
      <c r="B20" s="186" t="s">
        <v>2357</v>
      </c>
      <c r="C20" s="197" t="s">
        <v>2358</v>
      </c>
      <c r="D20" s="187" t="s">
        <v>632</v>
      </c>
      <c r="E20" s="188">
        <v>5</v>
      </c>
      <c r="F20" s="189"/>
      <c r="G20" s="190">
        <f t="shared" si="0"/>
        <v>0</v>
      </c>
      <c r="H20" s="189"/>
      <c r="I20" s="190">
        <f t="shared" si="1"/>
        <v>0</v>
      </c>
      <c r="J20" s="189"/>
      <c r="K20" s="190">
        <f t="shared" si="2"/>
        <v>0</v>
      </c>
      <c r="L20" s="190">
        <v>12</v>
      </c>
      <c r="M20" s="190">
        <f t="shared" si="3"/>
        <v>0</v>
      </c>
      <c r="N20" s="188">
        <v>0</v>
      </c>
      <c r="O20" s="188">
        <f t="shared" si="4"/>
        <v>0</v>
      </c>
      <c r="P20" s="188">
        <v>0</v>
      </c>
      <c r="Q20" s="188">
        <f t="shared" si="5"/>
        <v>0</v>
      </c>
      <c r="R20" s="190"/>
      <c r="S20" s="190" t="s">
        <v>633</v>
      </c>
      <c r="T20" s="191" t="s">
        <v>634</v>
      </c>
      <c r="U20" s="159">
        <v>0</v>
      </c>
      <c r="V20" s="159">
        <f t="shared" si="6"/>
        <v>0</v>
      </c>
      <c r="W20" s="159"/>
      <c r="X20" s="159" t="s">
        <v>314</v>
      </c>
      <c r="Y20" s="159" t="s">
        <v>315</v>
      </c>
      <c r="Z20" s="148"/>
      <c r="AA20" s="148"/>
      <c r="AB20" s="148"/>
      <c r="AC20" s="148"/>
      <c r="AD20" s="148"/>
      <c r="AE20" s="148"/>
      <c r="AF20" s="148"/>
      <c r="AG20" s="148" t="s">
        <v>2057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13</v>
      </c>
      <c r="B21" s="186" t="s">
        <v>2359</v>
      </c>
      <c r="C21" s="197" t="s">
        <v>2360</v>
      </c>
      <c r="D21" s="187" t="s">
        <v>632</v>
      </c>
      <c r="E21" s="188">
        <v>19</v>
      </c>
      <c r="F21" s="189"/>
      <c r="G21" s="190">
        <f t="shared" si="0"/>
        <v>0</v>
      </c>
      <c r="H21" s="189"/>
      <c r="I21" s="190">
        <f t="shared" si="1"/>
        <v>0</v>
      </c>
      <c r="J21" s="189"/>
      <c r="K21" s="190">
        <f t="shared" si="2"/>
        <v>0</v>
      </c>
      <c r="L21" s="190">
        <v>12</v>
      </c>
      <c r="M21" s="190">
        <f t="shared" si="3"/>
        <v>0</v>
      </c>
      <c r="N21" s="188">
        <v>0</v>
      </c>
      <c r="O21" s="188">
        <f t="shared" si="4"/>
        <v>0</v>
      </c>
      <c r="P21" s="188">
        <v>0</v>
      </c>
      <c r="Q21" s="188">
        <f t="shared" si="5"/>
        <v>0</v>
      </c>
      <c r="R21" s="190"/>
      <c r="S21" s="190" t="s">
        <v>633</v>
      </c>
      <c r="T21" s="191" t="s">
        <v>634</v>
      </c>
      <c r="U21" s="159">
        <v>0</v>
      </c>
      <c r="V21" s="159">
        <f t="shared" si="6"/>
        <v>0</v>
      </c>
      <c r="W21" s="159"/>
      <c r="X21" s="159" t="s">
        <v>314</v>
      </c>
      <c r="Y21" s="159" t="s">
        <v>315</v>
      </c>
      <c r="Z21" s="148"/>
      <c r="AA21" s="148"/>
      <c r="AB21" s="148"/>
      <c r="AC21" s="148"/>
      <c r="AD21" s="148"/>
      <c r="AE21" s="148"/>
      <c r="AF21" s="148"/>
      <c r="AG21" s="148" t="s">
        <v>2057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14</v>
      </c>
      <c r="B22" s="186" t="s">
        <v>2361</v>
      </c>
      <c r="C22" s="197" t="s">
        <v>2362</v>
      </c>
      <c r="D22" s="187" t="s">
        <v>632</v>
      </c>
      <c r="E22" s="188">
        <v>1</v>
      </c>
      <c r="F22" s="189"/>
      <c r="G22" s="190">
        <f t="shared" si="0"/>
        <v>0</v>
      </c>
      <c r="H22" s="189"/>
      <c r="I22" s="190">
        <f t="shared" si="1"/>
        <v>0</v>
      </c>
      <c r="J22" s="189"/>
      <c r="K22" s="190">
        <f t="shared" si="2"/>
        <v>0</v>
      </c>
      <c r="L22" s="190">
        <v>12</v>
      </c>
      <c r="M22" s="190">
        <f t="shared" si="3"/>
        <v>0</v>
      </c>
      <c r="N22" s="188">
        <v>0</v>
      </c>
      <c r="O22" s="188">
        <f t="shared" si="4"/>
        <v>0</v>
      </c>
      <c r="P22" s="188">
        <v>0</v>
      </c>
      <c r="Q22" s="188">
        <f t="shared" si="5"/>
        <v>0</v>
      </c>
      <c r="R22" s="190"/>
      <c r="S22" s="190" t="s">
        <v>633</v>
      </c>
      <c r="T22" s="191" t="s">
        <v>634</v>
      </c>
      <c r="U22" s="159">
        <v>0</v>
      </c>
      <c r="V22" s="159">
        <f t="shared" si="6"/>
        <v>0</v>
      </c>
      <c r="W22" s="159"/>
      <c r="X22" s="159" t="s">
        <v>314</v>
      </c>
      <c r="Y22" s="159" t="s">
        <v>315</v>
      </c>
      <c r="Z22" s="148"/>
      <c r="AA22" s="148"/>
      <c r="AB22" s="148"/>
      <c r="AC22" s="148"/>
      <c r="AD22" s="148"/>
      <c r="AE22" s="148"/>
      <c r="AF22" s="148"/>
      <c r="AG22" s="148" t="s">
        <v>2057</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22.5" outlineLevel="1" x14ac:dyDescent="0.2">
      <c r="A23" s="185">
        <v>15</v>
      </c>
      <c r="B23" s="186" t="s">
        <v>2363</v>
      </c>
      <c r="C23" s="197" t="s">
        <v>2364</v>
      </c>
      <c r="D23" s="187" t="s">
        <v>389</v>
      </c>
      <c r="E23" s="188">
        <v>35</v>
      </c>
      <c r="F23" s="189"/>
      <c r="G23" s="190">
        <f t="shared" si="0"/>
        <v>0</v>
      </c>
      <c r="H23" s="189"/>
      <c r="I23" s="190">
        <f t="shared" si="1"/>
        <v>0</v>
      </c>
      <c r="J23" s="189"/>
      <c r="K23" s="190">
        <f t="shared" si="2"/>
        <v>0</v>
      </c>
      <c r="L23" s="190">
        <v>12</v>
      </c>
      <c r="M23" s="190">
        <f t="shared" si="3"/>
        <v>0</v>
      </c>
      <c r="N23" s="188">
        <v>0</v>
      </c>
      <c r="O23" s="188">
        <f t="shared" si="4"/>
        <v>0</v>
      </c>
      <c r="P23" s="188">
        <v>0</v>
      </c>
      <c r="Q23" s="188">
        <f t="shared" si="5"/>
        <v>0</v>
      </c>
      <c r="R23" s="190"/>
      <c r="S23" s="190" t="s">
        <v>633</v>
      </c>
      <c r="T23" s="191" t="s">
        <v>634</v>
      </c>
      <c r="U23" s="159">
        <v>0</v>
      </c>
      <c r="V23" s="159">
        <f t="shared" si="6"/>
        <v>0</v>
      </c>
      <c r="W23" s="159"/>
      <c r="X23" s="159" t="s">
        <v>314</v>
      </c>
      <c r="Y23" s="159" t="s">
        <v>315</v>
      </c>
      <c r="Z23" s="148"/>
      <c r="AA23" s="148"/>
      <c r="AB23" s="148"/>
      <c r="AC23" s="148"/>
      <c r="AD23" s="148"/>
      <c r="AE23" s="148"/>
      <c r="AF23" s="148"/>
      <c r="AG23" s="148" t="s">
        <v>2057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22.5" outlineLevel="1" x14ac:dyDescent="0.2">
      <c r="A24" s="185">
        <v>16</v>
      </c>
      <c r="B24" s="186" t="s">
        <v>2365</v>
      </c>
      <c r="C24" s="197" t="s">
        <v>2366</v>
      </c>
      <c r="D24" s="187" t="s">
        <v>389</v>
      </c>
      <c r="E24" s="188">
        <v>45</v>
      </c>
      <c r="F24" s="189"/>
      <c r="G24" s="190">
        <f t="shared" si="0"/>
        <v>0</v>
      </c>
      <c r="H24" s="189"/>
      <c r="I24" s="190">
        <f t="shared" si="1"/>
        <v>0</v>
      </c>
      <c r="J24" s="189"/>
      <c r="K24" s="190">
        <f t="shared" si="2"/>
        <v>0</v>
      </c>
      <c r="L24" s="190">
        <v>12</v>
      </c>
      <c r="M24" s="190">
        <f t="shared" si="3"/>
        <v>0</v>
      </c>
      <c r="N24" s="188">
        <v>0</v>
      </c>
      <c r="O24" s="188">
        <f t="shared" si="4"/>
        <v>0</v>
      </c>
      <c r="P24" s="188">
        <v>0</v>
      </c>
      <c r="Q24" s="188">
        <f t="shared" si="5"/>
        <v>0</v>
      </c>
      <c r="R24" s="190"/>
      <c r="S24" s="190" t="s">
        <v>633</v>
      </c>
      <c r="T24" s="191" t="s">
        <v>634</v>
      </c>
      <c r="U24" s="159">
        <v>0</v>
      </c>
      <c r="V24" s="159">
        <f t="shared" si="6"/>
        <v>0</v>
      </c>
      <c r="W24" s="159"/>
      <c r="X24" s="159" t="s">
        <v>314</v>
      </c>
      <c r="Y24" s="159" t="s">
        <v>315</v>
      </c>
      <c r="Z24" s="148"/>
      <c r="AA24" s="148"/>
      <c r="AB24" s="148"/>
      <c r="AC24" s="148"/>
      <c r="AD24" s="148"/>
      <c r="AE24" s="148"/>
      <c r="AF24" s="148"/>
      <c r="AG24" s="148" t="s">
        <v>2057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22.5" outlineLevel="1" x14ac:dyDescent="0.2">
      <c r="A25" s="185">
        <v>17</v>
      </c>
      <c r="B25" s="186" t="s">
        <v>2367</v>
      </c>
      <c r="C25" s="197" t="s">
        <v>2368</v>
      </c>
      <c r="D25" s="187" t="s">
        <v>389</v>
      </c>
      <c r="E25" s="188">
        <v>60</v>
      </c>
      <c r="F25" s="189"/>
      <c r="G25" s="190">
        <f t="shared" si="0"/>
        <v>0</v>
      </c>
      <c r="H25" s="189"/>
      <c r="I25" s="190">
        <f t="shared" si="1"/>
        <v>0</v>
      </c>
      <c r="J25" s="189"/>
      <c r="K25" s="190">
        <f t="shared" si="2"/>
        <v>0</v>
      </c>
      <c r="L25" s="190">
        <v>12</v>
      </c>
      <c r="M25" s="190">
        <f t="shared" si="3"/>
        <v>0</v>
      </c>
      <c r="N25" s="188">
        <v>0</v>
      </c>
      <c r="O25" s="188">
        <f t="shared" si="4"/>
        <v>0</v>
      </c>
      <c r="P25" s="188">
        <v>0</v>
      </c>
      <c r="Q25" s="188">
        <f t="shared" si="5"/>
        <v>0</v>
      </c>
      <c r="R25" s="190"/>
      <c r="S25" s="190" t="s">
        <v>633</v>
      </c>
      <c r="T25" s="191" t="s">
        <v>634</v>
      </c>
      <c r="U25" s="159">
        <v>0</v>
      </c>
      <c r="V25" s="159">
        <f t="shared" si="6"/>
        <v>0</v>
      </c>
      <c r="W25" s="159"/>
      <c r="X25" s="159" t="s">
        <v>314</v>
      </c>
      <c r="Y25" s="159" t="s">
        <v>315</v>
      </c>
      <c r="Z25" s="148"/>
      <c r="AA25" s="148"/>
      <c r="AB25" s="148"/>
      <c r="AC25" s="148"/>
      <c r="AD25" s="148"/>
      <c r="AE25" s="148"/>
      <c r="AF25" s="148"/>
      <c r="AG25" s="148" t="s">
        <v>2057</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1" x14ac:dyDescent="0.2">
      <c r="A26" s="185">
        <v>18</v>
      </c>
      <c r="B26" s="186" t="s">
        <v>2369</v>
      </c>
      <c r="C26" s="197" t="s">
        <v>2370</v>
      </c>
      <c r="D26" s="187" t="s">
        <v>389</v>
      </c>
      <c r="E26" s="188">
        <v>57</v>
      </c>
      <c r="F26" s="189"/>
      <c r="G26" s="190">
        <f t="shared" si="0"/>
        <v>0</v>
      </c>
      <c r="H26" s="189"/>
      <c r="I26" s="190">
        <f t="shared" si="1"/>
        <v>0</v>
      </c>
      <c r="J26" s="189"/>
      <c r="K26" s="190">
        <f t="shared" si="2"/>
        <v>0</v>
      </c>
      <c r="L26" s="190">
        <v>12</v>
      </c>
      <c r="M26" s="190">
        <f t="shared" si="3"/>
        <v>0</v>
      </c>
      <c r="N26" s="188">
        <v>0</v>
      </c>
      <c r="O26" s="188">
        <f t="shared" si="4"/>
        <v>0</v>
      </c>
      <c r="P26" s="188">
        <v>0</v>
      </c>
      <c r="Q26" s="188">
        <f t="shared" si="5"/>
        <v>0</v>
      </c>
      <c r="R26" s="190"/>
      <c r="S26" s="190" t="s">
        <v>633</v>
      </c>
      <c r="T26" s="191" t="s">
        <v>634</v>
      </c>
      <c r="U26" s="159">
        <v>0</v>
      </c>
      <c r="V26" s="159">
        <f t="shared" si="6"/>
        <v>0</v>
      </c>
      <c r="W26" s="159"/>
      <c r="X26" s="159" t="s">
        <v>314</v>
      </c>
      <c r="Y26" s="159" t="s">
        <v>315</v>
      </c>
      <c r="Z26" s="148"/>
      <c r="AA26" s="148"/>
      <c r="AB26" s="148"/>
      <c r="AC26" s="148"/>
      <c r="AD26" s="148"/>
      <c r="AE26" s="148"/>
      <c r="AF26" s="148"/>
      <c r="AG26" s="148" t="s">
        <v>2057</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1" x14ac:dyDescent="0.2">
      <c r="A27" s="185">
        <v>19</v>
      </c>
      <c r="B27" s="186" t="s">
        <v>2371</v>
      </c>
      <c r="C27" s="197" t="s">
        <v>2372</v>
      </c>
      <c r="D27" s="187" t="s">
        <v>389</v>
      </c>
      <c r="E27" s="188">
        <v>10</v>
      </c>
      <c r="F27" s="189"/>
      <c r="G27" s="190">
        <f t="shared" si="0"/>
        <v>0</v>
      </c>
      <c r="H27" s="189"/>
      <c r="I27" s="190">
        <f t="shared" si="1"/>
        <v>0</v>
      </c>
      <c r="J27" s="189"/>
      <c r="K27" s="190">
        <f t="shared" si="2"/>
        <v>0</v>
      </c>
      <c r="L27" s="190">
        <v>12</v>
      </c>
      <c r="M27" s="190">
        <f t="shared" si="3"/>
        <v>0</v>
      </c>
      <c r="N27" s="188">
        <v>0</v>
      </c>
      <c r="O27" s="188">
        <f t="shared" si="4"/>
        <v>0</v>
      </c>
      <c r="P27" s="188">
        <v>0</v>
      </c>
      <c r="Q27" s="188">
        <f t="shared" si="5"/>
        <v>0</v>
      </c>
      <c r="R27" s="190"/>
      <c r="S27" s="190" t="s">
        <v>633</v>
      </c>
      <c r="T27" s="191" t="s">
        <v>634</v>
      </c>
      <c r="U27" s="159">
        <v>0</v>
      </c>
      <c r="V27" s="159">
        <f t="shared" si="6"/>
        <v>0</v>
      </c>
      <c r="W27" s="159"/>
      <c r="X27" s="159" t="s">
        <v>314</v>
      </c>
      <c r="Y27" s="159" t="s">
        <v>315</v>
      </c>
      <c r="Z27" s="148"/>
      <c r="AA27" s="148"/>
      <c r="AB27" s="148"/>
      <c r="AC27" s="148"/>
      <c r="AD27" s="148"/>
      <c r="AE27" s="148"/>
      <c r="AF27" s="148"/>
      <c r="AG27" s="148" t="s">
        <v>2057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2.5" outlineLevel="1" x14ac:dyDescent="0.2">
      <c r="A28" s="185">
        <v>20</v>
      </c>
      <c r="B28" s="186" t="s">
        <v>2373</v>
      </c>
      <c r="C28" s="197" t="s">
        <v>2374</v>
      </c>
      <c r="D28" s="187" t="s">
        <v>389</v>
      </c>
      <c r="E28" s="188">
        <v>21</v>
      </c>
      <c r="F28" s="189"/>
      <c r="G28" s="190">
        <f t="shared" si="0"/>
        <v>0</v>
      </c>
      <c r="H28" s="189"/>
      <c r="I28" s="190">
        <f t="shared" si="1"/>
        <v>0</v>
      </c>
      <c r="J28" s="189"/>
      <c r="K28" s="190">
        <f t="shared" si="2"/>
        <v>0</v>
      </c>
      <c r="L28" s="190">
        <v>12</v>
      </c>
      <c r="M28" s="190">
        <f t="shared" si="3"/>
        <v>0</v>
      </c>
      <c r="N28" s="188">
        <v>0</v>
      </c>
      <c r="O28" s="188">
        <f t="shared" si="4"/>
        <v>0</v>
      </c>
      <c r="P28" s="188">
        <v>0</v>
      </c>
      <c r="Q28" s="188">
        <f t="shared" si="5"/>
        <v>0</v>
      </c>
      <c r="R28" s="190"/>
      <c r="S28" s="190" t="s">
        <v>633</v>
      </c>
      <c r="T28" s="191" t="s">
        <v>634</v>
      </c>
      <c r="U28" s="159">
        <v>0</v>
      </c>
      <c r="V28" s="159">
        <f t="shared" si="6"/>
        <v>0</v>
      </c>
      <c r="W28" s="159"/>
      <c r="X28" s="159" t="s">
        <v>314</v>
      </c>
      <c r="Y28" s="159" t="s">
        <v>315</v>
      </c>
      <c r="Z28" s="148"/>
      <c r="AA28" s="148"/>
      <c r="AB28" s="148"/>
      <c r="AC28" s="148"/>
      <c r="AD28" s="148"/>
      <c r="AE28" s="148"/>
      <c r="AF28" s="148"/>
      <c r="AG28" s="148" t="s">
        <v>2057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85">
        <v>21</v>
      </c>
      <c r="B29" s="186" t="s">
        <v>2375</v>
      </c>
      <c r="C29" s="197" t="s">
        <v>2376</v>
      </c>
      <c r="D29" s="187" t="s">
        <v>374</v>
      </c>
      <c r="E29" s="188">
        <v>10</v>
      </c>
      <c r="F29" s="189"/>
      <c r="G29" s="190">
        <f t="shared" si="0"/>
        <v>0</v>
      </c>
      <c r="H29" s="189"/>
      <c r="I29" s="190">
        <f t="shared" si="1"/>
        <v>0</v>
      </c>
      <c r="J29" s="189"/>
      <c r="K29" s="190">
        <f t="shared" si="2"/>
        <v>0</v>
      </c>
      <c r="L29" s="190">
        <v>12</v>
      </c>
      <c r="M29" s="190">
        <f t="shared" si="3"/>
        <v>0</v>
      </c>
      <c r="N29" s="188">
        <v>0</v>
      </c>
      <c r="O29" s="188">
        <f t="shared" si="4"/>
        <v>0</v>
      </c>
      <c r="P29" s="188">
        <v>0</v>
      </c>
      <c r="Q29" s="188">
        <f t="shared" si="5"/>
        <v>0</v>
      </c>
      <c r="R29" s="190"/>
      <c r="S29" s="190" t="s">
        <v>633</v>
      </c>
      <c r="T29" s="191" t="s">
        <v>634</v>
      </c>
      <c r="U29" s="159">
        <v>0</v>
      </c>
      <c r="V29" s="159">
        <f t="shared" si="6"/>
        <v>0</v>
      </c>
      <c r="W29" s="159"/>
      <c r="X29" s="159" t="s">
        <v>314</v>
      </c>
      <c r="Y29" s="159" t="s">
        <v>315</v>
      </c>
      <c r="Z29" s="148"/>
      <c r="AA29" s="148"/>
      <c r="AB29" s="148"/>
      <c r="AC29" s="148"/>
      <c r="AD29" s="148"/>
      <c r="AE29" s="148"/>
      <c r="AF29" s="148"/>
      <c r="AG29" s="148" t="s">
        <v>2057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x14ac:dyDescent="0.2">
      <c r="A30" s="171" t="s">
        <v>308</v>
      </c>
      <c r="B30" s="172" t="s">
        <v>178</v>
      </c>
      <c r="C30" s="194" t="s">
        <v>179</v>
      </c>
      <c r="D30" s="173"/>
      <c r="E30" s="174"/>
      <c r="F30" s="175"/>
      <c r="G30" s="175">
        <f>SUMIF(AG31:AG36,"&lt;&gt;NOR",G31:G36)</f>
        <v>0</v>
      </c>
      <c r="H30" s="175"/>
      <c r="I30" s="175">
        <f>SUM(I31:I36)</f>
        <v>0</v>
      </c>
      <c r="J30" s="175"/>
      <c r="K30" s="175">
        <f>SUM(K31:K36)</f>
        <v>0</v>
      </c>
      <c r="L30" s="175"/>
      <c r="M30" s="175">
        <f>SUM(M31:M36)</f>
        <v>0</v>
      </c>
      <c r="N30" s="174"/>
      <c r="O30" s="174">
        <f>SUM(O31:O36)</f>
        <v>0</v>
      </c>
      <c r="P30" s="174"/>
      <c r="Q30" s="174">
        <f>SUM(Q31:Q36)</f>
        <v>0</v>
      </c>
      <c r="R30" s="175"/>
      <c r="S30" s="175"/>
      <c r="T30" s="176"/>
      <c r="U30" s="170"/>
      <c r="V30" s="170">
        <f>SUM(V31:V36)</f>
        <v>0</v>
      </c>
      <c r="W30" s="170"/>
      <c r="X30" s="170"/>
      <c r="Y30" s="170"/>
      <c r="AG30" t="s">
        <v>309</v>
      </c>
    </row>
    <row r="31" spans="1:60" outlineLevel="1" x14ac:dyDescent="0.2">
      <c r="A31" s="185">
        <v>22</v>
      </c>
      <c r="B31" s="186" t="s">
        <v>2377</v>
      </c>
      <c r="C31" s="197" t="s">
        <v>2378</v>
      </c>
      <c r="D31" s="187" t="s">
        <v>1098</v>
      </c>
      <c r="E31" s="188">
        <v>1</v>
      </c>
      <c r="F31" s="189"/>
      <c r="G31" s="190">
        <f t="shared" ref="G31:G36" si="7">ROUND(E31*F31,2)</f>
        <v>0</v>
      </c>
      <c r="H31" s="189"/>
      <c r="I31" s="190">
        <f t="shared" ref="I31:I36" si="8">ROUND(E31*H31,2)</f>
        <v>0</v>
      </c>
      <c r="J31" s="189"/>
      <c r="K31" s="190">
        <f t="shared" ref="K31:K36" si="9">ROUND(E31*J31,2)</f>
        <v>0</v>
      </c>
      <c r="L31" s="190">
        <v>12</v>
      </c>
      <c r="M31" s="190">
        <f t="shared" ref="M31:M36" si="10">G31*(1+L31/100)</f>
        <v>0</v>
      </c>
      <c r="N31" s="188">
        <v>0</v>
      </c>
      <c r="O31" s="188">
        <f t="shared" ref="O31:O36" si="11">ROUND(E31*N31,2)</f>
        <v>0</v>
      </c>
      <c r="P31" s="188">
        <v>0</v>
      </c>
      <c r="Q31" s="188">
        <f t="shared" ref="Q31:Q36" si="12">ROUND(E31*P31,2)</f>
        <v>0</v>
      </c>
      <c r="R31" s="190"/>
      <c r="S31" s="190" t="s">
        <v>633</v>
      </c>
      <c r="T31" s="191" t="s">
        <v>634</v>
      </c>
      <c r="U31" s="159">
        <v>0</v>
      </c>
      <c r="V31" s="159">
        <f t="shared" ref="V31:V36" si="13">ROUND(E31*U31,2)</f>
        <v>0</v>
      </c>
      <c r="W31" s="159"/>
      <c r="X31" s="159" t="s">
        <v>384</v>
      </c>
      <c r="Y31" s="159" t="s">
        <v>315</v>
      </c>
      <c r="Z31" s="148"/>
      <c r="AA31" s="148"/>
      <c r="AB31" s="148"/>
      <c r="AC31" s="148"/>
      <c r="AD31" s="148"/>
      <c r="AE31" s="148"/>
      <c r="AF31" s="148"/>
      <c r="AG31" s="148" t="s">
        <v>2379</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ht="22.5" outlineLevel="1" x14ac:dyDescent="0.2">
      <c r="A32" s="185">
        <v>23</v>
      </c>
      <c r="B32" s="186" t="s">
        <v>2380</v>
      </c>
      <c r="C32" s="197" t="s">
        <v>2381</v>
      </c>
      <c r="D32" s="187" t="s">
        <v>1098</v>
      </c>
      <c r="E32" s="188">
        <v>1</v>
      </c>
      <c r="F32" s="189"/>
      <c r="G32" s="190">
        <f t="shared" si="7"/>
        <v>0</v>
      </c>
      <c r="H32" s="189"/>
      <c r="I32" s="190">
        <f t="shared" si="8"/>
        <v>0</v>
      </c>
      <c r="J32" s="189"/>
      <c r="K32" s="190">
        <f t="shared" si="9"/>
        <v>0</v>
      </c>
      <c r="L32" s="190">
        <v>12</v>
      </c>
      <c r="M32" s="190">
        <f t="shared" si="10"/>
        <v>0</v>
      </c>
      <c r="N32" s="188">
        <v>0</v>
      </c>
      <c r="O32" s="188">
        <f t="shared" si="11"/>
        <v>0</v>
      </c>
      <c r="P32" s="188">
        <v>0</v>
      </c>
      <c r="Q32" s="188">
        <f t="shared" si="12"/>
        <v>0</v>
      </c>
      <c r="R32" s="190"/>
      <c r="S32" s="190" t="s">
        <v>633</v>
      </c>
      <c r="T32" s="191" t="s">
        <v>634</v>
      </c>
      <c r="U32" s="159">
        <v>0</v>
      </c>
      <c r="V32" s="159">
        <f t="shared" si="13"/>
        <v>0</v>
      </c>
      <c r="W32" s="159"/>
      <c r="X32" s="159" t="s">
        <v>384</v>
      </c>
      <c r="Y32" s="159" t="s">
        <v>315</v>
      </c>
      <c r="Z32" s="148"/>
      <c r="AA32" s="148"/>
      <c r="AB32" s="148"/>
      <c r="AC32" s="148"/>
      <c r="AD32" s="148"/>
      <c r="AE32" s="148"/>
      <c r="AF32" s="148"/>
      <c r="AG32" s="148" t="s">
        <v>2379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85">
        <v>24</v>
      </c>
      <c r="B33" s="186" t="s">
        <v>2382</v>
      </c>
      <c r="C33" s="197" t="s">
        <v>2383</v>
      </c>
      <c r="D33" s="187" t="s">
        <v>1098</v>
      </c>
      <c r="E33" s="188">
        <v>1</v>
      </c>
      <c r="F33" s="189"/>
      <c r="G33" s="190">
        <f t="shared" si="7"/>
        <v>0</v>
      </c>
      <c r="H33" s="189"/>
      <c r="I33" s="190">
        <f t="shared" si="8"/>
        <v>0</v>
      </c>
      <c r="J33" s="189"/>
      <c r="K33" s="190">
        <f t="shared" si="9"/>
        <v>0</v>
      </c>
      <c r="L33" s="190">
        <v>12</v>
      </c>
      <c r="M33" s="190">
        <f t="shared" si="10"/>
        <v>0</v>
      </c>
      <c r="N33" s="188">
        <v>0</v>
      </c>
      <c r="O33" s="188">
        <f t="shared" si="11"/>
        <v>0</v>
      </c>
      <c r="P33" s="188">
        <v>0</v>
      </c>
      <c r="Q33" s="188">
        <f t="shared" si="12"/>
        <v>0</v>
      </c>
      <c r="R33" s="190"/>
      <c r="S33" s="190" t="s">
        <v>633</v>
      </c>
      <c r="T33" s="191" t="s">
        <v>634</v>
      </c>
      <c r="U33" s="159">
        <v>0</v>
      </c>
      <c r="V33" s="159">
        <f t="shared" si="13"/>
        <v>0</v>
      </c>
      <c r="W33" s="159"/>
      <c r="X33" s="159" t="s">
        <v>384</v>
      </c>
      <c r="Y33" s="159" t="s">
        <v>315</v>
      </c>
      <c r="Z33" s="148"/>
      <c r="AA33" s="148"/>
      <c r="AB33" s="148"/>
      <c r="AC33" s="148"/>
      <c r="AD33" s="148"/>
      <c r="AE33" s="148"/>
      <c r="AF33" s="148"/>
      <c r="AG33" s="148" t="s">
        <v>2379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25</v>
      </c>
      <c r="B34" s="186" t="s">
        <v>2384</v>
      </c>
      <c r="C34" s="197" t="s">
        <v>2385</v>
      </c>
      <c r="D34" s="187" t="s">
        <v>1098</v>
      </c>
      <c r="E34" s="188">
        <v>1</v>
      </c>
      <c r="F34" s="189"/>
      <c r="G34" s="190">
        <f t="shared" si="7"/>
        <v>0</v>
      </c>
      <c r="H34" s="189"/>
      <c r="I34" s="190">
        <f t="shared" si="8"/>
        <v>0</v>
      </c>
      <c r="J34" s="189"/>
      <c r="K34" s="190">
        <f t="shared" si="9"/>
        <v>0</v>
      </c>
      <c r="L34" s="190">
        <v>12</v>
      </c>
      <c r="M34" s="190">
        <f t="shared" si="10"/>
        <v>0</v>
      </c>
      <c r="N34" s="188">
        <v>0</v>
      </c>
      <c r="O34" s="188">
        <f t="shared" si="11"/>
        <v>0</v>
      </c>
      <c r="P34" s="188">
        <v>0</v>
      </c>
      <c r="Q34" s="188">
        <f t="shared" si="12"/>
        <v>0</v>
      </c>
      <c r="R34" s="190"/>
      <c r="S34" s="190" t="s">
        <v>633</v>
      </c>
      <c r="T34" s="191" t="s">
        <v>634</v>
      </c>
      <c r="U34" s="159">
        <v>0</v>
      </c>
      <c r="V34" s="159">
        <f t="shared" si="13"/>
        <v>0</v>
      </c>
      <c r="W34" s="159"/>
      <c r="X34" s="159" t="s">
        <v>384</v>
      </c>
      <c r="Y34" s="159" t="s">
        <v>315</v>
      </c>
      <c r="Z34" s="148"/>
      <c r="AA34" s="148"/>
      <c r="AB34" s="148"/>
      <c r="AC34" s="148"/>
      <c r="AD34" s="148"/>
      <c r="AE34" s="148"/>
      <c r="AF34" s="148"/>
      <c r="AG34" s="148" t="s">
        <v>2379</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26</v>
      </c>
      <c r="B35" s="186" t="s">
        <v>2386</v>
      </c>
      <c r="C35" s="197" t="s">
        <v>2387</v>
      </c>
      <c r="D35" s="187" t="s">
        <v>1098</v>
      </c>
      <c r="E35" s="188">
        <v>1</v>
      </c>
      <c r="F35" s="189"/>
      <c r="G35" s="190">
        <f t="shared" si="7"/>
        <v>0</v>
      </c>
      <c r="H35" s="189"/>
      <c r="I35" s="190">
        <f t="shared" si="8"/>
        <v>0</v>
      </c>
      <c r="J35" s="189"/>
      <c r="K35" s="190">
        <f t="shared" si="9"/>
        <v>0</v>
      </c>
      <c r="L35" s="190">
        <v>12</v>
      </c>
      <c r="M35" s="190">
        <f t="shared" si="10"/>
        <v>0</v>
      </c>
      <c r="N35" s="188">
        <v>0</v>
      </c>
      <c r="O35" s="188">
        <f t="shared" si="11"/>
        <v>0</v>
      </c>
      <c r="P35" s="188">
        <v>0</v>
      </c>
      <c r="Q35" s="188">
        <f t="shared" si="12"/>
        <v>0</v>
      </c>
      <c r="R35" s="190"/>
      <c r="S35" s="190" t="s">
        <v>633</v>
      </c>
      <c r="T35" s="191" t="s">
        <v>634</v>
      </c>
      <c r="U35" s="159">
        <v>0</v>
      </c>
      <c r="V35" s="159">
        <f t="shared" si="13"/>
        <v>0</v>
      </c>
      <c r="W35" s="159"/>
      <c r="X35" s="159" t="s">
        <v>384</v>
      </c>
      <c r="Y35" s="159" t="s">
        <v>315</v>
      </c>
      <c r="Z35" s="148"/>
      <c r="AA35" s="148"/>
      <c r="AB35" s="148"/>
      <c r="AC35" s="148"/>
      <c r="AD35" s="148"/>
      <c r="AE35" s="148"/>
      <c r="AF35" s="148"/>
      <c r="AG35" s="148" t="s">
        <v>2379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78">
        <v>27</v>
      </c>
      <c r="B36" s="179" t="s">
        <v>2388</v>
      </c>
      <c r="C36" s="195" t="s">
        <v>2389</v>
      </c>
      <c r="D36" s="180" t="s">
        <v>1098</v>
      </c>
      <c r="E36" s="181">
        <v>1</v>
      </c>
      <c r="F36" s="182"/>
      <c r="G36" s="183">
        <f t="shared" si="7"/>
        <v>0</v>
      </c>
      <c r="H36" s="182"/>
      <c r="I36" s="183">
        <f t="shared" si="8"/>
        <v>0</v>
      </c>
      <c r="J36" s="182"/>
      <c r="K36" s="183">
        <f t="shared" si="9"/>
        <v>0</v>
      </c>
      <c r="L36" s="183">
        <v>12</v>
      </c>
      <c r="M36" s="183">
        <f t="shared" si="10"/>
        <v>0</v>
      </c>
      <c r="N36" s="181">
        <v>0</v>
      </c>
      <c r="O36" s="181">
        <f t="shared" si="11"/>
        <v>0</v>
      </c>
      <c r="P36" s="181">
        <v>0</v>
      </c>
      <c r="Q36" s="181">
        <f t="shared" si="12"/>
        <v>0</v>
      </c>
      <c r="R36" s="183"/>
      <c r="S36" s="183" t="s">
        <v>633</v>
      </c>
      <c r="T36" s="184" t="s">
        <v>634</v>
      </c>
      <c r="U36" s="159">
        <v>0</v>
      </c>
      <c r="V36" s="159">
        <f t="shared" si="13"/>
        <v>0</v>
      </c>
      <c r="W36" s="159"/>
      <c r="X36" s="159" t="s">
        <v>384</v>
      </c>
      <c r="Y36" s="159" t="s">
        <v>315</v>
      </c>
      <c r="Z36" s="148"/>
      <c r="AA36" s="148"/>
      <c r="AB36" s="148"/>
      <c r="AC36" s="148"/>
      <c r="AD36" s="148"/>
      <c r="AE36" s="148"/>
      <c r="AF36" s="148"/>
      <c r="AG36" s="148" t="s">
        <v>2379</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x14ac:dyDescent="0.2">
      <c r="A37" s="3"/>
      <c r="B37" s="4"/>
      <c r="C37" s="203"/>
      <c r="D37" s="6"/>
      <c r="E37" s="3"/>
      <c r="F37" s="3"/>
      <c r="G37" s="3"/>
      <c r="H37" s="3"/>
      <c r="I37" s="3"/>
      <c r="J37" s="3"/>
      <c r="K37" s="3"/>
      <c r="L37" s="3"/>
      <c r="M37" s="3"/>
      <c r="N37" s="3"/>
      <c r="O37" s="3"/>
      <c r="P37" s="3"/>
      <c r="Q37" s="3"/>
      <c r="R37" s="3"/>
      <c r="S37" s="3"/>
      <c r="T37" s="3"/>
      <c r="U37" s="3"/>
      <c r="V37" s="3"/>
      <c r="W37" s="3"/>
      <c r="X37" s="3"/>
      <c r="Y37" s="3"/>
      <c r="AE37">
        <v>12</v>
      </c>
      <c r="AF37">
        <v>21</v>
      </c>
      <c r="AG37" t="s">
        <v>294</v>
      </c>
    </row>
    <row r="38" spans="1:60" x14ac:dyDescent="0.2">
      <c r="A38" s="151"/>
      <c r="B38" s="152" t="s">
        <v>31</v>
      </c>
      <c r="C38" s="204"/>
      <c r="D38" s="153"/>
      <c r="E38" s="154"/>
      <c r="F38" s="154"/>
      <c r="G38" s="177">
        <f>G8+G30</f>
        <v>0</v>
      </c>
      <c r="H38" s="3"/>
      <c r="I38" s="3"/>
      <c r="J38" s="3"/>
      <c r="K38" s="3"/>
      <c r="L38" s="3"/>
      <c r="M38" s="3"/>
      <c r="N38" s="3"/>
      <c r="O38" s="3"/>
      <c r="P38" s="3"/>
      <c r="Q38" s="3"/>
      <c r="R38" s="3"/>
      <c r="S38" s="3"/>
      <c r="T38" s="3"/>
      <c r="U38" s="3"/>
      <c r="V38" s="3"/>
      <c r="W38" s="3"/>
      <c r="X38" s="3"/>
      <c r="Y38" s="3"/>
      <c r="AE38">
        <f>SUMIF(L7:L36,AE37,G7:G36)</f>
        <v>0</v>
      </c>
      <c r="AF38">
        <f>SUMIF(L7:L36,AF37,G7:G36)</f>
        <v>0</v>
      </c>
      <c r="AG38" t="s">
        <v>2082</v>
      </c>
    </row>
    <row r="39" spans="1:60" x14ac:dyDescent="0.2">
      <c r="A39" s="286" t="s">
        <v>2083</v>
      </c>
      <c r="B39" s="286"/>
      <c r="C39" s="203"/>
      <c r="D39" s="6"/>
      <c r="E39" s="3"/>
      <c r="F39" s="3"/>
      <c r="G39" s="3"/>
      <c r="H39" s="3"/>
      <c r="I39" s="3"/>
      <c r="J39" s="3"/>
      <c r="K39" s="3"/>
      <c r="L39" s="3"/>
      <c r="M39" s="3"/>
      <c r="N39" s="3"/>
      <c r="O39" s="3"/>
      <c r="P39" s="3"/>
      <c r="Q39" s="3"/>
      <c r="R39" s="3"/>
      <c r="S39" s="3"/>
      <c r="T39" s="3"/>
      <c r="U39" s="3"/>
      <c r="V39" s="3"/>
      <c r="W39" s="3"/>
      <c r="X39" s="3"/>
      <c r="Y39" s="3"/>
    </row>
    <row r="40" spans="1:60" x14ac:dyDescent="0.2">
      <c r="A40" s="3"/>
      <c r="B40" s="4" t="s">
        <v>2084</v>
      </c>
      <c r="C40" s="203" t="s">
        <v>2085</v>
      </c>
      <c r="D40" s="6"/>
      <c r="E40" s="3"/>
      <c r="F40" s="3"/>
      <c r="G40" s="3"/>
      <c r="H40" s="3"/>
      <c r="I40" s="3"/>
      <c r="J40" s="3"/>
      <c r="K40" s="3"/>
      <c r="L40" s="3"/>
      <c r="M40" s="3"/>
      <c r="N40" s="3"/>
      <c r="O40" s="3"/>
      <c r="P40" s="3"/>
      <c r="Q40" s="3"/>
      <c r="R40" s="3"/>
      <c r="S40" s="3"/>
      <c r="T40" s="3"/>
      <c r="U40" s="3"/>
      <c r="V40" s="3"/>
      <c r="W40" s="3"/>
      <c r="X40" s="3"/>
      <c r="Y40" s="3"/>
      <c r="AG40" t="s">
        <v>2086</v>
      </c>
    </row>
    <row r="41" spans="1:60" ht="25.5" x14ac:dyDescent="0.2">
      <c r="A41" s="3"/>
      <c r="B41" s="4" t="s">
        <v>2087</v>
      </c>
      <c r="C41" s="203" t="s">
        <v>2088</v>
      </c>
      <c r="D41" s="6"/>
      <c r="E41" s="3"/>
      <c r="F41" s="3"/>
      <c r="G41" s="3"/>
      <c r="H41" s="3"/>
      <c r="I41" s="3"/>
      <c r="J41" s="3"/>
      <c r="K41" s="3"/>
      <c r="L41" s="3"/>
      <c r="M41" s="3"/>
      <c r="N41" s="3"/>
      <c r="O41" s="3"/>
      <c r="P41" s="3"/>
      <c r="Q41" s="3"/>
      <c r="R41" s="3"/>
      <c r="S41" s="3"/>
      <c r="T41" s="3"/>
      <c r="U41" s="3"/>
      <c r="V41" s="3"/>
      <c r="W41" s="3"/>
      <c r="X41" s="3"/>
      <c r="Y41" s="3"/>
      <c r="AG41" t="s">
        <v>2089</v>
      </c>
    </row>
    <row r="42" spans="1:60" x14ac:dyDescent="0.2">
      <c r="A42" s="3"/>
      <c r="B42" s="4"/>
      <c r="C42" s="203" t="s">
        <v>2090</v>
      </c>
      <c r="D42" s="6"/>
      <c r="E42" s="3"/>
      <c r="F42" s="3"/>
      <c r="G42" s="3"/>
      <c r="H42" s="3"/>
      <c r="I42" s="3"/>
      <c r="J42" s="3"/>
      <c r="K42" s="3"/>
      <c r="L42" s="3"/>
      <c r="M42" s="3"/>
      <c r="N42" s="3"/>
      <c r="O42" s="3"/>
      <c r="P42" s="3"/>
      <c r="Q42" s="3"/>
      <c r="R42" s="3"/>
      <c r="S42" s="3"/>
      <c r="T42" s="3"/>
      <c r="U42" s="3"/>
      <c r="V42" s="3"/>
      <c r="W42" s="3"/>
      <c r="X42" s="3"/>
      <c r="Y42" s="3"/>
      <c r="AG42" t="s">
        <v>2091</v>
      </c>
    </row>
    <row r="43" spans="1:60" x14ac:dyDescent="0.2">
      <c r="A43" s="3"/>
      <c r="B43" s="4"/>
      <c r="C43" s="203"/>
      <c r="D43" s="6"/>
      <c r="E43" s="3"/>
      <c r="F43" s="3"/>
      <c r="G43" s="3"/>
      <c r="H43" s="3"/>
      <c r="I43" s="3"/>
      <c r="J43" s="3"/>
      <c r="K43" s="3"/>
      <c r="L43" s="3"/>
      <c r="M43" s="3"/>
      <c r="N43" s="3"/>
      <c r="O43" s="3"/>
      <c r="P43" s="3"/>
      <c r="Q43" s="3"/>
      <c r="R43" s="3"/>
      <c r="S43" s="3"/>
      <c r="T43" s="3"/>
      <c r="U43" s="3"/>
      <c r="V43" s="3"/>
      <c r="W43" s="3"/>
      <c r="X43" s="3"/>
      <c r="Y43" s="3"/>
    </row>
    <row r="44" spans="1:60" x14ac:dyDescent="0.2">
      <c r="A44" s="3"/>
      <c r="B44" s="4"/>
      <c r="C44" s="203"/>
      <c r="D44" s="6"/>
      <c r="E44" s="3"/>
      <c r="F44" s="3"/>
      <c r="G44" s="3"/>
      <c r="H44" s="3"/>
      <c r="I44" s="3"/>
      <c r="J44" s="3"/>
      <c r="K44" s="3"/>
      <c r="L44" s="3"/>
      <c r="M44" s="3"/>
      <c r="N44" s="3"/>
      <c r="O44" s="3"/>
      <c r="P44" s="3"/>
      <c r="Q44" s="3"/>
      <c r="R44" s="3"/>
      <c r="S44" s="3"/>
      <c r="T44" s="3"/>
      <c r="U44" s="3"/>
      <c r="V44" s="3"/>
      <c r="W44" s="3"/>
      <c r="X44" s="3"/>
      <c r="Y44" s="3"/>
    </row>
    <row r="45" spans="1:60" x14ac:dyDescent="0.2">
      <c r="A45" s="3"/>
      <c r="B45" s="4"/>
      <c r="C45" s="203"/>
      <c r="D45" s="6"/>
      <c r="E45" s="3"/>
      <c r="F45" s="3"/>
      <c r="G45" s="3"/>
      <c r="H45" s="3"/>
      <c r="I45" s="3"/>
      <c r="J45" s="3"/>
      <c r="K45" s="3"/>
      <c r="L45" s="3"/>
      <c r="M45" s="3"/>
      <c r="N45" s="3"/>
      <c r="O45" s="3"/>
      <c r="P45" s="3"/>
      <c r="Q45" s="3"/>
      <c r="R45" s="3"/>
      <c r="S45" s="3"/>
      <c r="T45" s="3"/>
      <c r="U45" s="3"/>
      <c r="V45" s="3"/>
      <c r="W45" s="3"/>
      <c r="X45" s="3"/>
      <c r="Y45" s="3"/>
    </row>
    <row r="46" spans="1:60" x14ac:dyDescent="0.2">
      <c r="A46" s="287" t="s">
        <v>2092</v>
      </c>
      <c r="B46" s="287"/>
      <c r="C46" s="288"/>
      <c r="D46" s="6"/>
      <c r="E46" s="3"/>
      <c r="F46" s="3"/>
      <c r="G46" s="3"/>
      <c r="H46" s="3"/>
      <c r="I46" s="3"/>
      <c r="J46" s="3"/>
      <c r="K46" s="3"/>
      <c r="L46" s="3"/>
      <c r="M46" s="3"/>
      <c r="N46" s="3"/>
      <c r="O46" s="3"/>
      <c r="P46" s="3"/>
      <c r="Q46" s="3"/>
      <c r="R46" s="3"/>
      <c r="S46" s="3"/>
      <c r="T46" s="3"/>
      <c r="U46" s="3"/>
      <c r="V46" s="3"/>
      <c r="W46" s="3"/>
      <c r="X46" s="3"/>
      <c r="Y46" s="3"/>
    </row>
    <row r="47" spans="1:60" x14ac:dyDescent="0.2">
      <c r="A47" s="267"/>
      <c r="B47" s="268"/>
      <c r="C47" s="269"/>
      <c r="D47" s="268"/>
      <c r="E47" s="268"/>
      <c r="F47" s="268"/>
      <c r="G47" s="270"/>
      <c r="H47" s="3"/>
      <c r="I47" s="3"/>
      <c r="J47" s="3"/>
      <c r="K47" s="3"/>
      <c r="L47" s="3"/>
      <c r="M47" s="3"/>
      <c r="N47" s="3"/>
      <c r="O47" s="3"/>
      <c r="P47" s="3"/>
      <c r="Q47" s="3"/>
      <c r="R47" s="3"/>
      <c r="S47" s="3"/>
      <c r="T47" s="3"/>
      <c r="U47" s="3"/>
      <c r="V47" s="3"/>
      <c r="W47" s="3"/>
      <c r="X47" s="3"/>
      <c r="Y47" s="3"/>
      <c r="AG47" t="s">
        <v>2093</v>
      </c>
    </row>
    <row r="48" spans="1:60" x14ac:dyDescent="0.2">
      <c r="A48" s="271"/>
      <c r="B48" s="272"/>
      <c r="C48" s="273"/>
      <c r="D48" s="272"/>
      <c r="E48" s="272"/>
      <c r="F48" s="272"/>
      <c r="G48" s="274"/>
      <c r="H48" s="3"/>
      <c r="I48" s="3"/>
      <c r="J48" s="3"/>
      <c r="K48" s="3"/>
      <c r="L48" s="3"/>
      <c r="M48" s="3"/>
      <c r="N48" s="3"/>
      <c r="O48" s="3"/>
      <c r="P48" s="3"/>
      <c r="Q48" s="3"/>
      <c r="R48" s="3"/>
      <c r="S48" s="3"/>
      <c r="T48" s="3"/>
      <c r="U48" s="3"/>
      <c r="V48" s="3"/>
      <c r="W48" s="3"/>
      <c r="X48" s="3"/>
      <c r="Y48" s="3"/>
    </row>
    <row r="49" spans="1:33" x14ac:dyDescent="0.2">
      <c r="A49" s="271"/>
      <c r="B49" s="272"/>
      <c r="C49" s="273"/>
      <c r="D49" s="272"/>
      <c r="E49" s="272"/>
      <c r="F49" s="272"/>
      <c r="G49" s="274"/>
      <c r="H49" s="3"/>
      <c r="I49" s="3"/>
      <c r="J49" s="3"/>
      <c r="K49" s="3"/>
      <c r="L49" s="3"/>
      <c r="M49" s="3"/>
      <c r="N49" s="3"/>
      <c r="O49" s="3"/>
      <c r="P49" s="3"/>
      <c r="Q49" s="3"/>
      <c r="R49" s="3"/>
      <c r="S49" s="3"/>
      <c r="T49" s="3"/>
      <c r="U49" s="3"/>
      <c r="V49" s="3"/>
      <c r="W49" s="3"/>
      <c r="X49" s="3"/>
      <c r="Y49" s="3"/>
    </row>
    <row r="50" spans="1:33" x14ac:dyDescent="0.2">
      <c r="A50" s="271"/>
      <c r="B50" s="272"/>
      <c r="C50" s="273"/>
      <c r="D50" s="272"/>
      <c r="E50" s="272"/>
      <c r="F50" s="272"/>
      <c r="G50" s="274"/>
      <c r="H50" s="3"/>
      <c r="I50" s="3"/>
      <c r="J50" s="3"/>
      <c r="K50" s="3"/>
      <c r="L50" s="3"/>
      <c r="M50" s="3"/>
      <c r="N50" s="3"/>
      <c r="O50" s="3"/>
      <c r="P50" s="3"/>
      <c r="Q50" s="3"/>
      <c r="R50" s="3"/>
      <c r="S50" s="3"/>
      <c r="T50" s="3"/>
      <c r="U50" s="3"/>
      <c r="V50" s="3"/>
      <c r="W50" s="3"/>
      <c r="X50" s="3"/>
      <c r="Y50" s="3"/>
    </row>
    <row r="51" spans="1:33" x14ac:dyDescent="0.2">
      <c r="A51" s="275"/>
      <c r="B51" s="276"/>
      <c r="C51" s="277"/>
      <c r="D51" s="276"/>
      <c r="E51" s="276"/>
      <c r="F51" s="276"/>
      <c r="G51" s="278"/>
      <c r="H51" s="3"/>
      <c r="I51" s="3"/>
      <c r="J51" s="3"/>
      <c r="K51" s="3"/>
      <c r="L51" s="3"/>
      <c r="M51" s="3"/>
      <c r="N51" s="3"/>
      <c r="O51" s="3"/>
      <c r="P51" s="3"/>
      <c r="Q51" s="3"/>
      <c r="R51" s="3"/>
      <c r="S51" s="3"/>
      <c r="T51" s="3"/>
      <c r="U51" s="3"/>
      <c r="V51" s="3"/>
      <c r="W51" s="3"/>
      <c r="X51" s="3"/>
      <c r="Y51" s="3"/>
    </row>
    <row r="52" spans="1:33" x14ac:dyDescent="0.2">
      <c r="A52" s="3"/>
      <c r="B52" s="4"/>
      <c r="C52" s="203"/>
      <c r="D52" s="6"/>
      <c r="E52" s="3"/>
      <c r="F52" s="3"/>
      <c r="G52" s="3"/>
      <c r="H52" s="3"/>
      <c r="I52" s="3"/>
      <c r="J52" s="3"/>
      <c r="K52" s="3"/>
      <c r="L52" s="3"/>
      <c r="M52" s="3"/>
      <c r="N52" s="3"/>
      <c r="O52" s="3"/>
      <c r="P52" s="3"/>
      <c r="Q52" s="3"/>
      <c r="R52" s="3"/>
      <c r="S52" s="3"/>
      <c r="T52" s="3"/>
      <c r="U52" s="3"/>
      <c r="V52" s="3"/>
      <c r="W52" s="3"/>
      <c r="X52" s="3"/>
      <c r="Y52" s="3"/>
    </row>
    <row r="53" spans="1:33" x14ac:dyDescent="0.2">
      <c r="C53" s="205"/>
      <c r="D53" s="10"/>
      <c r="AG53" t="s">
        <v>2094</v>
      </c>
    </row>
    <row r="54" spans="1:33" x14ac:dyDescent="0.2">
      <c r="D54" s="10"/>
    </row>
    <row r="55" spans="1:33" x14ac:dyDescent="0.2">
      <c r="D55" s="10"/>
    </row>
    <row r="56" spans="1:33" x14ac:dyDescent="0.2">
      <c r="D56" s="10"/>
    </row>
    <row r="57" spans="1:33" x14ac:dyDescent="0.2">
      <c r="D57" s="10"/>
    </row>
    <row r="58" spans="1:33" x14ac:dyDescent="0.2">
      <c r="D58" s="10"/>
    </row>
    <row r="59" spans="1:33" x14ac:dyDescent="0.2">
      <c r="D59" s="10"/>
    </row>
    <row r="60" spans="1:33" x14ac:dyDescent="0.2">
      <c r="D60" s="10"/>
    </row>
    <row r="61" spans="1:33" x14ac:dyDescent="0.2">
      <c r="D61" s="10"/>
    </row>
    <row r="62" spans="1:33" x14ac:dyDescent="0.2">
      <c r="D62" s="10"/>
    </row>
    <row r="63" spans="1:33" x14ac:dyDescent="0.2">
      <c r="D63" s="10"/>
    </row>
    <row r="64" spans="1:33"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6RBryLI4EiX3XMBPHO+r1NzRvlz7e72lKz66UprdyW7Zqg/QlJJxR21as19Xcu7GJxguecB0TTK8YTU8xTDIIA==" saltValue="mwuqFkx1kGNrS4Vv6e26ww==" spinCount="100000" sheet="1" formatRows="0"/>
  <mergeCells count="7">
    <mergeCell ref="A47:G51"/>
    <mergeCell ref="A1:G1"/>
    <mergeCell ref="C2:G2"/>
    <mergeCell ref="C3:G3"/>
    <mergeCell ref="C4:G4"/>
    <mergeCell ref="A39:B39"/>
    <mergeCell ref="A46:C4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58</v>
      </c>
      <c r="C3" s="280" t="s">
        <v>59</v>
      </c>
      <c r="D3" s="281"/>
      <c r="E3" s="281"/>
      <c r="F3" s="281"/>
      <c r="G3" s="282"/>
      <c r="AC3" s="121" t="s">
        <v>283</v>
      </c>
      <c r="AG3" t="s">
        <v>284</v>
      </c>
    </row>
    <row r="4" spans="1:60" ht="24.95" customHeight="1" x14ac:dyDescent="0.2">
      <c r="A4" s="141" t="s">
        <v>10</v>
      </c>
      <c r="B4" s="142" t="s">
        <v>68</v>
      </c>
      <c r="C4" s="283" t="s">
        <v>69</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216</v>
      </c>
      <c r="C8" s="194" t="s">
        <v>217</v>
      </c>
      <c r="D8" s="173"/>
      <c r="E8" s="174"/>
      <c r="F8" s="175"/>
      <c r="G8" s="175">
        <f>SUMIF(AG9:AG9,"&lt;&gt;NOR",G9:G9)</f>
        <v>0</v>
      </c>
      <c r="H8" s="175"/>
      <c r="I8" s="175">
        <f>SUM(I9:I9)</f>
        <v>0</v>
      </c>
      <c r="J8" s="175"/>
      <c r="K8" s="175">
        <f>SUM(K9:K9)</f>
        <v>0</v>
      </c>
      <c r="L8" s="175"/>
      <c r="M8" s="175">
        <f>SUM(M9:M9)</f>
        <v>0</v>
      </c>
      <c r="N8" s="174"/>
      <c r="O8" s="174">
        <f>SUM(O9:O9)</f>
        <v>0</v>
      </c>
      <c r="P8" s="174"/>
      <c r="Q8" s="174">
        <f>SUM(Q9:Q9)</f>
        <v>0</v>
      </c>
      <c r="R8" s="175"/>
      <c r="S8" s="175"/>
      <c r="T8" s="176"/>
      <c r="U8" s="170"/>
      <c r="V8" s="170">
        <f>SUM(V9:V9)</f>
        <v>0</v>
      </c>
      <c r="W8" s="170"/>
      <c r="X8" s="170"/>
      <c r="Y8" s="170"/>
      <c r="AG8" t="s">
        <v>309</v>
      </c>
    </row>
    <row r="9" spans="1:60" ht="33.75" outlineLevel="1" x14ac:dyDescent="0.2">
      <c r="A9" s="185">
        <v>1</v>
      </c>
      <c r="B9" s="186" t="s">
        <v>2390</v>
      </c>
      <c r="C9" s="197" t="s">
        <v>2391</v>
      </c>
      <c r="D9" s="187" t="s">
        <v>2262</v>
      </c>
      <c r="E9" s="188">
        <v>80</v>
      </c>
      <c r="F9" s="189"/>
      <c r="G9" s="190">
        <f>ROUND(E9*F9,2)</f>
        <v>0</v>
      </c>
      <c r="H9" s="189"/>
      <c r="I9" s="190">
        <f>ROUND(E9*H9,2)</f>
        <v>0</v>
      </c>
      <c r="J9" s="189"/>
      <c r="K9" s="190">
        <f>ROUND(E9*J9,2)</f>
        <v>0</v>
      </c>
      <c r="L9" s="190">
        <v>12</v>
      </c>
      <c r="M9" s="190">
        <f>G9*(1+L9/100)</f>
        <v>0</v>
      </c>
      <c r="N9" s="188">
        <v>0</v>
      </c>
      <c r="O9" s="188">
        <f>ROUND(E9*N9,2)</f>
        <v>0</v>
      </c>
      <c r="P9" s="188">
        <v>0</v>
      </c>
      <c r="Q9" s="188">
        <f>ROUND(E9*P9,2)</f>
        <v>0</v>
      </c>
      <c r="R9" s="190"/>
      <c r="S9" s="190" t="s">
        <v>2392</v>
      </c>
      <c r="T9" s="191" t="s">
        <v>2393</v>
      </c>
      <c r="U9" s="159">
        <v>0</v>
      </c>
      <c r="V9" s="159">
        <f>ROUND(E9*U9,2)</f>
        <v>0</v>
      </c>
      <c r="W9" s="159"/>
      <c r="X9" s="159" t="s">
        <v>314</v>
      </c>
      <c r="Y9" s="159" t="s">
        <v>315</v>
      </c>
      <c r="Z9" s="148"/>
      <c r="AA9" s="148"/>
      <c r="AB9" s="148"/>
      <c r="AC9" s="148"/>
      <c r="AD9" s="148"/>
      <c r="AE9" s="148"/>
      <c r="AF9" s="148"/>
      <c r="AG9" s="148" t="s">
        <v>2057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5.5" x14ac:dyDescent="0.2">
      <c r="A10" s="171" t="s">
        <v>308</v>
      </c>
      <c r="B10" s="172" t="s">
        <v>218</v>
      </c>
      <c r="C10" s="194" t="s">
        <v>219</v>
      </c>
      <c r="D10" s="173"/>
      <c r="E10" s="174"/>
      <c r="F10" s="175"/>
      <c r="G10" s="175">
        <f>SUMIF(AG11:AG11,"&lt;&gt;NOR",G11:G11)</f>
        <v>0</v>
      </c>
      <c r="H10" s="175"/>
      <c r="I10" s="175">
        <f>SUM(I11:I11)</f>
        <v>0</v>
      </c>
      <c r="J10" s="175"/>
      <c r="K10" s="175">
        <f>SUM(K11:K11)</f>
        <v>0</v>
      </c>
      <c r="L10" s="175"/>
      <c r="M10" s="175">
        <f>SUM(M11:M11)</f>
        <v>0</v>
      </c>
      <c r="N10" s="174"/>
      <c r="O10" s="174">
        <f>SUM(O11:O11)</f>
        <v>0</v>
      </c>
      <c r="P10" s="174"/>
      <c r="Q10" s="174">
        <f>SUM(Q11:Q11)</f>
        <v>0</v>
      </c>
      <c r="R10" s="175"/>
      <c r="S10" s="175"/>
      <c r="T10" s="176"/>
      <c r="U10" s="170"/>
      <c r="V10" s="170">
        <f>SUM(V11:V11)</f>
        <v>0</v>
      </c>
      <c r="W10" s="170"/>
      <c r="X10" s="170"/>
      <c r="Y10" s="170"/>
      <c r="AG10" t="s">
        <v>309</v>
      </c>
    </row>
    <row r="11" spans="1:60" outlineLevel="1" x14ac:dyDescent="0.2">
      <c r="A11" s="185">
        <v>2</v>
      </c>
      <c r="B11" s="186" t="s">
        <v>2394</v>
      </c>
      <c r="C11" s="197" t="s">
        <v>2395</v>
      </c>
      <c r="D11" s="187" t="s">
        <v>1426</v>
      </c>
      <c r="E11" s="188">
        <v>1</v>
      </c>
      <c r="F11" s="189"/>
      <c r="G11" s="190">
        <f>ROUND(E11*F11,2)</f>
        <v>0</v>
      </c>
      <c r="H11" s="189"/>
      <c r="I11" s="190">
        <f>ROUND(E11*H11,2)</f>
        <v>0</v>
      </c>
      <c r="J11" s="189"/>
      <c r="K11" s="190">
        <f>ROUND(E11*J11,2)</f>
        <v>0</v>
      </c>
      <c r="L11" s="190">
        <v>12</v>
      </c>
      <c r="M11" s="190">
        <f>G11*(1+L11/100)</f>
        <v>0</v>
      </c>
      <c r="N11" s="188">
        <v>0</v>
      </c>
      <c r="O11" s="188">
        <f>ROUND(E11*N11,2)</f>
        <v>0</v>
      </c>
      <c r="P11" s="188">
        <v>0</v>
      </c>
      <c r="Q11" s="188">
        <f>ROUND(E11*P11,2)</f>
        <v>0</v>
      </c>
      <c r="R11" s="190"/>
      <c r="S11" s="190" t="s">
        <v>2392</v>
      </c>
      <c r="T11" s="191" t="s">
        <v>2393</v>
      </c>
      <c r="U11" s="159">
        <v>0</v>
      </c>
      <c r="V11" s="159">
        <f>ROUND(E11*U11,2)</f>
        <v>0</v>
      </c>
      <c r="W11" s="159"/>
      <c r="X11" s="159" t="s">
        <v>314</v>
      </c>
      <c r="Y11" s="159" t="s">
        <v>315</v>
      </c>
      <c r="Z11" s="148"/>
      <c r="AA11" s="148"/>
      <c r="AB11" s="148"/>
      <c r="AC11" s="148"/>
      <c r="AD11" s="148"/>
      <c r="AE11" s="148"/>
      <c r="AF11" s="148"/>
      <c r="AG11" s="148" t="s">
        <v>2057</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x14ac:dyDescent="0.2">
      <c r="A12" s="171" t="s">
        <v>308</v>
      </c>
      <c r="B12" s="172" t="s">
        <v>222</v>
      </c>
      <c r="C12" s="194" t="s">
        <v>223</v>
      </c>
      <c r="D12" s="173"/>
      <c r="E12" s="174"/>
      <c r="F12" s="175"/>
      <c r="G12" s="175">
        <f>SUMIF(AG13:AG13,"&lt;&gt;NOR",G13:G13)</f>
        <v>0</v>
      </c>
      <c r="H12" s="175"/>
      <c r="I12" s="175">
        <f>SUM(I13:I13)</f>
        <v>0</v>
      </c>
      <c r="J12" s="175"/>
      <c r="K12" s="175">
        <f>SUM(K13:K13)</f>
        <v>0</v>
      </c>
      <c r="L12" s="175"/>
      <c r="M12" s="175">
        <f>SUM(M13:M13)</f>
        <v>0</v>
      </c>
      <c r="N12" s="174"/>
      <c r="O12" s="174">
        <f>SUM(O13:O13)</f>
        <v>0</v>
      </c>
      <c r="P12" s="174"/>
      <c r="Q12" s="174">
        <f>SUM(Q13:Q13)</f>
        <v>0</v>
      </c>
      <c r="R12" s="175"/>
      <c r="S12" s="175"/>
      <c r="T12" s="176"/>
      <c r="U12" s="170"/>
      <c r="V12" s="170">
        <f>SUM(V13:V13)</f>
        <v>0</v>
      </c>
      <c r="W12" s="170"/>
      <c r="X12" s="170"/>
      <c r="Y12" s="170"/>
      <c r="AG12" t="s">
        <v>309</v>
      </c>
    </row>
    <row r="13" spans="1:60" ht="22.5" outlineLevel="1" x14ac:dyDescent="0.2">
      <c r="A13" s="185">
        <v>3</v>
      </c>
      <c r="B13" s="186" t="s">
        <v>2396</v>
      </c>
      <c r="C13" s="197" t="s">
        <v>2397</v>
      </c>
      <c r="D13" s="187" t="s">
        <v>1426</v>
      </c>
      <c r="E13" s="188">
        <v>1</v>
      </c>
      <c r="F13" s="189"/>
      <c r="G13" s="190">
        <f>ROUND(E13*F13,2)</f>
        <v>0</v>
      </c>
      <c r="H13" s="189"/>
      <c r="I13" s="190">
        <f>ROUND(E13*H13,2)</f>
        <v>0</v>
      </c>
      <c r="J13" s="189"/>
      <c r="K13" s="190">
        <f>ROUND(E13*J13,2)</f>
        <v>0</v>
      </c>
      <c r="L13" s="190">
        <v>12</v>
      </c>
      <c r="M13" s="190">
        <f>G13*(1+L13/100)</f>
        <v>0</v>
      </c>
      <c r="N13" s="188">
        <v>0</v>
      </c>
      <c r="O13" s="188">
        <f>ROUND(E13*N13,2)</f>
        <v>0</v>
      </c>
      <c r="P13" s="188">
        <v>0</v>
      </c>
      <c r="Q13" s="188">
        <f>ROUND(E13*P13,2)</f>
        <v>0</v>
      </c>
      <c r="R13" s="190"/>
      <c r="S13" s="190" t="s">
        <v>633</v>
      </c>
      <c r="T13" s="191" t="s">
        <v>634</v>
      </c>
      <c r="U13" s="159">
        <v>0</v>
      </c>
      <c r="V13" s="159">
        <f>ROUND(E13*U13,2)</f>
        <v>0</v>
      </c>
      <c r="W13" s="159"/>
      <c r="X13" s="159" t="s">
        <v>314</v>
      </c>
      <c r="Y13" s="159" t="s">
        <v>315</v>
      </c>
      <c r="Z13" s="148"/>
      <c r="AA13" s="148"/>
      <c r="AB13" s="148"/>
      <c r="AC13" s="148"/>
      <c r="AD13" s="148"/>
      <c r="AE13" s="148"/>
      <c r="AF13" s="148"/>
      <c r="AG13" s="148" t="s">
        <v>2057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x14ac:dyDescent="0.2">
      <c r="A14" s="171" t="s">
        <v>308</v>
      </c>
      <c r="B14" s="172" t="s">
        <v>229</v>
      </c>
      <c r="C14" s="194" t="s">
        <v>230</v>
      </c>
      <c r="D14" s="173"/>
      <c r="E14" s="174"/>
      <c r="F14" s="175"/>
      <c r="G14" s="175">
        <f>SUMIF(AG15:AG22,"&lt;&gt;NOR",G15:G22)</f>
        <v>0</v>
      </c>
      <c r="H14" s="175"/>
      <c r="I14" s="175">
        <f>SUM(I15:I22)</f>
        <v>0</v>
      </c>
      <c r="J14" s="175"/>
      <c r="K14" s="175">
        <f>SUM(K15:K22)</f>
        <v>0</v>
      </c>
      <c r="L14" s="175"/>
      <c r="M14" s="175">
        <f>SUM(M15:M22)</f>
        <v>0</v>
      </c>
      <c r="N14" s="174"/>
      <c r="O14" s="174">
        <f>SUM(O15:O22)</f>
        <v>0.05</v>
      </c>
      <c r="P14" s="174"/>
      <c r="Q14" s="174">
        <f>SUM(Q15:Q22)</f>
        <v>0</v>
      </c>
      <c r="R14" s="175"/>
      <c r="S14" s="175"/>
      <c r="T14" s="176"/>
      <c r="U14" s="170"/>
      <c r="V14" s="170">
        <f>SUM(V15:V22)</f>
        <v>0</v>
      </c>
      <c r="W14" s="170"/>
      <c r="X14" s="170"/>
      <c r="Y14" s="170"/>
      <c r="AG14" t="s">
        <v>309</v>
      </c>
    </row>
    <row r="15" spans="1:60" ht="56.25" outlineLevel="1" x14ac:dyDescent="0.2">
      <c r="A15" s="178">
        <v>4</v>
      </c>
      <c r="B15" s="179" t="s">
        <v>2398</v>
      </c>
      <c r="C15" s="195" t="s">
        <v>2399</v>
      </c>
      <c r="D15" s="180" t="s">
        <v>389</v>
      </c>
      <c r="E15" s="181">
        <v>112</v>
      </c>
      <c r="F15" s="182"/>
      <c r="G15" s="183">
        <f>ROUND(E15*F15,2)</f>
        <v>0</v>
      </c>
      <c r="H15" s="182"/>
      <c r="I15" s="183">
        <f>ROUND(E15*H15,2)</f>
        <v>0</v>
      </c>
      <c r="J15" s="182"/>
      <c r="K15" s="183">
        <f>ROUND(E15*J15,2)</f>
        <v>0</v>
      </c>
      <c r="L15" s="183">
        <v>12</v>
      </c>
      <c r="M15" s="183">
        <f>G15*(1+L15/100)</f>
        <v>0</v>
      </c>
      <c r="N15" s="181">
        <v>1.9000000000000001E-4</v>
      </c>
      <c r="O15" s="181">
        <f>ROUND(E15*N15,2)</f>
        <v>0.02</v>
      </c>
      <c r="P15" s="181">
        <v>0</v>
      </c>
      <c r="Q15" s="181">
        <f>ROUND(E15*P15,2)</f>
        <v>0</v>
      </c>
      <c r="R15" s="183"/>
      <c r="S15" s="183" t="s">
        <v>2392</v>
      </c>
      <c r="T15" s="184" t="s">
        <v>2393</v>
      </c>
      <c r="U15" s="159">
        <v>0</v>
      </c>
      <c r="V15" s="159">
        <f>ROUND(E15*U15,2)</f>
        <v>0</v>
      </c>
      <c r="W15" s="159"/>
      <c r="X15" s="159" t="s">
        <v>314</v>
      </c>
      <c r="Y15" s="159" t="s">
        <v>315</v>
      </c>
      <c r="Z15" s="148"/>
      <c r="AA15" s="148"/>
      <c r="AB15" s="148"/>
      <c r="AC15" s="148"/>
      <c r="AD15" s="148"/>
      <c r="AE15" s="148"/>
      <c r="AF15" s="148"/>
      <c r="AG15" s="148" t="s">
        <v>2400</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265" t="s">
        <v>2401</v>
      </c>
      <c r="D16" s="266"/>
      <c r="E16" s="266"/>
      <c r="F16" s="266"/>
      <c r="G16" s="266"/>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365</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45" outlineLevel="1" x14ac:dyDescent="0.2">
      <c r="A17" s="185">
        <v>5</v>
      </c>
      <c r="B17" s="186" t="s">
        <v>2402</v>
      </c>
      <c r="C17" s="197" t="s">
        <v>2403</v>
      </c>
      <c r="D17" s="187" t="s">
        <v>381</v>
      </c>
      <c r="E17" s="188">
        <v>5.0999999999999997E-2</v>
      </c>
      <c r="F17" s="189"/>
      <c r="G17" s="190">
        <f t="shared" ref="G17:G22" si="0">ROUND(E17*F17,2)</f>
        <v>0</v>
      </c>
      <c r="H17" s="189"/>
      <c r="I17" s="190">
        <f t="shared" ref="I17:I22" si="1">ROUND(E17*H17,2)</f>
        <v>0</v>
      </c>
      <c r="J17" s="189"/>
      <c r="K17" s="190">
        <f t="shared" ref="K17:K22" si="2">ROUND(E17*J17,2)</f>
        <v>0</v>
      </c>
      <c r="L17" s="190">
        <v>12</v>
      </c>
      <c r="M17" s="190">
        <f t="shared" ref="M17:M22" si="3">G17*(1+L17/100)</f>
        <v>0</v>
      </c>
      <c r="N17" s="188">
        <v>0</v>
      </c>
      <c r="O17" s="188">
        <f t="shared" ref="O17:O22" si="4">ROUND(E17*N17,2)</f>
        <v>0</v>
      </c>
      <c r="P17" s="188">
        <v>0</v>
      </c>
      <c r="Q17" s="188">
        <f t="shared" ref="Q17:Q22" si="5">ROUND(E17*P17,2)</f>
        <v>0</v>
      </c>
      <c r="R17" s="190"/>
      <c r="S17" s="190" t="s">
        <v>2392</v>
      </c>
      <c r="T17" s="191" t="s">
        <v>2393</v>
      </c>
      <c r="U17" s="159">
        <v>0</v>
      </c>
      <c r="V17" s="159">
        <f t="shared" ref="V17:V22" si="6">ROUND(E17*U17,2)</f>
        <v>0</v>
      </c>
      <c r="W17" s="159"/>
      <c r="X17" s="159" t="s">
        <v>314</v>
      </c>
      <c r="Y17" s="159" t="s">
        <v>315</v>
      </c>
      <c r="Z17" s="148"/>
      <c r="AA17" s="148"/>
      <c r="AB17" s="148"/>
      <c r="AC17" s="148"/>
      <c r="AD17" s="148"/>
      <c r="AE17" s="148"/>
      <c r="AF17" s="148"/>
      <c r="AG17" s="148" t="s">
        <v>2400</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2.5" outlineLevel="1" x14ac:dyDescent="0.2">
      <c r="A18" s="185">
        <v>6</v>
      </c>
      <c r="B18" s="186" t="s">
        <v>2404</v>
      </c>
      <c r="C18" s="197" t="s">
        <v>2405</v>
      </c>
      <c r="D18" s="187" t="s">
        <v>389</v>
      </c>
      <c r="E18" s="188">
        <v>25</v>
      </c>
      <c r="F18" s="189"/>
      <c r="G18" s="190">
        <f t="shared" si="0"/>
        <v>0</v>
      </c>
      <c r="H18" s="189"/>
      <c r="I18" s="190">
        <f t="shared" si="1"/>
        <v>0</v>
      </c>
      <c r="J18" s="189"/>
      <c r="K18" s="190">
        <f t="shared" si="2"/>
        <v>0</v>
      </c>
      <c r="L18" s="190">
        <v>12</v>
      </c>
      <c r="M18" s="190">
        <f t="shared" si="3"/>
        <v>0</v>
      </c>
      <c r="N18" s="188">
        <v>2.3000000000000001E-4</v>
      </c>
      <c r="O18" s="188">
        <f t="shared" si="4"/>
        <v>0.01</v>
      </c>
      <c r="P18" s="188">
        <v>0</v>
      </c>
      <c r="Q18" s="188">
        <f t="shared" si="5"/>
        <v>0</v>
      </c>
      <c r="R18" s="190"/>
      <c r="S18" s="190" t="s">
        <v>2392</v>
      </c>
      <c r="T18" s="191" t="s">
        <v>2393</v>
      </c>
      <c r="U18" s="159">
        <v>0</v>
      </c>
      <c r="V18" s="159">
        <f t="shared" si="6"/>
        <v>0</v>
      </c>
      <c r="W18" s="159"/>
      <c r="X18" s="159" t="s">
        <v>384</v>
      </c>
      <c r="Y18" s="159" t="s">
        <v>315</v>
      </c>
      <c r="Z18" s="148"/>
      <c r="AA18" s="148"/>
      <c r="AB18" s="148"/>
      <c r="AC18" s="148"/>
      <c r="AD18" s="148"/>
      <c r="AE18" s="148"/>
      <c r="AF18" s="148"/>
      <c r="AG18" s="148" t="s">
        <v>2379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22.5" outlineLevel="1" x14ac:dyDescent="0.2">
      <c r="A19" s="185">
        <v>7</v>
      </c>
      <c r="B19" s="186" t="s">
        <v>2406</v>
      </c>
      <c r="C19" s="197" t="s">
        <v>2407</v>
      </c>
      <c r="D19" s="187" t="s">
        <v>389</v>
      </c>
      <c r="E19" s="188">
        <v>42</v>
      </c>
      <c r="F19" s="189"/>
      <c r="G19" s="190">
        <f t="shared" si="0"/>
        <v>0</v>
      </c>
      <c r="H19" s="189"/>
      <c r="I19" s="190">
        <f t="shared" si="1"/>
        <v>0</v>
      </c>
      <c r="J19" s="189"/>
      <c r="K19" s="190">
        <f t="shared" si="2"/>
        <v>0</v>
      </c>
      <c r="L19" s="190">
        <v>12</v>
      </c>
      <c r="M19" s="190">
        <f t="shared" si="3"/>
        <v>0</v>
      </c>
      <c r="N19" s="188">
        <v>2.5000000000000001E-4</v>
      </c>
      <c r="O19" s="188">
        <f t="shared" si="4"/>
        <v>0.01</v>
      </c>
      <c r="P19" s="188">
        <v>0</v>
      </c>
      <c r="Q19" s="188">
        <f t="shared" si="5"/>
        <v>0</v>
      </c>
      <c r="R19" s="190"/>
      <c r="S19" s="190" t="s">
        <v>2392</v>
      </c>
      <c r="T19" s="191" t="s">
        <v>2393</v>
      </c>
      <c r="U19" s="159">
        <v>0</v>
      </c>
      <c r="V19" s="159">
        <f t="shared" si="6"/>
        <v>0</v>
      </c>
      <c r="W19" s="159"/>
      <c r="X19" s="159" t="s">
        <v>384</v>
      </c>
      <c r="Y19" s="159" t="s">
        <v>315</v>
      </c>
      <c r="Z19" s="148"/>
      <c r="AA19" s="148"/>
      <c r="AB19" s="148"/>
      <c r="AC19" s="148"/>
      <c r="AD19" s="148"/>
      <c r="AE19" s="148"/>
      <c r="AF19" s="148"/>
      <c r="AG19" s="148" t="s">
        <v>2379</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t="22.5" outlineLevel="1" x14ac:dyDescent="0.2">
      <c r="A20" s="185">
        <v>8</v>
      </c>
      <c r="B20" s="186" t="s">
        <v>2408</v>
      </c>
      <c r="C20" s="197" t="s">
        <v>2409</v>
      </c>
      <c r="D20" s="187" t="s">
        <v>389</v>
      </c>
      <c r="E20" s="188">
        <v>15</v>
      </c>
      <c r="F20" s="189"/>
      <c r="G20" s="190">
        <f t="shared" si="0"/>
        <v>0</v>
      </c>
      <c r="H20" s="189"/>
      <c r="I20" s="190">
        <f t="shared" si="1"/>
        <v>0</v>
      </c>
      <c r="J20" s="189"/>
      <c r="K20" s="190">
        <f t="shared" si="2"/>
        <v>0</v>
      </c>
      <c r="L20" s="190">
        <v>12</v>
      </c>
      <c r="M20" s="190">
        <f t="shared" si="3"/>
        <v>0</v>
      </c>
      <c r="N20" s="188">
        <v>2.7E-4</v>
      </c>
      <c r="O20" s="188">
        <f t="shared" si="4"/>
        <v>0</v>
      </c>
      <c r="P20" s="188">
        <v>0</v>
      </c>
      <c r="Q20" s="188">
        <f t="shared" si="5"/>
        <v>0</v>
      </c>
      <c r="R20" s="190"/>
      <c r="S20" s="190" t="s">
        <v>2392</v>
      </c>
      <c r="T20" s="191" t="s">
        <v>2393</v>
      </c>
      <c r="U20" s="159">
        <v>0</v>
      </c>
      <c r="V20" s="159">
        <f t="shared" si="6"/>
        <v>0</v>
      </c>
      <c r="W20" s="159"/>
      <c r="X20" s="159" t="s">
        <v>384</v>
      </c>
      <c r="Y20" s="159" t="s">
        <v>315</v>
      </c>
      <c r="Z20" s="148"/>
      <c r="AA20" s="148"/>
      <c r="AB20" s="148"/>
      <c r="AC20" s="148"/>
      <c r="AD20" s="148"/>
      <c r="AE20" s="148"/>
      <c r="AF20" s="148"/>
      <c r="AG20" s="148" t="s">
        <v>2379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22.5" outlineLevel="1" x14ac:dyDescent="0.2">
      <c r="A21" s="185">
        <v>9</v>
      </c>
      <c r="B21" s="186" t="s">
        <v>2410</v>
      </c>
      <c r="C21" s="197" t="s">
        <v>2411</v>
      </c>
      <c r="D21" s="187" t="s">
        <v>389</v>
      </c>
      <c r="E21" s="188">
        <v>12</v>
      </c>
      <c r="F21" s="189"/>
      <c r="G21" s="190">
        <f t="shared" si="0"/>
        <v>0</v>
      </c>
      <c r="H21" s="189"/>
      <c r="I21" s="190">
        <f t="shared" si="1"/>
        <v>0</v>
      </c>
      <c r="J21" s="189"/>
      <c r="K21" s="190">
        <f t="shared" si="2"/>
        <v>0</v>
      </c>
      <c r="L21" s="190">
        <v>12</v>
      </c>
      <c r="M21" s="190">
        <f t="shared" si="3"/>
        <v>0</v>
      </c>
      <c r="N21" s="188">
        <v>2.9E-4</v>
      </c>
      <c r="O21" s="188">
        <f t="shared" si="4"/>
        <v>0</v>
      </c>
      <c r="P21" s="188">
        <v>0</v>
      </c>
      <c r="Q21" s="188">
        <f t="shared" si="5"/>
        <v>0</v>
      </c>
      <c r="R21" s="190"/>
      <c r="S21" s="190" t="s">
        <v>2392</v>
      </c>
      <c r="T21" s="191" t="s">
        <v>2393</v>
      </c>
      <c r="U21" s="159">
        <v>0</v>
      </c>
      <c r="V21" s="159">
        <f t="shared" si="6"/>
        <v>0</v>
      </c>
      <c r="W21" s="159"/>
      <c r="X21" s="159" t="s">
        <v>384</v>
      </c>
      <c r="Y21" s="159" t="s">
        <v>315</v>
      </c>
      <c r="Z21" s="148"/>
      <c r="AA21" s="148"/>
      <c r="AB21" s="148"/>
      <c r="AC21" s="148"/>
      <c r="AD21" s="148"/>
      <c r="AE21" s="148"/>
      <c r="AF21" s="148"/>
      <c r="AG21" s="148" t="s">
        <v>2379</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ht="22.5" outlineLevel="1" x14ac:dyDescent="0.2">
      <c r="A22" s="185">
        <v>10</v>
      </c>
      <c r="B22" s="186" t="s">
        <v>2412</v>
      </c>
      <c r="C22" s="197" t="s">
        <v>2413</v>
      </c>
      <c r="D22" s="187" t="s">
        <v>389</v>
      </c>
      <c r="E22" s="188">
        <v>18</v>
      </c>
      <c r="F22" s="189"/>
      <c r="G22" s="190">
        <f t="shared" si="0"/>
        <v>0</v>
      </c>
      <c r="H22" s="189"/>
      <c r="I22" s="190">
        <f t="shared" si="1"/>
        <v>0</v>
      </c>
      <c r="J22" s="189"/>
      <c r="K22" s="190">
        <f t="shared" si="2"/>
        <v>0</v>
      </c>
      <c r="L22" s="190">
        <v>12</v>
      </c>
      <c r="M22" s="190">
        <f t="shared" si="3"/>
        <v>0</v>
      </c>
      <c r="N22" s="188">
        <v>3.2000000000000003E-4</v>
      </c>
      <c r="O22" s="188">
        <f t="shared" si="4"/>
        <v>0.01</v>
      </c>
      <c r="P22" s="188">
        <v>0</v>
      </c>
      <c r="Q22" s="188">
        <f t="shared" si="5"/>
        <v>0</v>
      </c>
      <c r="R22" s="190"/>
      <c r="S22" s="190" t="s">
        <v>2392</v>
      </c>
      <c r="T22" s="191" t="s">
        <v>2393</v>
      </c>
      <c r="U22" s="159">
        <v>0</v>
      </c>
      <c r="V22" s="159">
        <f t="shared" si="6"/>
        <v>0</v>
      </c>
      <c r="W22" s="159"/>
      <c r="X22" s="159" t="s">
        <v>384</v>
      </c>
      <c r="Y22" s="159" t="s">
        <v>315</v>
      </c>
      <c r="Z22" s="148"/>
      <c r="AA22" s="148"/>
      <c r="AB22" s="148"/>
      <c r="AC22" s="148"/>
      <c r="AD22" s="148"/>
      <c r="AE22" s="148"/>
      <c r="AF22" s="148"/>
      <c r="AG22" s="148" t="s">
        <v>2379</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x14ac:dyDescent="0.2">
      <c r="A23" s="171" t="s">
        <v>308</v>
      </c>
      <c r="B23" s="172" t="s">
        <v>247</v>
      </c>
      <c r="C23" s="194" t="s">
        <v>248</v>
      </c>
      <c r="D23" s="173"/>
      <c r="E23" s="174"/>
      <c r="F23" s="175"/>
      <c r="G23" s="175">
        <f>SUMIF(AG24:AG30,"&lt;&gt;NOR",G24:G30)</f>
        <v>0</v>
      </c>
      <c r="H23" s="175"/>
      <c r="I23" s="175">
        <f>SUM(I24:I30)</f>
        <v>0</v>
      </c>
      <c r="J23" s="175"/>
      <c r="K23" s="175">
        <f>SUM(K24:K30)</f>
        <v>0</v>
      </c>
      <c r="L23" s="175"/>
      <c r="M23" s="175">
        <f>SUM(M24:M30)</f>
        <v>0</v>
      </c>
      <c r="N23" s="174"/>
      <c r="O23" s="174">
        <f>SUM(O24:O30)</f>
        <v>0.42</v>
      </c>
      <c r="P23" s="174"/>
      <c r="Q23" s="174">
        <f>SUM(Q24:Q30)</f>
        <v>0</v>
      </c>
      <c r="R23" s="175"/>
      <c r="S23" s="175"/>
      <c r="T23" s="176"/>
      <c r="U23" s="170"/>
      <c r="V23" s="170">
        <f>SUM(V24:V30)</f>
        <v>0</v>
      </c>
      <c r="W23" s="170"/>
      <c r="X23" s="170"/>
      <c r="Y23" s="170"/>
      <c r="AG23" t="s">
        <v>309</v>
      </c>
    </row>
    <row r="24" spans="1:60" ht="45" outlineLevel="1" x14ac:dyDescent="0.2">
      <c r="A24" s="185">
        <v>11</v>
      </c>
      <c r="B24" s="186" t="s">
        <v>2414</v>
      </c>
      <c r="C24" s="197" t="s">
        <v>2415</v>
      </c>
      <c r="D24" s="187" t="s">
        <v>1426</v>
      </c>
      <c r="E24" s="188">
        <v>1</v>
      </c>
      <c r="F24" s="189"/>
      <c r="G24" s="190">
        <f t="shared" ref="G24:G30" si="7">ROUND(E24*F24,2)</f>
        <v>0</v>
      </c>
      <c r="H24" s="189"/>
      <c r="I24" s="190">
        <f t="shared" ref="I24:I30" si="8">ROUND(E24*H24,2)</f>
        <v>0</v>
      </c>
      <c r="J24" s="189"/>
      <c r="K24" s="190">
        <f t="shared" ref="K24:K30" si="9">ROUND(E24*J24,2)</f>
        <v>0</v>
      </c>
      <c r="L24" s="190">
        <v>12</v>
      </c>
      <c r="M24" s="190">
        <f t="shared" ref="M24:M30" si="10">G24*(1+L24/100)</f>
        <v>0</v>
      </c>
      <c r="N24" s="188">
        <v>0.12567999999999999</v>
      </c>
      <c r="O24" s="188">
        <f t="shared" ref="O24:O30" si="11">ROUND(E24*N24,2)</f>
        <v>0.13</v>
      </c>
      <c r="P24" s="188">
        <v>0</v>
      </c>
      <c r="Q24" s="188">
        <f t="shared" ref="Q24:Q30" si="12">ROUND(E24*P24,2)</f>
        <v>0</v>
      </c>
      <c r="R24" s="190"/>
      <c r="S24" s="190" t="s">
        <v>2392</v>
      </c>
      <c r="T24" s="191" t="s">
        <v>2393</v>
      </c>
      <c r="U24" s="159">
        <v>0</v>
      </c>
      <c r="V24" s="159">
        <f t="shared" ref="V24:V30" si="13">ROUND(E24*U24,2)</f>
        <v>0</v>
      </c>
      <c r="W24" s="159"/>
      <c r="X24" s="159" t="s">
        <v>314</v>
      </c>
      <c r="Y24" s="159" t="s">
        <v>315</v>
      </c>
      <c r="Z24" s="148"/>
      <c r="AA24" s="148"/>
      <c r="AB24" s="148"/>
      <c r="AC24" s="148"/>
      <c r="AD24" s="148"/>
      <c r="AE24" s="148"/>
      <c r="AF24" s="148"/>
      <c r="AG24" s="148" t="s">
        <v>2400</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33.75" outlineLevel="1" x14ac:dyDescent="0.2">
      <c r="A25" s="185">
        <v>12</v>
      </c>
      <c r="B25" s="186" t="s">
        <v>2416</v>
      </c>
      <c r="C25" s="197" t="s">
        <v>2417</v>
      </c>
      <c r="D25" s="187" t="s">
        <v>1426</v>
      </c>
      <c r="E25" s="188">
        <v>1</v>
      </c>
      <c r="F25" s="189"/>
      <c r="G25" s="190">
        <f t="shared" si="7"/>
        <v>0</v>
      </c>
      <c r="H25" s="189"/>
      <c r="I25" s="190">
        <f t="shared" si="8"/>
        <v>0</v>
      </c>
      <c r="J25" s="189"/>
      <c r="K25" s="190">
        <f t="shared" si="9"/>
        <v>0</v>
      </c>
      <c r="L25" s="190">
        <v>12</v>
      </c>
      <c r="M25" s="190">
        <f t="shared" si="10"/>
        <v>0</v>
      </c>
      <c r="N25" s="188">
        <v>6.9899999999999997E-3</v>
      </c>
      <c r="O25" s="188">
        <f t="shared" si="11"/>
        <v>0.01</v>
      </c>
      <c r="P25" s="188">
        <v>0</v>
      </c>
      <c r="Q25" s="188">
        <f t="shared" si="12"/>
        <v>0</v>
      </c>
      <c r="R25" s="190"/>
      <c r="S25" s="190" t="s">
        <v>2392</v>
      </c>
      <c r="T25" s="191" t="s">
        <v>2393</v>
      </c>
      <c r="U25" s="159">
        <v>0</v>
      </c>
      <c r="V25" s="159">
        <f t="shared" si="13"/>
        <v>0</v>
      </c>
      <c r="W25" s="159"/>
      <c r="X25" s="159" t="s">
        <v>314</v>
      </c>
      <c r="Y25" s="159" t="s">
        <v>315</v>
      </c>
      <c r="Z25" s="148"/>
      <c r="AA25" s="148"/>
      <c r="AB25" s="148"/>
      <c r="AC25" s="148"/>
      <c r="AD25" s="148"/>
      <c r="AE25" s="148"/>
      <c r="AF25" s="148"/>
      <c r="AG25" s="148" t="s">
        <v>2400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33.75" outlineLevel="1" x14ac:dyDescent="0.2">
      <c r="A26" s="185">
        <v>13</v>
      </c>
      <c r="B26" s="186" t="s">
        <v>2418</v>
      </c>
      <c r="C26" s="197" t="s">
        <v>2419</v>
      </c>
      <c r="D26" s="187" t="s">
        <v>443</v>
      </c>
      <c r="E26" s="188">
        <v>1</v>
      </c>
      <c r="F26" s="189"/>
      <c r="G26" s="190">
        <f t="shared" si="7"/>
        <v>0</v>
      </c>
      <c r="H26" s="189"/>
      <c r="I26" s="190">
        <f t="shared" si="8"/>
        <v>0</v>
      </c>
      <c r="J26" s="189"/>
      <c r="K26" s="190">
        <f t="shared" si="9"/>
        <v>0</v>
      </c>
      <c r="L26" s="190">
        <v>12</v>
      </c>
      <c r="M26" s="190">
        <f t="shared" si="10"/>
        <v>0</v>
      </c>
      <c r="N26" s="188">
        <v>7.5000000000000002E-4</v>
      </c>
      <c r="O26" s="188">
        <f t="shared" si="11"/>
        <v>0</v>
      </c>
      <c r="P26" s="188">
        <v>0</v>
      </c>
      <c r="Q26" s="188">
        <f t="shared" si="12"/>
        <v>0</v>
      </c>
      <c r="R26" s="190"/>
      <c r="S26" s="190" t="s">
        <v>2392</v>
      </c>
      <c r="T26" s="191" t="s">
        <v>2393</v>
      </c>
      <c r="U26" s="159">
        <v>0</v>
      </c>
      <c r="V26" s="159">
        <f t="shared" si="13"/>
        <v>0</v>
      </c>
      <c r="W26" s="159"/>
      <c r="X26" s="159" t="s">
        <v>314</v>
      </c>
      <c r="Y26" s="159" t="s">
        <v>315</v>
      </c>
      <c r="Z26" s="148"/>
      <c r="AA26" s="148"/>
      <c r="AB26" s="148"/>
      <c r="AC26" s="148"/>
      <c r="AD26" s="148"/>
      <c r="AE26" s="148"/>
      <c r="AF26" s="148"/>
      <c r="AG26" s="148" t="s">
        <v>2400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85">
        <v>14</v>
      </c>
      <c r="B27" s="186" t="s">
        <v>2420</v>
      </c>
      <c r="C27" s="197" t="s">
        <v>2421</v>
      </c>
      <c r="D27" s="187" t="s">
        <v>1426</v>
      </c>
      <c r="E27" s="188">
        <v>1</v>
      </c>
      <c r="F27" s="189"/>
      <c r="G27" s="190">
        <f t="shared" si="7"/>
        <v>0</v>
      </c>
      <c r="H27" s="189"/>
      <c r="I27" s="190">
        <f t="shared" si="8"/>
        <v>0</v>
      </c>
      <c r="J27" s="189"/>
      <c r="K27" s="190">
        <f t="shared" si="9"/>
        <v>0</v>
      </c>
      <c r="L27" s="190">
        <v>12</v>
      </c>
      <c r="M27" s="190">
        <f t="shared" si="10"/>
        <v>0</v>
      </c>
      <c r="N27" s="188">
        <v>7.8799999999999999E-3</v>
      </c>
      <c r="O27" s="188">
        <f t="shared" si="11"/>
        <v>0.01</v>
      </c>
      <c r="P27" s="188">
        <v>0</v>
      </c>
      <c r="Q27" s="188">
        <f t="shared" si="12"/>
        <v>0</v>
      </c>
      <c r="R27" s="190"/>
      <c r="S27" s="190" t="s">
        <v>2392</v>
      </c>
      <c r="T27" s="191" t="s">
        <v>2393</v>
      </c>
      <c r="U27" s="159">
        <v>0</v>
      </c>
      <c r="V27" s="159">
        <f t="shared" si="13"/>
        <v>0</v>
      </c>
      <c r="W27" s="159"/>
      <c r="X27" s="159" t="s">
        <v>314</v>
      </c>
      <c r="Y27" s="159" t="s">
        <v>315</v>
      </c>
      <c r="Z27" s="148"/>
      <c r="AA27" s="148"/>
      <c r="AB27" s="148"/>
      <c r="AC27" s="148"/>
      <c r="AD27" s="148"/>
      <c r="AE27" s="148"/>
      <c r="AF27" s="148"/>
      <c r="AG27" s="148" t="s">
        <v>2400</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33.75" outlineLevel="1" x14ac:dyDescent="0.2">
      <c r="A28" s="185">
        <v>15</v>
      </c>
      <c r="B28" s="186" t="s">
        <v>2422</v>
      </c>
      <c r="C28" s="197" t="s">
        <v>2423</v>
      </c>
      <c r="D28" s="187" t="s">
        <v>1426</v>
      </c>
      <c r="E28" s="188">
        <v>1</v>
      </c>
      <c r="F28" s="189"/>
      <c r="G28" s="190">
        <f t="shared" si="7"/>
        <v>0</v>
      </c>
      <c r="H28" s="189"/>
      <c r="I28" s="190">
        <f t="shared" si="8"/>
        <v>0</v>
      </c>
      <c r="J28" s="189"/>
      <c r="K28" s="190">
        <f t="shared" si="9"/>
        <v>0</v>
      </c>
      <c r="L28" s="190">
        <v>12</v>
      </c>
      <c r="M28" s="190">
        <f t="shared" si="10"/>
        <v>0</v>
      </c>
      <c r="N28" s="188">
        <v>0.2339</v>
      </c>
      <c r="O28" s="188">
        <f t="shared" si="11"/>
        <v>0.23</v>
      </c>
      <c r="P28" s="188">
        <v>0</v>
      </c>
      <c r="Q28" s="188">
        <f t="shared" si="12"/>
        <v>0</v>
      </c>
      <c r="R28" s="190"/>
      <c r="S28" s="190" t="s">
        <v>2392</v>
      </c>
      <c r="T28" s="191" t="s">
        <v>2393</v>
      </c>
      <c r="U28" s="159">
        <v>0</v>
      </c>
      <c r="V28" s="159">
        <f t="shared" si="13"/>
        <v>0</v>
      </c>
      <c r="W28" s="159"/>
      <c r="X28" s="159" t="s">
        <v>314</v>
      </c>
      <c r="Y28" s="159" t="s">
        <v>315</v>
      </c>
      <c r="Z28" s="148"/>
      <c r="AA28" s="148"/>
      <c r="AB28" s="148"/>
      <c r="AC28" s="148"/>
      <c r="AD28" s="148"/>
      <c r="AE28" s="148"/>
      <c r="AF28" s="148"/>
      <c r="AG28" s="148" t="s">
        <v>2400</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3.75" outlineLevel="1" x14ac:dyDescent="0.2">
      <c r="A29" s="185">
        <v>16</v>
      </c>
      <c r="B29" s="186" t="s">
        <v>2424</v>
      </c>
      <c r="C29" s="197" t="s">
        <v>2425</v>
      </c>
      <c r="D29" s="187" t="s">
        <v>1426</v>
      </c>
      <c r="E29" s="188">
        <v>1</v>
      </c>
      <c r="F29" s="189"/>
      <c r="G29" s="190">
        <f t="shared" si="7"/>
        <v>0</v>
      </c>
      <c r="H29" s="189"/>
      <c r="I29" s="190">
        <f t="shared" si="8"/>
        <v>0</v>
      </c>
      <c r="J29" s="189"/>
      <c r="K29" s="190">
        <f t="shared" si="9"/>
        <v>0</v>
      </c>
      <c r="L29" s="190">
        <v>12</v>
      </c>
      <c r="M29" s="190">
        <f t="shared" si="10"/>
        <v>0</v>
      </c>
      <c r="N29" s="188">
        <v>4.088E-2</v>
      </c>
      <c r="O29" s="188">
        <f t="shared" si="11"/>
        <v>0.04</v>
      </c>
      <c r="P29" s="188">
        <v>0</v>
      </c>
      <c r="Q29" s="188">
        <f t="shared" si="12"/>
        <v>0</v>
      </c>
      <c r="R29" s="190"/>
      <c r="S29" s="190" t="s">
        <v>2392</v>
      </c>
      <c r="T29" s="191" t="s">
        <v>2393</v>
      </c>
      <c r="U29" s="159">
        <v>0</v>
      </c>
      <c r="V29" s="159">
        <f t="shared" si="13"/>
        <v>0</v>
      </c>
      <c r="W29" s="159"/>
      <c r="X29" s="159" t="s">
        <v>314</v>
      </c>
      <c r="Y29" s="159" t="s">
        <v>315</v>
      </c>
      <c r="Z29" s="148"/>
      <c r="AA29" s="148"/>
      <c r="AB29" s="148"/>
      <c r="AC29" s="148"/>
      <c r="AD29" s="148"/>
      <c r="AE29" s="148"/>
      <c r="AF29" s="148"/>
      <c r="AG29" s="148" t="s">
        <v>2400</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45" outlineLevel="1" x14ac:dyDescent="0.2">
      <c r="A30" s="185">
        <v>17</v>
      </c>
      <c r="B30" s="186" t="s">
        <v>2426</v>
      </c>
      <c r="C30" s="197" t="s">
        <v>2427</v>
      </c>
      <c r="D30" s="187" t="s">
        <v>381</v>
      </c>
      <c r="E30" s="188">
        <v>0.41599999999999998</v>
      </c>
      <c r="F30" s="189"/>
      <c r="G30" s="190">
        <f t="shared" si="7"/>
        <v>0</v>
      </c>
      <c r="H30" s="189"/>
      <c r="I30" s="190">
        <f t="shared" si="8"/>
        <v>0</v>
      </c>
      <c r="J30" s="189"/>
      <c r="K30" s="190">
        <f t="shared" si="9"/>
        <v>0</v>
      </c>
      <c r="L30" s="190">
        <v>12</v>
      </c>
      <c r="M30" s="190">
        <f t="shared" si="10"/>
        <v>0</v>
      </c>
      <c r="N30" s="188">
        <v>0</v>
      </c>
      <c r="O30" s="188">
        <f t="shared" si="11"/>
        <v>0</v>
      </c>
      <c r="P30" s="188">
        <v>0</v>
      </c>
      <c r="Q30" s="188">
        <f t="shared" si="12"/>
        <v>0</v>
      </c>
      <c r="R30" s="190"/>
      <c r="S30" s="190" t="s">
        <v>2392</v>
      </c>
      <c r="T30" s="191" t="s">
        <v>2393</v>
      </c>
      <c r="U30" s="159">
        <v>0</v>
      </c>
      <c r="V30" s="159">
        <f t="shared" si="13"/>
        <v>0</v>
      </c>
      <c r="W30" s="159"/>
      <c r="X30" s="159" t="s">
        <v>314</v>
      </c>
      <c r="Y30" s="159" t="s">
        <v>315</v>
      </c>
      <c r="Z30" s="148"/>
      <c r="AA30" s="148"/>
      <c r="AB30" s="148"/>
      <c r="AC30" s="148"/>
      <c r="AD30" s="148"/>
      <c r="AE30" s="148"/>
      <c r="AF30" s="148"/>
      <c r="AG30" s="148" t="s">
        <v>2400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x14ac:dyDescent="0.2">
      <c r="A31" s="171" t="s">
        <v>308</v>
      </c>
      <c r="B31" s="172" t="s">
        <v>249</v>
      </c>
      <c r="C31" s="194" t="s">
        <v>250</v>
      </c>
      <c r="D31" s="173"/>
      <c r="E31" s="174"/>
      <c r="F31" s="175"/>
      <c r="G31" s="175">
        <f>SUMIF(AG32:AG40,"&lt;&gt;NOR",G32:G40)</f>
        <v>0</v>
      </c>
      <c r="H31" s="175"/>
      <c r="I31" s="175">
        <f>SUM(I32:I40)</f>
        <v>0</v>
      </c>
      <c r="J31" s="175"/>
      <c r="K31" s="175">
        <f>SUM(K32:K40)</f>
        <v>0</v>
      </c>
      <c r="L31" s="175"/>
      <c r="M31" s="175">
        <f>SUM(M32:M40)</f>
        <v>0</v>
      </c>
      <c r="N31" s="174"/>
      <c r="O31" s="174">
        <f>SUM(O32:O40)</f>
        <v>0.11</v>
      </c>
      <c r="P31" s="174"/>
      <c r="Q31" s="174">
        <f>SUM(Q32:Q40)</f>
        <v>0</v>
      </c>
      <c r="R31" s="175"/>
      <c r="S31" s="175"/>
      <c r="T31" s="176"/>
      <c r="U31" s="170"/>
      <c r="V31" s="170">
        <f>SUM(V32:V40)</f>
        <v>0</v>
      </c>
      <c r="W31" s="170"/>
      <c r="X31" s="170"/>
      <c r="Y31" s="170"/>
      <c r="AG31" t="s">
        <v>309</v>
      </c>
    </row>
    <row r="32" spans="1:60" ht="22.5" outlineLevel="1" x14ac:dyDescent="0.2">
      <c r="A32" s="185">
        <v>18</v>
      </c>
      <c r="B32" s="186" t="s">
        <v>2428</v>
      </c>
      <c r="C32" s="197" t="s">
        <v>2429</v>
      </c>
      <c r="D32" s="187" t="s">
        <v>389</v>
      </c>
      <c r="E32" s="188">
        <v>25</v>
      </c>
      <c r="F32" s="189"/>
      <c r="G32" s="190">
        <f t="shared" ref="G32:G40" si="14">ROUND(E32*F32,2)</f>
        <v>0</v>
      </c>
      <c r="H32" s="189"/>
      <c r="I32" s="190">
        <f t="shared" ref="I32:I40" si="15">ROUND(E32*H32,2)</f>
        <v>0</v>
      </c>
      <c r="J32" s="189"/>
      <c r="K32" s="190">
        <f t="shared" ref="K32:K40" si="16">ROUND(E32*J32,2)</f>
        <v>0</v>
      </c>
      <c r="L32" s="190">
        <v>12</v>
      </c>
      <c r="M32" s="190">
        <f t="shared" ref="M32:M40" si="17">G32*(1+L32/100)</f>
        <v>0</v>
      </c>
      <c r="N32" s="188">
        <v>4.8000000000000001E-4</v>
      </c>
      <c r="O32" s="188">
        <f t="shared" ref="O32:O40" si="18">ROUND(E32*N32,2)</f>
        <v>0.01</v>
      </c>
      <c r="P32" s="188">
        <v>0</v>
      </c>
      <c r="Q32" s="188">
        <f t="shared" ref="Q32:Q40" si="19">ROUND(E32*P32,2)</f>
        <v>0</v>
      </c>
      <c r="R32" s="190"/>
      <c r="S32" s="190" t="s">
        <v>2392</v>
      </c>
      <c r="T32" s="191" t="s">
        <v>2393</v>
      </c>
      <c r="U32" s="159">
        <v>0</v>
      </c>
      <c r="V32" s="159">
        <f t="shared" ref="V32:V40" si="20">ROUND(E32*U32,2)</f>
        <v>0</v>
      </c>
      <c r="W32" s="159"/>
      <c r="X32" s="159" t="s">
        <v>314</v>
      </c>
      <c r="Y32" s="159" t="s">
        <v>315</v>
      </c>
      <c r="Z32" s="148"/>
      <c r="AA32" s="148"/>
      <c r="AB32" s="148"/>
      <c r="AC32" s="148"/>
      <c r="AD32" s="148"/>
      <c r="AE32" s="148"/>
      <c r="AF32" s="148"/>
      <c r="AG32" s="148" t="s">
        <v>2400</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22.5" outlineLevel="1" x14ac:dyDescent="0.2">
      <c r="A33" s="185">
        <v>19</v>
      </c>
      <c r="B33" s="186" t="s">
        <v>2430</v>
      </c>
      <c r="C33" s="197" t="s">
        <v>2431</v>
      </c>
      <c r="D33" s="187" t="s">
        <v>389</v>
      </c>
      <c r="E33" s="188">
        <v>42</v>
      </c>
      <c r="F33" s="189"/>
      <c r="G33" s="190">
        <f t="shared" si="14"/>
        <v>0</v>
      </c>
      <c r="H33" s="189"/>
      <c r="I33" s="190">
        <f t="shared" si="15"/>
        <v>0</v>
      </c>
      <c r="J33" s="189"/>
      <c r="K33" s="190">
        <f t="shared" si="16"/>
        <v>0</v>
      </c>
      <c r="L33" s="190">
        <v>12</v>
      </c>
      <c r="M33" s="190">
        <f t="shared" si="17"/>
        <v>0</v>
      </c>
      <c r="N33" s="188">
        <v>6.0999999999999997E-4</v>
      </c>
      <c r="O33" s="188">
        <f t="shared" si="18"/>
        <v>0.03</v>
      </c>
      <c r="P33" s="188">
        <v>0</v>
      </c>
      <c r="Q33" s="188">
        <f t="shared" si="19"/>
        <v>0</v>
      </c>
      <c r="R33" s="190"/>
      <c r="S33" s="190" t="s">
        <v>2392</v>
      </c>
      <c r="T33" s="191" t="s">
        <v>2393</v>
      </c>
      <c r="U33" s="159">
        <v>0</v>
      </c>
      <c r="V33" s="159">
        <f t="shared" si="20"/>
        <v>0</v>
      </c>
      <c r="W33" s="159"/>
      <c r="X33" s="159" t="s">
        <v>314</v>
      </c>
      <c r="Y33" s="159" t="s">
        <v>315</v>
      </c>
      <c r="Z33" s="148"/>
      <c r="AA33" s="148"/>
      <c r="AB33" s="148"/>
      <c r="AC33" s="148"/>
      <c r="AD33" s="148"/>
      <c r="AE33" s="148"/>
      <c r="AF33" s="148"/>
      <c r="AG33" s="148" t="s">
        <v>2400</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1" x14ac:dyDescent="0.2">
      <c r="A34" s="185">
        <v>20</v>
      </c>
      <c r="B34" s="186" t="s">
        <v>2432</v>
      </c>
      <c r="C34" s="197" t="s">
        <v>2433</v>
      </c>
      <c r="D34" s="187" t="s">
        <v>389</v>
      </c>
      <c r="E34" s="188">
        <v>15</v>
      </c>
      <c r="F34" s="189"/>
      <c r="G34" s="190">
        <f t="shared" si="14"/>
        <v>0</v>
      </c>
      <c r="H34" s="189"/>
      <c r="I34" s="190">
        <f t="shared" si="15"/>
        <v>0</v>
      </c>
      <c r="J34" s="189"/>
      <c r="K34" s="190">
        <f t="shared" si="16"/>
        <v>0</v>
      </c>
      <c r="L34" s="190">
        <v>12</v>
      </c>
      <c r="M34" s="190">
        <f t="shared" si="17"/>
        <v>0</v>
      </c>
      <c r="N34" s="188">
        <v>7.3999999999999999E-4</v>
      </c>
      <c r="O34" s="188">
        <f t="shared" si="18"/>
        <v>0.01</v>
      </c>
      <c r="P34" s="188">
        <v>0</v>
      </c>
      <c r="Q34" s="188">
        <f t="shared" si="19"/>
        <v>0</v>
      </c>
      <c r="R34" s="190"/>
      <c r="S34" s="190" t="s">
        <v>2392</v>
      </c>
      <c r="T34" s="191" t="s">
        <v>2393</v>
      </c>
      <c r="U34" s="159">
        <v>0</v>
      </c>
      <c r="V34" s="159">
        <f t="shared" si="20"/>
        <v>0</v>
      </c>
      <c r="W34" s="159"/>
      <c r="X34" s="159" t="s">
        <v>314</v>
      </c>
      <c r="Y34" s="159" t="s">
        <v>315</v>
      </c>
      <c r="Z34" s="148"/>
      <c r="AA34" s="148"/>
      <c r="AB34" s="148"/>
      <c r="AC34" s="148"/>
      <c r="AD34" s="148"/>
      <c r="AE34" s="148"/>
      <c r="AF34" s="148"/>
      <c r="AG34" s="148" t="s">
        <v>2400</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ht="22.5" outlineLevel="1" x14ac:dyDescent="0.2">
      <c r="A35" s="185">
        <v>21</v>
      </c>
      <c r="B35" s="186" t="s">
        <v>2434</v>
      </c>
      <c r="C35" s="197" t="s">
        <v>2435</v>
      </c>
      <c r="D35" s="187" t="s">
        <v>389</v>
      </c>
      <c r="E35" s="188">
        <v>12</v>
      </c>
      <c r="F35" s="189"/>
      <c r="G35" s="190">
        <f t="shared" si="14"/>
        <v>0</v>
      </c>
      <c r="H35" s="189"/>
      <c r="I35" s="190">
        <f t="shared" si="15"/>
        <v>0</v>
      </c>
      <c r="J35" s="189"/>
      <c r="K35" s="190">
        <f t="shared" si="16"/>
        <v>0</v>
      </c>
      <c r="L35" s="190">
        <v>12</v>
      </c>
      <c r="M35" s="190">
        <f t="shared" si="17"/>
        <v>0</v>
      </c>
      <c r="N35" s="188">
        <v>1.2800000000000001E-3</v>
      </c>
      <c r="O35" s="188">
        <f t="shared" si="18"/>
        <v>0.02</v>
      </c>
      <c r="P35" s="188">
        <v>0</v>
      </c>
      <c r="Q35" s="188">
        <f t="shared" si="19"/>
        <v>0</v>
      </c>
      <c r="R35" s="190"/>
      <c r="S35" s="190" t="s">
        <v>2392</v>
      </c>
      <c r="T35" s="191" t="s">
        <v>2393</v>
      </c>
      <c r="U35" s="159">
        <v>0</v>
      </c>
      <c r="V35" s="159">
        <f t="shared" si="20"/>
        <v>0</v>
      </c>
      <c r="W35" s="159"/>
      <c r="X35" s="159" t="s">
        <v>314</v>
      </c>
      <c r="Y35" s="159" t="s">
        <v>315</v>
      </c>
      <c r="Z35" s="148"/>
      <c r="AA35" s="148"/>
      <c r="AB35" s="148"/>
      <c r="AC35" s="148"/>
      <c r="AD35" s="148"/>
      <c r="AE35" s="148"/>
      <c r="AF35" s="148"/>
      <c r="AG35" s="148" t="s">
        <v>2400</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1" x14ac:dyDescent="0.2">
      <c r="A36" s="185">
        <v>22</v>
      </c>
      <c r="B36" s="186" t="s">
        <v>2436</v>
      </c>
      <c r="C36" s="197" t="s">
        <v>2437</v>
      </c>
      <c r="D36" s="187" t="s">
        <v>389</v>
      </c>
      <c r="E36" s="188">
        <v>18</v>
      </c>
      <c r="F36" s="189"/>
      <c r="G36" s="190">
        <f t="shared" si="14"/>
        <v>0</v>
      </c>
      <c r="H36" s="189"/>
      <c r="I36" s="190">
        <f t="shared" si="15"/>
        <v>0</v>
      </c>
      <c r="J36" s="189"/>
      <c r="K36" s="190">
        <f t="shared" si="16"/>
        <v>0</v>
      </c>
      <c r="L36" s="190">
        <v>12</v>
      </c>
      <c r="M36" s="190">
        <f t="shared" si="17"/>
        <v>0</v>
      </c>
      <c r="N36" s="188">
        <v>1.6000000000000001E-3</v>
      </c>
      <c r="O36" s="188">
        <f t="shared" si="18"/>
        <v>0.03</v>
      </c>
      <c r="P36" s="188">
        <v>0</v>
      </c>
      <c r="Q36" s="188">
        <f t="shared" si="19"/>
        <v>0</v>
      </c>
      <c r="R36" s="190"/>
      <c r="S36" s="190" t="s">
        <v>2392</v>
      </c>
      <c r="T36" s="191" t="s">
        <v>2393</v>
      </c>
      <c r="U36" s="159">
        <v>0</v>
      </c>
      <c r="V36" s="159">
        <f t="shared" si="20"/>
        <v>0</v>
      </c>
      <c r="W36" s="159"/>
      <c r="X36" s="159" t="s">
        <v>314</v>
      </c>
      <c r="Y36" s="159" t="s">
        <v>315</v>
      </c>
      <c r="Z36" s="148"/>
      <c r="AA36" s="148"/>
      <c r="AB36" s="148"/>
      <c r="AC36" s="148"/>
      <c r="AD36" s="148"/>
      <c r="AE36" s="148"/>
      <c r="AF36" s="148"/>
      <c r="AG36" s="148" t="s">
        <v>2400</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ht="22.5" outlineLevel="1" x14ac:dyDescent="0.2">
      <c r="A37" s="185">
        <v>23</v>
      </c>
      <c r="B37" s="186" t="s">
        <v>2438</v>
      </c>
      <c r="C37" s="197" t="s">
        <v>2439</v>
      </c>
      <c r="D37" s="187" t="s">
        <v>389</v>
      </c>
      <c r="E37" s="188">
        <v>112</v>
      </c>
      <c r="F37" s="189"/>
      <c r="G37" s="190">
        <f t="shared" si="14"/>
        <v>0</v>
      </c>
      <c r="H37" s="189"/>
      <c r="I37" s="190">
        <f t="shared" si="15"/>
        <v>0</v>
      </c>
      <c r="J37" s="189"/>
      <c r="K37" s="190">
        <f t="shared" si="16"/>
        <v>0</v>
      </c>
      <c r="L37" s="190">
        <v>12</v>
      </c>
      <c r="M37" s="190">
        <f t="shared" si="17"/>
        <v>0</v>
      </c>
      <c r="N37" s="188">
        <v>0</v>
      </c>
      <c r="O37" s="188">
        <f t="shared" si="18"/>
        <v>0</v>
      </c>
      <c r="P37" s="188">
        <v>0</v>
      </c>
      <c r="Q37" s="188">
        <f t="shared" si="19"/>
        <v>0</v>
      </c>
      <c r="R37" s="190"/>
      <c r="S37" s="190" t="s">
        <v>2392</v>
      </c>
      <c r="T37" s="191" t="s">
        <v>2393</v>
      </c>
      <c r="U37" s="159">
        <v>0</v>
      </c>
      <c r="V37" s="159">
        <f t="shared" si="20"/>
        <v>0</v>
      </c>
      <c r="W37" s="159"/>
      <c r="X37" s="159" t="s">
        <v>314</v>
      </c>
      <c r="Y37" s="159" t="s">
        <v>315</v>
      </c>
      <c r="Z37" s="148"/>
      <c r="AA37" s="148"/>
      <c r="AB37" s="148"/>
      <c r="AC37" s="148"/>
      <c r="AD37" s="148"/>
      <c r="AE37" s="148"/>
      <c r="AF37" s="148"/>
      <c r="AG37" s="148" t="s">
        <v>2400</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33.75" outlineLevel="1" x14ac:dyDescent="0.2">
      <c r="A38" s="185">
        <v>24</v>
      </c>
      <c r="B38" s="186" t="s">
        <v>2440</v>
      </c>
      <c r="C38" s="197" t="s">
        <v>2441</v>
      </c>
      <c r="D38" s="187" t="s">
        <v>389</v>
      </c>
      <c r="E38" s="188">
        <v>22</v>
      </c>
      <c r="F38" s="189"/>
      <c r="G38" s="190">
        <f t="shared" si="14"/>
        <v>0</v>
      </c>
      <c r="H38" s="189"/>
      <c r="I38" s="190">
        <f t="shared" si="15"/>
        <v>0</v>
      </c>
      <c r="J38" s="189"/>
      <c r="K38" s="190">
        <f t="shared" si="16"/>
        <v>0</v>
      </c>
      <c r="L38" s="190">
        <v>12</v>
      </c>
      <c r="M38" s="190">
        <f t="shared" si="17"/>
        <v>0</v>
      </c>
      <c r="N38" s="188">
        <v>5.9999999999999995E-4</v>
      </c>
      <c r="O38" s="188">
        <f t="shared" si="18"/>
        <v>0.01</v>
      </c>
      <c r="P38" s="188">
        <v>0</v>
      </c>
      <c r="Q38" s="188">
        <f t="shared" si="19"/>
        <v>0</v>
      </c>
      <c r="R38" s="190"/>
      <c r="S38" s="190" t="s">
        <v>2392</v>
      </c>
      <c r="T38" s="191" t="s">
        <v>2393</v>
      </c>
      <c r="U38" s="159">
        <v>0</v>
      </c>
      <c r="V38" s="159">
        <f t="shared" si="20"/>
        <v>0</v>
      </c>
      <c r="W38" s="159"/>
      <c r="X38" s="159" t="s">
        <v>314</v>
      </c>
      <c r="Y38" s="159" t="s">
        <v>315</v>
      </c>
      <c r="Z38" s="148"/>
      <c r="AA38" s="148"/>
      <c r="AB38" s="148"/>
      <c r="AC38" s="148"/>
      <c r="AD38" s="148"/>
      <c r="AE38" s="148"/>
      <c r="AF38" s="148"/>
      <c r="AG38" s="148" t="s">
        <v>2400</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2.5" outlineLevel="1" x14ac:dyDescent="0.2">
      <c r="A39" s="185">
        <v>25</v>
      </c>
      <c r="B39" s="186" t="s">
        <v>2442</v>
      </c>
      <c r="C39" s="197" t="s">
        <v>2443</v>
      </c>
      <c r="D39" s="187" t="s">
        <v>389</v>
      </c>
      <c r="E39" s="188">
        <v>22</v>
      </c>
      <c r="F39" s="189"/>
      <c r="G39" s="190">
        <f t="shared" si="14"/>
        <v>0</v>
      </c>
      <c r="H39" s="189"/>
      <c r="I39" s="190">
        <f t="shared" si="15"/>
        <v>0</v>
      </c>
      <c r="J39" s="189"/>
      <c r="K39" s="190">
        <f t="shared" si="16"/>
        <v>0</v>
      </c>
      <c r="L39" s="190">
        <v>12</v>
      </c>
      <c r="M39" s="190">
        <f t="shared" si="17"/>
        <v>0</v>
      </c>
      <c r="N39" s="188">
        <v>0</v>
      </c>
      <c r="O39" s="188">
        <f t="shared" si="18"/>
        <v>0</v>
      </c>
      <c r="P39" s="188">
        <v>0</v>
      </c>
      <c r="Q39" s="188">
        <f t="shared" si="19"/>
        <v>0</v>
      </c>
      <c r="R39" s="190"/>
      <c r="S39" s="190" t="s">
        <v>2392</v>
      </c>
      <c r="T39" s="191" t="s">
        <v>2393</v>
      </c>
      <c r="U39" s="159">
        <v>0</v>
      </c>
      <c r="V39" s="159">
        <f t="shared" si="20"/>
        <v>0</v>
      </c>
      <c r="W39" s="159"/>
      <c r="X39" s="159" t="s">
        <v>314</v>
      </c>
      <c r="Y39" s="159" t="s">
        <v>315</v>
      </c>
      <c r="Z39" s="148"/>
      <c r="AA39" s="148"/>
      <c r="AB39" s="148"/>
      <c r="AC39" s="148"/>
      <c r="AD39" s="148"/>
      <c r="AE39" s="148"/>
      <c r="AF39" s="148"/>
      <c r="AG39" s="148" t="s">
        <v>2400</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ht="45" outlineLevel="1" x14ac:dyDescent="0.2">
      <c r="A40" s="185">
        <v>26</v>
      </c>
      <c r="B40" s="186" t="s">
        <v>2444</v>
      </c>
      <c r="C40" s="197" t="s">
        <v>2445</v>
      </c>
      <c r="D40" s="187" t="s">
        <v>381</v>
      </c>
      <c r="E40" s="188">
        <v>0.106</v>
      </c>
      <c r="F40" s="189"/>
      <c r="G40" s="190">
        <f t="shared" si="14"/>
        <v>0</v>
      </c>
      <c r="H40" s="189"/>
      <c r="I40" s="190">
        <f t="shared" si="15"/>
        <v>0</v>
      </c>
      <c r="J40" s="189"/>
      <c r="K40" s="190">
        <f t="shared" si="16"/>
        <v>0</v>
      </c>
      <c r="L40" s="190">
        <v>12</v>
      </c>
      <c r="M40" s="190">
        <f t="shared" si="17"/>
        <v>0</v>
      </c>
      <c r="N40" s="188">
        <v>0</v>
      </c>
      <c r="O40" s="188">
        <f t="shared" si="18"/>
        <v>0</v>
      </c>
      <c r="P40" s="188">
        <v>0</v>
      </c>
      <c r="Q40" s="188">
        <f t="shared" si="19"/>
        <v>0</v>
      </c>
      <c r="R40" s="190"/>
      <c r="S40" s="190" t="s">
        <v>2392</v>
      </c>
      <c r="T40" s="191" t="s">
        <v>2393</v>
      </c>
      <c r="U40" s="159">
        <v>0</v>
      </c>
      <c r="V40" s="159">
        <f t="shared" si="20"/>
        <v>0</v>
      </c>
      <c r="W40" s="159"/>
      <c r="X40" s="159" t="s">
        <v>314</v>
      </c>
      <c r="Y40" s="159" t="s">
        <v>315</v>
      </c>
      <c r="Z40" s="148"/>
      <c r="AA40" s="148"/>
      <c r="AB40" s="148"/>
      <c r="AC40" s="148"/>
      <c r="AD40" s="148"/>
      <c r="AE40" s="148"/>
      <c r="AF40" s="148"/>
      <c r="AG40" s="148" t="s">
        <v>2400</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x14ac:dyDescent="0.2">
      <c r="A41" s="171" t="s">
        <v>308</v>
      </c>
      <c r="B41" s="172" t="s">
        <v>251</v>
      </c>
      <c r="C41" s="194" t="s">
        <v>252</v>
      </c>
      <c r="D41" s="173"/>
      <c r="E41" s="174"/>
      <c r="F41" s="175"/>
      <c r="G41" s="175">
        <f>SUMIF(AG42:AG55,"&lt;&gt;NOR",G42:G55)</f>
        <v>0</v>
      </c>
      <c r="H41" s="175"/>
      <c r="I41" s="175">
        <f>SUM(I42:I55)</f>
        <v>0</v>
      </c>
      <c r="J41" s="175"/>
      <c r="K41" s="175">
        <f>SUM(K42:K55)</f>
        <v>0</v>
      </c>
      <c r="L41" s="175"/>
      <c r="M41" s="175">
        <f>SUM(M42:M55)</f>
        <v>0</v>
      </c>
      <c r="N41" s="174"/>
      <c r="O41" s="174">
        <f>SUM(O42:O55)</f>
        <v>0</v>
      </c>
      <c r="P41" s="174"/>
      <c r="Q41" s="174">
        <f>SUM(Q42:Q55)</f>
        <v>0</v>
      </c>
      <c r="R41" s="175"/>
      <c r="S41" s="175"/>
      <c r="T41" s="176"/>
      <c r="U41" s="170"/>
      <c r="V41" s="170">
        <f>SUM(V42:V55)</f>
        <v>0</v>
      </c>
      <c r="W41" s="170"/>
      <c r="X41" s="170"/>
      <c r="Y41" s="170"/>
      <c r="AG41" t="s">
        <v>309</v>
      </c>
    </row>
    <row r="42" spans="1:60" ht="22.5" outlineLevel="1" x14ac:dyDescent="0.2">
      <c r="A42" s="185">
        <v>27</v>
      </c>
      <c r="B42" s="186" t="s">
        <v>2446</v>
      </c>
      <c r="C42" s="197" t="s">
        <v>2447</v>
      </c>
      <c r="D42" s="187" t="s">
        <v>443</v>
      </c>
      <c r="E42" s="188">
        <v>6</v>
      </c>
      <c r="F42" s="189"/>
      <c r="G42" s="190">
        <f t="shared" ref="G42:G55" si="21">ROUND(E42*F42,2)</f>
        <v>0</v>
      </c>
      <c r="H42" s="189"/>
      <c r="I42" s="190">
        <f t="shared" ref="I42:I55" si="22">ROUND(E42*H42,2)</f>
        <v>0</v>
      </c>
      <c r="J42" s="189"/>
      <c r="K42" s="190">
        <f t="shared" ref="K42:K55" si="23">ROUND(E42*J42,2)</f>
        <v>0</v>
      </c>
      <c r="L42" s="190">
        <v>12</v>
      </c>
      <c r="M42" s="190">
        <f t="shared" ref="M42:M55" si="24">G42*(1+L42/100)</f>
        <v>0</v>
      </c>
      <c r="N42" s="188">
        <v>2.4000000000000001E-4</v>
      </c>
      <c r="O42" s="188">
        <f t="shared" ref="O42:O55" si="25">ROUND(E42*N42,2)</f>
        <v>0</v>
      </c>
      <c r="P42" s="188">
        <v>0</v>
      </c>
      <c r="Q42" s="188">
        <f t="shared" ref="Q42:Q55" si="26">ROUND(E42*P42,2)</f>
        <v>0</v>
      </c>
      <c r="R42" s="190"/>
      <c r="S42" s="190" t="s">
        <v>2392</v>
      </c>
      <c r="T42" s="191" t="s">
        <v>2393</v>
      </c>
      <c r="U42" s="159">
        <v>0</v>
      </c>
      <c r="V42" s="159">
        <f t="shared" ref="V42:V55" si="27">ROUND(E42*U42,2)</f>
        <v>0</v>
      </c>
      <c r="W42" s="159"/>
      <c r="X42" s="159" t="s">
        <v>314</v>
      </c>
      <c r="Y42" s="159" t="s">
        <v>315</v>
      </c>
      <c r="Z42" s="148"/>
      <c r="AA42" s="148"/>
      <c r="AB42" s="148"/>
      <c r="AC42" s="148"/>
      <c r="AD42" s="148"/>
      <c r="AE42" s="148"/>
      <c r="AF42" s="148"/>
      <c r="AG42" s="148" t="s">
        <v>2400</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33.75" outlineLevel="1" x14ac:dyDescent="0.2">
      <c r="A43" s="185">
        <v>28</v>
      </c>
      <c r="B43" s="186" t="s">
        <v>2448</v>
      </c>
      <c r="C43" s="197" t="s">
        <v>2449</v>
      </c>
      <c r="D43" s="187" t="s">
        <v>443</v>
      </c>
      <c r="E43" s="188">
        <v>3</v>
      </c>
      <c r="F43" s="189"/>
      <c r="G43" s="190">
        <f t="shared" si="21"/>
        <v>0</v>
      </c>
      <c r="H43" s="189"/>
      <c r="I43" s="190">
        <f t="shared" si="22"/>
        <v>0</v>
      </c>
      <c r="J43" s="189"/>
      <c r="K43" s="190">
        <f t="shared" si="23"/>
        <v>0</v>
      </c>
      <c r="L43" s="190">
        <v>12</v>
      </c>
      <c r="M43" s="190">
        <f t="shared" si="24"/>
        <v>0</v>
      </c>
      <c r="N43" s="188">
        <v>1.3999999999999999E-4</v>
      </c>
      <c r="O43" s="188">
        <f t="shared" si="25"/>
        <v>0</v>
      </c>
      <c r="P43" s="188">
        <v>0</v>
      </c>
      <c r="Q43" s="188">
        <f t="shared" si="26"/>
        <v>0</v>
      </c>
      <c r="R43" s="190"/>
      <c r="S43" s="190" t="s">
        <v>2392</v>
      </c>
      <c r="T43" s="191" t="s">
        <v>2393</v>
      </c>
      <c r="U43" s="159">
        <v>0</v>
      </c>
      <c r="V43" s="159">
        <f t="shared" si="27"/>
        <v>0</v>
      </c>
      <c r="W43" s="159"/>
      <c r="X43" s="159" t="s">
        <v>314</v>
      </c>
      <c r="Y43" s="159" t="s">
        <v>315</v>
      </c>
      <c r="Z43" s="148"/>
      <c r="AA43" s="148"/>
      <c r="AB43" s="148"/>
      <c r="AC43" s="148"/>
      <c r="AD43" s="148"/>
      <c r="AE43" s="148"/>
      <c r="AF43" s="148"/>
      <c r="AG43" s="148" t="s">
        <v>2400</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85">
        <v>29</v>
      </c>
      <c r="B44" s="186" t="s">
        <v>2450</v>
      </c>
      <c r="C44" s="197" t="s">
        <v>2451</v>
      </c>
      <c r="D44" s="187" t="s">
        <v>443</v>
      </c>
      <c r="E44" s="188">
        <v>1</v>
      </c>
      <c r="F44" s="189"/>
      <c r="G44" s="190">
        <f t="shared" si="21"/>
        <v>0</v>
      </c>
      <c r="H44" s="189"/>
      <c r="I44" s="190">
        <f t="shared" si="22"/>
        <v>0</v>
      </c>
      <c r="J44" s="189"/>
      <c r="K44" s="190">
        <f t="shared" si="23"/>
        <v>0</v>
      </c>
      <c r="L44" s="190">
        <v>12</v>
      </c>
      <c r="M44" s="190">
        <f t="shared" si="24"/>
        <v>0</v>
      </c>
      <c r="N44" s="188">
        <v>5.2999999999999998E-4</v>
      </c>
      <c r="O44" s="188">
        <f t="shared" si="25"/>
        <v>0</v>
      </c>
      <c r="P44" s="188">
        <v>0</v>
      </c>
      <c r="Q44" s="188">
        <f t="shared" si="26"/>
        <v>0</v>
      </c>
      <c r="R44" s="190"/>
      <c r="S44" s="190" t="s">
        <v>2392</v>
      </c>
      <c r="T44" s="191" t="s">
        <v>2393</v>
      </c>
      <c r="U44" s="159">
        <v>0</v>
      </c>
      <c r="V44" s="159">
        <f t="shared" si="27"/>
        <v>0</v>
      </c>
      <c r="W44" s="159"/>
      <c r="X44" s="159" t="s">
        <v>314</v>
      </c>
      <c r="Y44" s="159" t="s">
        <v>315</v>
      </c>
      <c r="Z44" s="148"/>
      <c r="AA44" s="148"/>
      <c r="AB44" s="148"/>
      <c r="AC44" s="148"/>
      <c r="AD44" s="148"/>
      <c r="AE44" s="148"/>
      <c r="AF44" s="148"/>
      <c r="AG44" s="148" t="s">
        <v>2400</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30</v>
      </c>
      <c r="B45" s="186" t="s">
        <v>2452</v>
      </c>
      <c r="C45" s="197" t="s">
        <v>2453</v>
      </c>
      <c r="D45" s="187" t="s">
        <v>443</v>
      </c>
      <c r="E45" s="188">
        <v>1</v>
      </c>
      <c r="F45" s="189"/>
      <c r="G45" s="190">
        <f t="shared" si="21"/>
        <v>0</v>
      </c>
      <c r="H45" s="189"/>
      <c r="I45" s="190">
        <f t="shared" si="22"/>
        <v>0</v>
      </c>
      <c r="J45" s="189"/>
      <c r="K45" s="190">
        <f t="shared" si="23"/>
        <v>0</v>
      </c>
      <c r="L45" s="190">
        <v>12</v>
      </c>
      <c r="M45" s="190">
        <f t="shared" si="24"/>
        <v>0</v>
      </c>
      <c r="N45" s="188">
        <v>5.8E-4</v>
      </c>
      <c r="O45" s="188">
        <f t="shared" si="25"/>
        <v>0</v>
      </c>
      <c r="P45" s="188">
        <v>0</v>
      </c>
      <c r="Q45" s="188">
        <f t="shared" si="26"/>
        <v>0</v>
      </c>
      <c r="R45" s="190"/>
      <c r="S45" s="190" t="s">
        <v>2392</v>
      </c>
      <c r="T45" s="191" t="s">
        <v>2393</v>
      </c>
      <c r="U45" s="159">
        <v>0</v>
      </c>
      <c r="V45" s="159">
        <f t="shared" si="27"/>
        <v>0</v>
      </c>
      <c r="W45" s="159"/>
      <c r="X45" s="159" t="s">
        <v>314</v>
      </c>
      <c r="Y45" s="159" t="s">
        <v>315</v>
      </c>
      <c r="Z45" s="148"/>
      <c r="AA45" s="148"/>
      <c r="AB45" s="148"/>
      <c r="AC45" s="148"/>
      <c r="AD45" s="148"/>
      <c r="AE45" s="148"/>
      <c r="AF45" s="148"/>
      <c r="AG45" s="148" t="s">
        <v>2400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t="22.5" outlineLevel="1" x14ac:dyDescent="0.2">
      <c r="A46" s="185">
        <v>31</v>
      </c>
      <c r="B46" s="186" t="s">
        <v>2454</v>
      </c>
      <c r="C46" s="197" t="s">
        <v>2455</v>
      </c>
      <c r="D46" s="187" t="s">
        <v>443</v>
      </c>
      <c r="E46" s="188">
        <v>3</v>
      </c>
      <c r="F46" s="189"/>
      <c r="G46" s="190">
        <f t="shared" si="21"/>
        <v>0</v>
      </c>
      <c r="H46" s="189"/>
      <c r="I46" s="190">
        <f t="shared" si="22"/>
        <v>0</v>
      </c>
      <c r="J46" s="189"/>
      <c r="K46" s="190">
        <f t="shared" si="23"/>
        <v>0</v>
      </c>
      <c r="L46" s="190">
        <v>12</v>
      </c>
      <c r="M46" s="190">
        <f t="shared" si="24"/>
        <v>0</v>
      </c>
      <c r="N46" s="188">
        <v>6.9999999999999999E-4</v>
      </c>
      <c r="O46" s="188">
        <f t="shared" si="25"/>
        <v>0</v>
      </c>
      <c r="P46" s="188">
        <v>0</v>
      </c>
      <c r="Q46" s="188">
        <f t="shared" si="26"/>
        <v>0</v>
      </c>
      <c r="R46" s="190"/>
      <c r="S46" s="190" t="s">
        <v>2392</v>
      </c>
      <c r="T46" s="191" t="s">
        <v>2393</v>
      </c>
      <c r="U46" s="159">
        <v>0</v>
      </c>
      <c r="V46" s="159">
        <f t="shared" si="27"/>
        <v>0</v>
      </c>
      <c r="W46" s="159"/>
      <c r="X46" s="159" t="s">
        <v>314</v>
      </c>
      <c r="Y46" s="159" t="s">
        <v>315</v>
      </c>
      <c r="Z46" s="148"/>
      <c r="AA46" s="148"/>
      <c r="AB46" s="148"/>
      <c r="AC46" s="148"/>
      <c r="AD46" s="148"/>
      <c r="AE46" s="148"/>
      <c r="AF46" s="148"/>
      <c r="AG46" s="148" t="s">
        <v>2400</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33.75" outlineLevel="1" x14ac:dyDescent="0.2">
      <c r="A47" s="185">
        <v>32</v>
      </c>
      <c r="B47" s="186" t="s">
        <v>2456</v>
      </c>
      <c r="C47" s="197" t="s">
        <v>2457</v>
      </c>
      <c r="D47" s="187" t="s">
        <v>443</v>
      </c>
      <c r="E47" s="188">
        <v>5</v>
      </c>
      <c r="F47" s="189"/>
      <c r="G47" s="190">
        <f t="shared" si="21"/>
        <v>0</v>
      </c>
      <c r="H47" s="189"/>
      <c r="I47" s="190">
        <f t="shared" si="22"/>
        <v>0</v>
      </c>
      <c r="J47" s="189"/>
      <c r="K47" s="190">
        <f t="shared" si="23"/>
        <v>0</v>
      </c>
      <c r="L47" s="190">
        <v>12</v>
      </c>
      <c r="M47" s="190">
        <f t="shared" si="24"/>
        <v>0</v>
      </c>
      <c r="N47" s="188">
        <v>6.9999999999999999E-4</v>
      </c>
      <c r="O47" s="188">
        <f t="shared" si="25"/>
        <v>0</v>
      </c>
      <c r="P47" s="188">
        <v>0</v>
      </c>
      <c r="Q47" s="188">
        <f t="shared" si="26"/>
        <v>0</v>
      </c>
      <c r="R47" s="190"/>
      <c r="S47" s="190" t="s">
        <v>633</v>
      </c>
      <c r="T47" s="191" t="s">
        <v>634</v>
      </c>
      <c r="U47" s="159">
        <v>0</v>
      </c>
      <c r="V47" s="159">
        <f t="shared" si="27"/>
        <v>0</v>
      </c>
      <c r="W47" s="159"/>
      <c r="X47" s="159" t="s">
        <v>314</v>
      </c>
      <c r="Y47" s="159" t="s">
        <v>315</v>
      </c>
      <c r="Z47" s="148"/>
      <c r="AA47" s="148"/>
      <c r="AB47" s="148"/>
      <c r="AC47" s="148"/>
      <c r="AD47" s="148"/>
      <c r="AE47" s="148"/>
      <c r="AF47" s="148"/>
      <c r="AG47" s="148" t="s">
        <v>2400</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2.5" outlineLevel="1" x14ac:dyDescent="0.2">
      <c r="A48" s="185">
        <v>33</v>
      </c>
      <c r="B48" s="186" t="s">
        <v>2458</v>
      </c>
      <c r="C48" s="197" t="s">
        <v>2459</v>
      </c>
      <c r="D48" s="187" t="s">
        <v>443</v>
      </c>
      <c r="E48" s="188">
        <v>6</v>
      </c>
      <c r="F48" s="189"/>
      <c r="G48" s="190">
        <f t="shared" si="21"/>
        <v>0</v>
      </c>
      <c r="H48" s="189"/>
      <c r="I48" s="190">
        <f t="shared" si="22"/>
        <v>0</v>
      </c>
      <c r="J48" s="189"/>
      <c r="K48" s="190">
        <f t="shared" si="23"/>
        <v>0</v>
      </c>
      <c r="L48" s="190">
        <v>12</v>
      </c>
      <c r="M48" s="190">
        <f t="shared" si="24"/>
        <v>0</v>
      </c>
      <c r="N48" s="188">
        <v>2.2000000000000001E-4</v>
      </c>
      <c r="O48" s="188">
        <f t="shared" si="25"/>
        <v>0</v>
      </c>
      <c r="P48" s="188">
        <v>0</v>
      </c>
      <c r="Q48" s="188">
        <f t="shared" si="26"/>
        <v>0</v>
      </c>
      <c r="R48" s="190"/>
      <c r="S48" s="190" t="s">
        <v>2392</v>
      </c>
      <c r="T48" s="191" t="s">
        <v>2393</v>
      </c>
      <c r="U48" s="159">
        <v>0</v>
      </c>
      <c r="V48" s="159">
        <f t="shared" si="27"/>
        <v>0</v>
      </c>
      <c r="W48" s="159"/>
      <c r="X48" s="159" t="s">
        <v>314</v>
      </c>
      <c r="Y48" s="159" t="s">
        <v>315</v>
      </c>
      <c r="Z48" s="148"/>
      <c r="AA48" s="148"/>
      <c r="AB48" s="148"/>
      <c r="AC48" s="148"/>
      <c r="AD48" s="148"/>
      <c r="AE48" s="148"/>
      <c r="AF48" s="148"/>
      <c r="AG48" s="148" t="s">
        <v>2400</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22.5" outlineLevel="1" x14ac:dyDescent="0.2">
      <c r="A49" s="185">
        <v>34</v>
      </c>
      <c r="B49" s="186" t="s">
        <v>2460</v>
      </c>
      <c r="C49" s="197" t="s">
        <v>2461</v>
      </c>
      <c r="D49" s="187" t="s">
        <v>443</v>
      </c>
      <c r="E49" s="188">
        <v>2</v>
      </c>
      <c r="F49" s="189"/>
      <c r="G49" s="190">
        <f t="shared" si="21"/>
        <v>0</v>
      </c>
      <c r="H49" s="189"/>
      <c r="I49" s="190">
        <f t="shared" si="22"/>
        <v>0</v>
      </c>
      <c r="J49" s="189"/>
      <c r="K49" s="190">
        <f t="shared" si="23"/>
        <v>0</v>
      </c>
      <c r="L49" s="190">
        <v>12</v>
      </c>
      <c r="M49" s="190">
        <f t="shared" si="24"/>
        <v>0</v>
      </c>
      <c r="N49" s="188">
        <v>5.0000000000000001E-4</v>
      </c>
      <c r="O49" s="188">
        <f t="shared" si="25"/>
        <v>0</v>
      </c>
      <c r="P49" s="188">
        <v>0</v>
      </c>
      <c r="Q49" s="188">
        <f t="shared" si="26"/>
        <v>0</v>
      </c>
      <c r="R49" s="190"/>
      <c r="S49" s="190" t="s">
        <v>2392</v>
      </c>
      <c r="T49" s="191" t="s">
        <v>2393</v>
      </c>
      <c r="U49" s="159">
        <v>0</v>
      </c>
      <c r="V49" s="159">
        <f t="shared" si="27"/>
        <v>0</v>
      </c>
      <c r="W49" s="159"/>
      <c r="X49" s="159" t="s">
        <v>314</v>
      </c>
      <c r="Y49" s="159" t="s">
        <v>315</v>
      </c>
      <c r="Z49" s="148"/>
      <c r="AA49" s="148"/>
      <c r="AB49" s="148"/>
      <c r="AC49" s="148"/>
      <c r="AD49" s="148"/>
      <c r="AE49" s="148"/>
      <c r="AF49" s="148"/>
      <c r="AG49" s="148" t="s">
        <v>2400</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22.5" outlineLevel="1" x14ac:dyDescent="0.2">
      <c r="A50" s="185">
        <v>35</v>
      </c>
      <c r="B50" s="186" t="s">
        <v>2462</v>
      </c>
      <c r="C50" s="197" t="s">
        <v>2463</v>
      </c>
      <c r="D50" s="187" t="s">
        <v>443</v>
      </c>
      <c r="E50" s="188">
        <v>6</v>
      </c>
      <c r="F50" s="189"/>
      <c r="G50" s="190">
        <f t="shared" si="21"/>
        <v>0</v>
      </c>
      <c r="H50" s="189"/>
      <c r="I50" s="190">
        <f t="shared" si="22"/>
        <v>0</v>
      </c>
      <c r="J50" s="189"/>
      <c r="K50" s="190">
        <f t="shared" si="23"/>
        <v>0</v>
      </c>
      <c r="L50" s="190">
        <v>12</v>
      </c>
      <c r="M50" s="190">
        <f t="shared" si="24"/>
        <v>0</v>
      </c>
      <c r="N50" s="188">
        <v>6.9999999999999999E-4</v>
      </c>
      <c r="O50" s="188">
        <f t="shared" si="25"/>
        <v>0</v>
      </c>
      <c r="P50" s="188">
        <v>0</v>
      </c>
      <c r="Q50" s="188">
        <f t="shared" si="26"/>
        <v>0</v>
      </c>
      <c r="R50" s="190"/>
      <c r="S50" s="190" t="s">
        <v>2392</v>
      </c>
      <c r="T50" s="191" t="s">
        <v>2393</v>
      </c>
      <c r="U50" s="159">
        <v>0</v>
      </c>
      <c r="V50" s="159">
        <f t="shared" si="27"/>
        <v>0</v>
      </c>
      <c r="W50" s="159"/>
      <c r="X50" s="159" t="s">
        <v>314</v>
      </c>
      <c r="Y50" s="159" t="s">
        <v>315</v>
      </c>
      <c r="Z50" s="148"/>
      <c r="AA50" s="148"/>
      <c r="AB50" s="148"/>
      <c r="AC50" s="148"/>
      <c r="AD50" s="148"/>
      <c r="AE50" s="148"/>
      <c r="AF50" s="148"/>
      <c r="AG50" s="148" t="s">
        <v>2400</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22.5" outlineLevel="1" x14ac:dyDescent="0.2">
      <c r="A51" s="185">
        <v>36</v>
      </c>
      <c r="B51" s="186" t="s">
        <v>2464</v>
      </c>
      <c r="C51" s="197" t="s">
        <v>2465</v>
      </c>
      <c r="D51" s="187" t="s">
        <v>443</v>
      </c>
      <c r="E51" s="188">
        <v>2</v>
      </c>
      <c r="F51" s="189"/>
      <c r="G51" s="190">
        <f t="shared" si="21"/>
        <v>0</v>
      </c>
      <c r="H51" s="189"/>
      <c r="I51" s="190">
        <f t="shared" si="22"/>
        <v>0</v>
      </c>
      <c r="J51" s="189"/>
      <c r="K51" s="190">
        <f t="shared" si="23"/>
        <v>0</v>
      </c>
      <c r="L51" s="190">
        <v>12</v>
      </c>
      <c r="M51" s="190">
        <f t="shared" si="24"/>
        <v>0</v>
      </c>
      <c r="N51" s="188">
        <v>1.82E-3</v>
      </c>
      <c r="O51" s="188">
        <f t="shared" si="25"/>
        <v>0</v>
      </c>
      <c r="P51" s="188">
        <v>0</v>
      </c>
      <c r="Q51" s="188">
        <f t="shared" si="26"/>
        <v>0</v>
      </c>
      <c r="R51" s="190"/>
      <c r="S51" s="190" t="s">
        <v>633</v>
      </c>
      <c r="T51" s="191" t="s">
        <v>634</v>
      </c>
      <c r="U51" s="159">
        <v>0</v>
      </c>
      <c r="V51" s="159">
        <f t="shared" si="27"/>
        <v>0</v>
      </c>
      <c r="W51" s="159"/>
      <c r="X51" s="159" t="s">
        <v>314</v>
      </c>
      <c r="Y51" s="159" t="s">
        <v>315</v>
      </c>
      <c r="Z51" s="148"/>
      <c r="AA51" s="148"/>
      <c r="AB51" s="148"/>
      <c r="AC51" s="148"/>
      <c r="AD51" s="148"/>
      <c r="AE51" s="148"/>
      <c r="AF51" s="148"/>
      <c r="AG51" s="148" t="s">
        <v>2400</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22.5" outlineLevel="1" x14ac:dyDescent="0.2">
      <c r="A52" s="185">
        <v>37</v>
      </c>
      <c r="B52" s="186" t="s">
        <v>2466</v>
      </c>
      <c r="C52" s="197" t="s">
        <v>2467</v>
      </c>
      <c r="D52" s="187" t="s">
        <v>443</v>
      </c>
      <c r="E52" s="188">
        <v>1</v>
      </c>
      <c r="F52" s="189"/>
      <c r="G52" s="190">
        <f t="shared" si="21"/>
        <v>0</v>
      </c>
      <c r="H52" s="189"/>
      <c r="I52" s="190">
        <f t="shared" si="22"/>
        <v>0</v>
      </c>
      <c r="J52" s="189"/>
      <c r="K52" s="190">
        <f t="shared" si="23"/>
        <v>0</v>
      </c>
      <c r="L52" s="190">
        <v>12</v>
      </c>
      <c r="M52" s="190">
        <f t="shared" si="24"/>
        <v>0</v>
      </c>
      <c r="N52" s="188">
        <v>1.82E-3</v>
      </c>
      <c r="O52" s="188">
        <f t="shared" si="25"/>
        <v>0</v>
      </c>
      <c r="P52" s="188">
        <v>0</v>
      </c>
      <c r="Q52" s="188">
        <f t="shared" si="26"/>
        <v>0</v>
      </c>
      <c r="R52" s="190"/>
      <c r="S52" s="190" t="s">
        <v>633</v>
      </c>
      <c r="T52" s="191" t="s">
        <v>634</v>
      </c>
      <c r="U52" s="159">
        <v>0</v>
      </c>
      <c r="V52" s="159">
        <f t="shared" si="27"/>
        <v>0</v>
      </c>
      <c r="W52" s="159"/>
      <c r="X52" s="159" t="s">
        <v>314</v>
      </c>
      <c r="Y52" s="159" t="s">
        <v>315</v>
      </c>
      <c r="Z52" s="148"/>
      <c r="AA52" s="148"/>
      <c r="AB52" s="148"/>
      <c r="AC52" s="148"/>
      <c r="AD52" s="148"/>
      <c r="AE52" s="148"/>
      <c r="AF52" s="148"/>
      <c r="AG52" s="148" t="s">
        <v>2400</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ht="33.75" outlineLevel="1" x14ac:dyDescent="0.2">
      <c r="A53" s="185">
        <v>38</v>
      </c>
      <c r="B53" s="186" t="s">
        <v>2468</v>
      </c>
      <c r="C53" s="197" t="s">
        <v>2469</v>
      </c>
      <c r="D53" s="187" t="s">
        <v>443</v>
      </c>
      <c r="E53" s="188">
        <v>1</v>
      </c>
      <c r="F53" s="189"/>
      <c r="G53" s="190">
        <f t="shared" si="21"/>
        <v>0</v>
      </c>
      <c r="H53" s="189"/>
      <c r="I53" s="190">
        <f t="shared" si="22"/>
        <v>0</v>
      </c>
      <c r="J53" s="189"/>
      <c r="K53" s="190">
        <f t="shared" si="23"/>
        <v>0</v>
      </c>
      <c r="L53" s="190">
        <v>12</v>
      </c>
      <c r="M53" s="190">
        <f t="shared" si="24"/>
        <v>0</v>
      </c>
      <c r="N53" s="188">
        <v>1.72E-3</v>
      </c>
      <c r="O53" s="188">
        <f t="shared" si="25"/>
        <v>0</v>
      </c>
      <c r="P53" s="188">
        <v>0</v>
      </c>
      <c r="Q53" s="188">
        <f t="shared" si="26"/>
        <v>0</v>
      </c>
      <c r="R53" s="190"/>
      <c r="S53" s="190" t="s">
        <v>2392</v>
      </c>
      <c r="T53" s="191" t="s">
        <v>2393</v>
      </c>
      <c r="U53" s="159">
        <v>0</v>
      </c>
      <c r="V53" s="159">
        <f t="shared" si="27"/>
        <v>0</v>
      </c>
      <c r="W53" s="159"/>
      <c r="X53" s="159" t="s">
        <v>314</v>
      </c>
      <c r="Y53" s="159" t="s">
        <v>315</v>
      </c>
      <c r="Z53" s="148"/>
      <c r="AA53" s="148"/>
      <c r="AB53" s="148"/>
      <c r="AC53" s="148"/>
      <c r="AD53" s="148"/>
      <c r="AE53" s="148"/>
      <c r="AF53" s="148"/>
      <c r="AG53" s="148" t="s">
        <v>2400</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ht="33.75" outlineLevel="1" x14ac:dyDescent="0.2">
      <c r="A54" s="185">
        <v>39</v>
      </c>
      <c r="B54" s="186" t="s">
        <v>2470</v>
      </c>
      <c r="C54" s="197" t="s">
        <v>2471</v>
      </c>
      <c r="D54" s="187" t="s">
        <v>443</v>
      </c>
      <c r="E54" s="188">
        <v>2</v>
      </c>
      <c r="F54" s="189"/>
      <c r="G54" s="190">
        <f t="shared" si="21"/>
        <v>0</v>
      </c>
      <c r="H54" s="189"/>
      <c r="I54" s="190">
        <f t="shared" si="22"/>
        <v>0</v>
      </c>
      <c r="J54" s="189"/>
      <c r="K54" s="190">
        <f t="shared" si="23"/>
        <v>0</v>
      </c>
      <c r="L54" s="190">
        <v>12</v>
      </c>
      <c r="M54" s="190">
        <f t="shared" si="24"/>
        <v>0</v>
      </c>
      <c r="N54" s="188">
        <v>5.5999999999999995E-4</v>
      </c>
      <c r="O54" s="188">
        <f t="shared" si="25"/>
        <v>0</v>
      </c>
      <c r="P54" s="188">
        <v>0</v>
      </c>
      <c r="Q54" s="188">
        <f t="shared" si="26"/>
        <v>0</v>
      </c>
      <c r="R54" s="190"/>
      <c r="S54" s="190" t="s">
        <v>2392</v>
      </c>
      <c r="T54" s="191" t="s">
        <v>2393</v>
      </c>
      <c r="U54" s="159">
        <v>0</v>
      </c>
      <c r="V54" s="159">
        <f t="shared" si="27"/>
        <v>0</v>
      </c>
      <c r="W54" s="159"/>
      <c r="X54" s="159" t="s">
        <v>314</v>
      </c>
      <c r="Y54" s="159" t="s">
        <v>315</v>
      </c>
      <c r="Z54" s="148"/>
      <c r="AA54" s="148"/>
      <c r="AB54" s="148"/>
      <c r="AC54" s="148"/>
      <c r="AD54" s="148"/>
      <c r="AE54" s="148"/>
      <c r="AF54" s="148"/>
      <c r="AG54" s="148" t="s">
        <v>2400</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45" outlineLevel="1" x14ac:dyDescent="0.2">
      <c r="A55" s="185">
        <v>40</v>
      </c>
      <c r="B55" s="186" t="s">
        <v>2472</v>
      </c>
      <c r="C55" s="197" t="s">
        <v>2473</v>
      </c>
      <c r="D55" s="187" t="s">
        <v>381</v>
      </c>
      <c r="E55" s="188">
        <v>2.3E-2</v>
      </c>
      <c r="F55" s="189"/>
      <c r="G55" s="190">
        <f t="shared" si="21"/>
        <v>0</v>
      </c>
      <c r="H55" s="189"/>
      <c r="I55" s="190">
        <f t="shared" si="22"/>
        <v>0</v>
      </c>
      <c r="J55" s="189"/>
      <c r="K55" s="190">
        <f t="shared" si="23"/>
        <v>0</v>
      </c>
      <c r="L55" s="190">
        <v>12</v>
      </c>
      <c r="M55" s="190">
        <f t="shared" si="24"/>
        <v>0</v>
      </c>
      <c r="N55" s="188">
        <v>0</v>
      </c>
      <c r="O55" s="188">
        <f t="shared" si="25"/>
        <v>0</v>
      </c>
      <c r="P55" s="188">
        <v>0</v>
      </c>
      <c r="Q55" s="188">
        <f t="shared" si="26"/>
        <v>0</v>
      </c>
      <c r="R55" s="190"/>
      <c r="S55" s="190" t="s">
        <v>2392</v>
      </c>
      <c r="T55" s="191" t="s">
        <v>2393</v>
      </c>
      <c r="U55" s="159">
        <v>0</v>
      </c>
      <c r="V55" s="159">
        <f t="shared" si="27"/>
        <v>0</v>
      </c>
      <c r="W55" s="159"/>
      <c r="X55" s="159" t="s">
        <v>314</v>
      </c>
      <c r="Y55" s="159" t="s">
        <v>315</v>
      </c>
      <c r="Z55" s="148"/>
      <c r="AA55" s="148"/>
      <c r="AB55" s="148"/>
      <c r="AC55" s="148"/>
      <c r="AD55" s="148"/>
      <c r="AE55" s="148"/>
      <c r="AF55" s="148"/>
      <c r="AG55" s="148" t="s">
        <v>2400</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x14ac:dyDescent="0.2">
      <c r="A56" s="171" t="s">
        <v>308</v>
      </c>
      <c r="B56" s="172" t="s">
        <v>253</v>
      </c>
      <c r="C56" s="194" t="s">
        <v>254</v>
      </c>
      <c r="D56" s="173"/>
      <c r="E56" s="174"/>
      <c r="F56" s="175"/>
      <c r="G56" s="175">
        <f>SUMIF(AG57:AG61,"&lt;&gt;NOR",G57:G61)</f>
        <v>0</v>
      </c>
      <c r="H56" s="175"/>
      <c r="I56" s="175">
        <f>SUM(I57:I61)</f>
        <v>0</v>
      </c>
      <c r="J56" s="175"/>
      <c r="K56" s="175">
        <f>SUM(K57:K61)</f>
        <v>0</v>
      </c>
      <c r="L56" s="175"/>
      <c r="M56" s="175">
        <f>SUM(M57:M61)</f>
        <v>0</v>
      </c>
      <c r="N56" s="174"/>
      <c r="O56" s="174">
        <f>SUM(O57:O61)</f>
        <v>0.12</v>
      </c>
      <c r="P56" s="174"/>
      <c r="Q56" s="174">
        <f>SUM(Q57:Q61)</f>
        <v>0</v>
      </c>
      <c r="R56" s="175"/>
      <c r="S56" s="175"/>
      <c r="T56" s="176"/>
      <c r="U56" s="170"/>
      <c r="V56" s="170">
        <f>SUM(V57:V61)</f>
        <v>0</v>
      </c>
      <c r="W56" s="170"/>
      <c r="X56" s="170"/>
      <c r="Y56" s="170"/>
      <c r="AG56" t="s">
        <v>309</v>
      </c>
    </row>
    <row r="57" spans="1:60" ht="45" outlineLevel="1" x14ac:dyDescent="0.2">
      <c r="A57" s="185">
        <v>41</v>
      </c>
      <c r="B57" s="186" t="s">
        <v>2474</v>
      </c>
      <c r="C57" s="197" t="s">
        <v>2475</v>
      </c>
      <c r="D57" s="187" t="s">
        <v>443</v>
      </c>
      <c r="E57" s="188">
        <v>2</v>
      </c>
      <c r="F57" s="189"/>
      <c r="G57" s="190">
        <f>ROUND(E57*F57,2)</f>
        <v>0</v>
      </c>
      <c r="H57" s="189"/>
      <c r="I57" s="190">
        <f>ROUND(E57*H57,2)</f>
        <v>0</v>
      </c>
      <c r="J57" s="189"/>
      <c r="K57" s="190">
        <f>ROUND(E57*J57,2)</f>
        <v>0</v>
      </c>
      <c r="L57" s="190">
        <v>12</v>
      </c>
      <c r="M57" s="190">
        <f>G57*(1+L57/100)</f>
        <v>0</v>
      </c>
      <c r="N57" s="188">
        <v>1.4500000000000001E-2</v>
      </c>
      <c r="O57" s="188">
        <f>ROUND(E57*N57,2)</f>
        <v>0.03</v>
      </c>
      <c r="P57" s="188">
        <v>0</v>
      </c>
      <c r="Q57" s="188">
        <f>ROUND(E57*P57,2)</f>
        <v>0</v>
      </c>
      <c r="R57" s="190"/>
      <c r="S57" s="190" t="s">
        <v>2392</v>
      </c>
      <c r="T57" s="191" t="s">
        <v>2393</v>
      </c>
      <c r="U57" s="159">
        <v>0</v>
      </c>
      <c r="V57" s="159">
        <f>ROUND(E57*U57,2)</f>
        <v>0</v>
      </c>
      <c r="W57" s="159"/>
      <c r="X57" s="159" t="s">
        <v>314</v>
      </c>
      <c r="Y57" s="159" t="s">
        <v>315</v>
      </c>
      <c r="Z57" s="148"/>
      <c r="AA57" s="148"/>
      <c r="AB57" s="148"/>
      <c r="AC57" s="148"/>
      <c r="AD57" s="148"/>
      <c r="AE57" s="148"/>
      <c r="AF57" s="148"/>
      <c r="AG57" s="148" t="s">
        <v>2400</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45" outlineLevel="1" x14ac:dyDescent="0.2">
      <c r="A58" s="185">
        <v>42</v>
      </c>
      <c r="B58" s="186" t="s">
        <v>2476</v>
      </c>
      <c r="C58" s="197" t="s">
        <v>2477</v>
      </c>
      <c r="D58" s="187" t="s">
        <v>443</v>
      </c>
      <c r="E58" s="188">
        <v>1</v>
      </c>
      <c r="F58" s="189"/>
      <c r="G58" s="190">
        <f>ROUND(E58*F58,2)</f>
        <v>0</v>
      </c>
      <c r="H58" s="189"/>
      <c r="I58" s="190">
        <f>ROUND(E58*H58,2)</f>
        <v>0</v>
      </c>
      <c r="J58" s="189"/>
      <c r="K58" s="190">
        <f>ROUND(E58*J58,2)</f>
        <v>0</v>
      </c>
      <c r="L58" s="190">
        <v>12</v>
      </c>
      <c r="M58" s="190">
        <f>G58*(1+L58/100)</f>
        <v>0</v>
      </c>
      <c r="N58" s="188">
        <v>2.6800000000000001E-2</v>
      </c>
      <c r="O58" s="188">
        <f>ROUND(E58*N58,2)</f>
        <v>0.03</v>
      </c>
      <c r="P58" s="188">
        <v>0</v>
      </c>
      <c r="Q58" s="188">
        <f>ROUND(E58*P58,2)</f>
        <v>0</v>
      </c>
      <c r="R58" s="190"/>
      <c r="S58" s="190" t="s">
        <v>2392</v>
      </c>
      <c r="T58" s="191" t="s">
        <v>2393</v>
      </c>
      <c r="U58" s="159">
        <v>0</v>
      </c>
      <c r="V58" s="159">
        <f>ROUND(E58*U58,2)</f>
        <v>0</v>
      </c>
      <c r="W58" s="159"/>
      <c r="X58" s="159" t="s">
        <v>314</v>
      </c>
      <c r="Y58" s="159" t="s">
        <v>315</v>
      </c>
      <c r="Z58" s="148"/>
      <c r="AA58" s="148"/>
      <c r="AB58" s="148"/>
      <c r="AC58" s="148"/>
      <c r="AD58" s="148"/>
      <c r="AE58" s="148"/>
      <c r="AF58" s="148"/>
      <c r="AG58" s="148" t="s">
        <v>2400</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2.5" outlineLevel="1" x14ac:dyDescent="0.2">
      <c r="A59" s="185">
        <v>43</v>
      </c>
      <c r="B59" s="186" t="s">
        <v>2478</v>
      </c>
      <c r="C59" s="197" t="s">
        <v>2479</v>
      </c>
      <c r="D59" s="187" t="s">
        <v>443</v>
      </c>
      <c r="E59" s="188">
        <v>2</v>
      </c>
      <c r="F59" s="189"/>
      <c r="G59" s="190">
        <f>ROUND(E59*F59,2)</f>
        <v>0</v>
      </c>
      <c r="H59" s="189"/>
      <c r="I59" s="190">
        <f>ROUND(E59*H59,2)</f>
        <v>0</v>
      </c>
      <c r="J59" s="189"/>
      <c r="K59" s="190">
        <f>ROUND(E59*J59,2)</f>
        <v>0</v>
      </c>
      <c r="L59" s="190">
        <v>12</v>
      </c>
      <c r="M59" s="190">
        <f>G59*(1+L59/100)</f>
        <v>0</v>
      </c>
      <c r="N59" s="188">
        <v>0.01</v>
      </c>
      <c r="O59" s="188">
        <f>ROUND(E59*N59,2)</f>
        <v>0.02</v>
      </c>
      <c r="P59" s="188">
        <v>0</v>
      </c>
      <c r="Q59" s="188">
        <f>ROUND(E59*P59,2)</f>
        <v>0</v>
      </c>
      <c r="R59" s="190"/>
      <c r="S59" s="190" t="s">
        <v>2392</v>
      </c>
      <c r="T59" s="191" t="s">
        <v>2393</v>
      </c>
      <c r="U59" s="159">
        <v>0</v>
      </c>
      <c r="V59" s="159">
        <f>ROUND(E59*U59,2)</f>
        <v>0</v>
      </c>
      <c r="W59" s="159"/>
      <c r="X59" s="159" t="s">
        <v>314</v>
      </c>
      <c r="Y59" s="159" t="s">
        <v>315</v>
      </c>
      <c r="Z59" s="148"/>
      <c r="AA59" s="148"/>
      <c r="AB59" s="148"/>
      <c r="AC59" s="148"/>
      <c r="AD59" s="148"/>
      <c r="AE59" s="148"/>
      <c r="AF59" s="148"/>
      <c r="AG59" s="148" t="s">
        <v>2400</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2.5" outlineLevel="1" x14ac:dyDescent="0.2">
      <c r="A60" s="185">
        <v>44</v>
      </c>
      <c r="B60" s="186" t="s">
        <v>2480</v>
      </c>
      <c r="C60" s="197" t="s">
        <v>2481</v>
      </c>
      <c r="D60" s="187" t="s">
        <v>443</v>
      </c>
      <c r="E60" s="188">
        <v>3</v>
      </c>
      <c r="F60" s="189"/>
      <c r="G60" s="190">
        <f>ROUND(E60*F60,2)</f>
        <v>0</v>
      </c>
      <c r="H60" s="189"/>
      <c r="I60" s="190">
        <f>ROUND(E60*H60,2)</f>
        <v>0</v>
      </c>
      <c r="J60" s="189"/>
      <c r="K60" s="190">
        <f>ROUND(E60*J60,2)</f>
        <v>0</v>
      </c>
      <c r="L60" s="190">
        <v>12</v>
      </c>
      <c r="M60" s="190">
        <f>G60*(1+L60/100)</f>
        <v>0</v>
      </c>
      <c r="N60" s="188">
        <v>1.2500000000000001E-2</v>
      </c>
      <c r="O60" s="188">
        <f>ROUND(E60*N60,2)</f>
        <v>0.04</v>
      </c>
      <c r="P60" s="188">
        <v>0</v>
      </c>
      <c r="Q60" s="188">
        <f>ROUND(E60*P60,2)</f>
        <v>0</v>
      </c>
      <c r="R60" s="190"/>
      <c r="S60" s="190" t="s">
        <v>2392</v>
      </c>
      <c r="T60" s="191" t="s">
        <v>2393</v>
      </c>
      <c r="U60" s="159">
        <v>0</v>
      </c>
      <c r="V60" s="159">
        <f>ROUND(E60*U60,2)</f>
        <v>0</v>
      </c>
      <c r="W60" s="159"/>
      <c r="X60" s="159" t="s">
        <v>314</v>
      </c>
      <c r="Y60" s="159" t="s">
        <v>315</v>
      </c>
      <c r="Z60" s="148"/>
      <c r="AA60" s="148"/>
      <c r="AB60" s="148"/>
      <c r="AC60" s="148"/>
      <c r="AD60" s="148"/>
      <c r="AE60" s="148"/>
      <c r="AF60" s="148"/>
      <c r="AG60" s="148" t="s">
        <v>2400</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45" outlineLevel="1" x14ac:dyDescent="0.2">
      <c r="A61" s="185">
        <v>45</v>
      </c>
      <c r="B61" s="186" t="s">
        <v>2482</v>
      </c>
      <c r="C61" s="197" t="s">
        <v>2483</v>
      </c>
      <c r="D61" s="187" t="s">
        <v>381</v>
      </c>
      <c r="E61" s="188">
        <v>0.113</v>
      </c>
      <c r="F61" s="189"/>
      <c r="G61" s="190">
        <f>ROUND(E61*F61,2)</f>
        <v>0</v>
      </c>
      <c r="H61" s="189"/>
      <c r="I61" s="190">
        <f>ROUND(E61*H61,2)</f>
        <v>0</v>
      </c>
      <c r="J61" s="189"/>
      <c r="K61" s="190">
        <f>ROUND(E61*J61,2)</f>
        <v>0</v>
      </c>
      <c r="L61" s="190">
        <v>12</v>
      </c>
      <c r="M61" s="190">
        <f>G61*(1+L61/100)</f>
        <v>0</v>
      </c>
      <c r="N61" s="188">
        <v>0</v>
      </c>
      <c r="O61" s="188">
        <f>ROUND(E61*N61,2)</f>
        <v>0</v>
      </c>
      <c r="P61" s="188">
        <v>0</v>
      </c>
      <c r="Q61" s="188">
        <f>ROUND(E61*P61,2)</f>
        <v>0</v>
      </c>
      <c r="R61" s="190"/>
      <c r="S61" s="190" t="s">
        <v>2392</v>
      </c>
      <c r="T61" s="191" t="s">
        <v>2393</v>
      </c>
      <c r="U61" s="159">
        <v>0</v>
      </c>
      <c r="V61" s="159">
        <f>ROUND(E61*U61,2)</f>
        <v>0</v>
      </c>
      <c r="W61" s="159"/>
      <c r="X61" s="159" t="s">
        <v>314</v>
      </c>
      <c r="Y61" s="159" t="s">
        <v>315</v>
      </c>
      <c r="Z61" s="148"/>
      <c r="AA61" s="148"/>
      <c r="AB61" s="148"/>
      <c r="AC61" s="148"/>
      <c r="AD61" s="148"/>
      <c r="AE61" s="148"/>
      <c r="AF61" s="148"/>
      <c r="AG61" s="148" t="s">
        <v>2400</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5.5" x14ac:dyDescent="0.2">
      <c r="A62" s="171" t="s">
        <v>308</v>
      </c>
      <c r="B62" s="172" t="s">
        <v>255</v>
      </c>
      <c r="C62" s="194" t="s">
        <v>256</v>
      </c>
      <c r="D62" s="173"/>
      <c r="E62" s="174"/>
      <c r="F62" s="175"/>
      <c r="G62" s="175">
        <f>SUMIF(AG63:AG80,"&lt;&gt;NOR",G63:G80)</f>
        <v>0</v>
      </c>
      <c r="H62" s="175"/>
      <c r="I62" s="175">
        <f>SUM(I63:I80)</f>
        <v>0</v>
      </c>
      <c r="J62" s="175"/>
      <c r="K62" s="175">
        <f>SUM(K63:K80)</f>
        <v>0</v>
      </c>
      <c r="L62" s="175"/>
      <c r="M62" s="175">
        <f>SUM(M63:M80)</f>
        <v>0</v>
      </c>
      <c r="N62" s="174"/>
      <c r="O62" s="174">
        <f>SUM(O63:O80)</f>
        <v>0.66000000000000014</v>
      </c>
      <c r="P62" s="174"/>
      <c r="Q62" s="174">
        <f>SUM(Q63:Q80)</f>
        <v>0</v>
      </c>
      <c r="R62" s="175"/>
      <c r="S62" s="175"/>
      <c r="T62" s="176"/>
      <c r="U62" s="170"/>
      <c r="V62" s="170">
        <f>SUM(V63:V80)</f>
        <v>0</v>
      </c>
      <c r="W62" s="170"/>
      <c r="X62" s="170"/>
      <c r="Y62" s="170"/>
      <c r="AG62" t="s">
        <v>309</v>
      </c>
    </row>
    <row r="63" spans="1:60" ht="22.5" outlineLevel="1" x14ac:dyDescent="0.2">
      <c r="A63" s="185">
        <v>46</v>
      </c>
      <c r="B63" s="186" t="s">
        <v>2442</v>
      </c>
      <c r="C63" s="197" t="s">
        <v>2443</v>
      </c>
      <c r="D63" s="187" t="s">
        <v>389</v>
      </c>
      <c r="E63" s="188">
        <v>1800</v>
      </c>
      <c r="F63" s="189"/>
      <c r="G63" s="190">
        <f t="shared" ref="G63:G80" si="28">ROUND(E63*F63,2)</f>
        <v>0</v>
      </c>
      <c r="H63" s="189"/>
      <c r="I63" s="190">
        <f t="shared" ref="I63:I80" si="29">ROUND(E63*H63,2)</f>
        <v>0</v>
      </c>
      <c r="J63" s="189"/>
      <c r="K63" s="190">
        <f t="shared" ref="K63:K80" si="30">ROUND(E63*J63,2)</f>
        <v>0</v>
      </c>
      <c r="L63" s="190">
        <v>12</v>
      </c>
      <c r="M63" s="190">
        <f t="shared" ref="M63:M80" si="31">G63*(1+L63/100)</f>
        <v>0</v>
      </c>
      <c r="N63" s="188">
        <v>0</v>
      </c>
      <c r="O63" s="188">
        <f t="shared" ref="O63:O80" si="32">ROUND(E63*N63,2)</f>
        <v>0</v>
      </c>
      <c r="P63" s="188">
        <v>0</v>
      </c>
      <c r="Q63" s="188">
        <f t="shared" ref="Q63:Q80" si="33">ROUND(E63*P63,2)</f>
        <v>0</v>
      </c>
      <c r="R63" s="190"/>
      <c r="S63" s="190" t="s">
        <v>2392</v>
      </c>
      <c r="T63" s="191" t="s">
        <v>2393</v>
      </c>
      <c r="U63" s="159">
        <v>0</v>
      </c>
      <c r="V63" s="159">
        <f t="shared" ref="V63:V80" si="34">ROUND(E63*U63,2)</f>
        <v>0</v>
      </c>
      <c r="W63" s="159"/>
      <c r="X63" s="159" t="s">
        <v>314</v>
      </c>
      <c r="Y63" s="159" t="s">
        <v>315</v>
      </c>
      <c r="Z63" s="148"/>
      <c r="AA63" s="148"/>
      <c r="AB63" s="148"/>
      <c r="AC63" s="148"/>
      <c r="AD63" s="148"/>
      <c r="AE63" s="148"/>
      <c r="AF63" s="148"/>
      <c r="AG63" s="148" t="s">
        <v>2400</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45" outlineLevel="1" x14ac:dyDescent="0.2">
      <c r="A64" s="185">
        <v>47</v>
      </c>
      <c r="B64" s="186" t="s">
        <v>2484</v>
      </c>
      <c r="C64" s="197" t="s">
        <v>2485</v>
      </c>
      <c r="D64" s="187" t="s">
        <v>389</v>
      </c>
      <c r="E64" s="188">
        <v>1800</v>
      </c>
      <c r="F64" s="189"/>
      <c r="G64" s="190">
        <f t="shared" si="28"/>
        <v>0</v>
      </c>
      <c r="H64" s="189"/>
      <c r="I64" s="190">
        <f t="shared" si="29"/>
        <v>0</v>
      </c>
      <c r="J64" s="189"/>
      <c r="K64" s="190">
        <f t="shared" si="30"/>
        <v>0</v>
      </c>
      <c r="L64" s="190">
        <v>12</v>
      </c>
      <c r="M64" s="190">
        <f t="shared" si="31"/>
        <v>0</v>
      </c>
      <c r="N64" s="188">
        <v>1.2E-4</v>
      </c>
      <c r="O64" s="188">
        <f t="shared" si="32"/>
        <v>0.22</v>
      </c>
      <c r="P64" s="188">
        <v>0</v>
      </c>
      <c r="Q64" s="188">
        <f t="shared" si="33"/>
        <v>0</v>
      </c>
      <c r="R64" s="190"/>
      <c r="S64" s="190" t="s">
        <v>2392</v>
      </c>
      <c r="T64" s="191" t="s">
        <v>2393</v>
      </c>
      <c r="U64" s="159">
        <v>0</v>
      </c>
      <c r="V64" s="159">
        <f t="shared" si="34"/>
        <v>0</v>
      </c>
      <c r="W64" s="159"/>
      <c r="X64" s="159" t="s">
        <v>314</v>
      </c>
      <c r="Y64" s="159" t="s">
        <v>315</v>
      </c>
      <c r="Z64" s="148"/>
      <c r="AA64" s="148"/>
      <c r="AB64" s="148"/>
      <c r="AC64" s="148"/>
      <c r="AD64" s="148"/>
      <c r="AE64" s="148"/>
      <c r="AF64" s="148"/>
      <c r="AG64" s="148" t="s">
        <v>2400</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22.5" outlineLevel="1" x14ac:dyDescent="0.2">
      <c r="A65" s="185">
        <v>48</v>
      </c>
      <c r="B65" s="186" t="s">
        <v>2486</v>
      </c>
      <c r="C65" s="197" t="s">
        <v>2487</v>
      </c>
      <c r="D65" s="187" t="s">
        <v>374</v>
      </c>
      <c r="E65" s="188">
        <v>275</v>
      </c>
      <c r="F65" s="189"/>
      <c r="G65" s="190">
        <f t="shared" si="28"/>
        <v>0</v>
      </c>
      <c r="H65" s="189"/>
      <c r="I65" s="190">
        <f t="shared" si="29"/>
        <v>0</v>
      </c>
      <c r="J65" s="189"/>
      <c r="K65" s="190">
        <f t="shared" si="30"/>
        <v>0</v>
      </c>
      <c r="L65" s="190">
        <v>12</v>
      </c>
      <c r="M65" s="190">
        <f t="shared" si="31"/>
        <v>0</v>
      </c>
      <c r="N65" s="188">
        <v>1.2099999999999999E-3</v>
      </c>
      <c r="O65" s="188">
        <f t="shared" si="32"/>
        <v>0.33</v>
      </c>
      <c r="P65" s="188">
        <v>0</v>
      </c>
      <c r="Q65" s="188">
        <f t="shared" si="33"/>
        <v>0</v>
      </c>
      <c r="R65" s="190"/>
      <c r="S65" s="190" t="s">
        <v>2392</v>
      </c>
      <c r="T65" s="191" t="s">
        <v>2393</v>
      </c>
      <c r="U65" s="159">
        <v>0</v>
      </c>
      <c r="V65" s="159">
        <f t="shared" si="34"/>
        <v>0</v>
      </c>
      <c r="W65" s="159"/>
      <c r="X65" s="159" t="s">
        <v>314</v>
      </c>
      <c r="Y65" s="159" t="s">
        <v>315</v>
      </c>
      <c r="Z65" s="148"/>
      <c r="AA65" s="148"/>
      <c r="AB65" s="148"/>
      <c r="AC65" s="148"/>
      <c r="AD65" s="148"/>
      <c r="AE65" s="148"/>
      <c r="AF65" s="148"/>
      <c r="AG65" s="148" t="s">
        <v>2400</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ht="22.5" outlineLevel="1" x14ac:dyDescent="0.2">
      <c r="A66" s="185">
        <v>49</v>
      </c>
      <c r="B66" s="186" t="s">
        <v>2488</v>
      </c>
      <c r="C66" s="197" t="s">
        <v>2489</v>
      </c>
      <c r="D66" s="187" t="s">
        <v>389</v>
      </c>
      <c r="E66" s="188">
        <v>325</v>
      </c>
      <c r="F66" s="189"/>
      <c r="G66" s="190">
        <f t="shared" si="28"/>
        <v>0</v>
      </c>
      <c r="H66" s="189"/>
      <c r="I66" s="190">
        <f t="shared" si="29"/>
        <v>0</v>
      </c>
      <c r="J66" s="189"/>
      <c r="K66" s="190">
        <f t="shared" si="30"/>
        <v>0</v>
      </c>
      <c r="L66" s="190">
        <v>12</v>
      </c>
      <c r="M66" s="190">
        <f t="shared" si="31"/>
        <v>0</v>
      </c>
      <c r="N66" s="188">
        <v>6.0000000000000002E-5</v>
      </c>
      <c r="O66" s="188">
        <f t="shared" si="32"/>
        <v>0.02</v>
      </c>
      <c r="P66" s="188">
        <v>0</v>
      </c>
      <c r="Q66" s="188">
        <f t="shared" si="33"/>
        <v>0</v>
      </c>
      <c r="R66" s="190"/>
      <c r="S66" s="190" t="s">
        <v>2392</v>
      </c>
      <c r="T66" s="191" t="s">
        <v>2393</v>
      </c>
      <c r="U66" s="159">
        <v>0</v>
      </c>
      <c r="V66" s="159">
        <f t="shared" si="34"/>
        <v>0</v>
      </c>
      <c r="W66" s="159"/>
      <c r="X66" s="159" t="s">
        <v>314</v>
      </c>
      <c r="Y66" s="159" t="s">
        <v>315</v>
      </c>
      <c r="Z66" s="148"/>
      <c r="AA66" s="148"/>
      <c r="AB66" s="148"/>
      <c r="AC66" s="148"/>
      <c r="AD66" s="148"/>
      <c r="AE66" s="148"/>
      <c r="AF66" s="148"/>
      <c r="AG66" s="148" t="s">
        <v>2400</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22.5" outlineLevel="1" x14ac:dyDescent="0.2">
      <c r="A67" s="185">
        <v>50</v>
      </c>
      <c r="B67" s="186" t="s">
        <v>2490</v>
      </c>
      <c r="C67" s="197" t="s">
        <v>2491</v>
      </c>
      <c r="D67" s="187" t="s">
        <v>389</v>
      </c>
      <c r="E67" s="188">
        <v>95</v>
      </c>
      <c r="F67" s="189"/>
      <c r="G67" s="190">
        <f t="shared" si="28"/>
        <v>0</v>
      </c>
      <c r="H67" s="189"/>
      <c r="I67" s="190">
        <f t="shared" si="29"/>
        <v>0</v>
      </c>
      <c r="J67" s="189"/>
      <c r="K67" s="190">
        <f t="shared" si="30"/>
        <v>0</v>
      </c>
      <c r="L67" s="190">
        <v>12</v>
      </c>
      <c r="M67" s="190">
        <f t="shared" si="31"/>
        <v>0</v>
      </c>
      <c r="N67" s="188">
        <v>1E-4</v>
      </c>
      <c r="O67" s="188">
        <f t="shared" si="32"/>
        <v>0.01</v>
      </c>
      <c r="P67" s="188">
        <v>0</v>
      </c>
      <c r="Q67" s="188">
        <f t="shared" si="33"/>
        <v>0</v>
      </c>
      <c r="R67" s="190"/>
      <c r="S67" s="190" t="s">
        <v>2392</v>
      </c>
      <c r="T67" s="191" t="s">
        <v>2393</v>
      </c>
      <c r="U67" s="159">
        <v>0</v>
      </c>
      <c r="V67" s="159">
        <f t="shared" si="34"/>
        <v>0</v>
      </c>
      <c r="W67" s="159"/>
      <c r="X67" s="159" t="s">
        <v>314</v>
      </c>
      <c r="Y67" s="159" t="s">
        <v>315</v>
      </c>
      <c r="Z67" s="148"/>
      <c r="AA67" s="148"/>
      <c r="AB67" s="148"/>
      <c r="AC67" s="148"/>
      <c r="AD67" s="148"/>
      <c r="AE67" s="148"/>
      <c r="AF67" s="148"/>
      <c r="AG67" s="148" t="s">
        <v>2400</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ht="22.5" outlineLevel="1" x14ac:dyDescent="0.2">
      <c r="A68" s="185">
        <v>51</v>
      </c>
      <c r="B68" s="186" t="s">
        <v>2492</v>
      </c>
      <c r="C68" s="197" t="s">
        <v>2493</v>
      </c>
      <c r="D68" s="187" t="s">
        <v>443</v>
      </c>
      <c r="E68" s="188">
        <v>1</v>
      </c>
      <c r="F68" s="189"/>
      <c r="G68" s="190">
        <f t="shared" si="28"/>
        <v>0</v>
      </c>
      <c r="H68" s="189"/>
      <c r="I68" s="190">
        <f t="shared" si="29"/>
        <v>0</v>
      </c>
      <c r="J68" s="189"/>
      <c r="K68" s="190">
        <f t="shared" si="30"/>
        <v>0</v>
      </c>
      <c r="L68" s="190">
        <v>12</v>
      </c>
      <c r="M68" s="190">
        <f t="shared" si="31"/>
        <v>0</v>
      </c>
      <c r="N68" s="188">
        <v>3.2000000000000002E-3</v>
      </c>
      <c r="O68" s="188">
        <f t="shared" si="32"/>
        <v>0</v>
      </c>
      <c r="P68" s="188">
        <v>0</v>
      </c>
      <c r="Q68" s="188">
        <f t="shared" si="33"/>
        <v>0</v>
      </c>
      <c r="R68" s="190"/>
      <c r="S68" s="190" t="s">
        <v>2392</v>
      </c>
      <c r="T68" s="191" t="s">
        <v>2393</v>
      </c>
      <c r="U68" s="159">
        <v>0</v>
      </c>
      <c r="V68" s="159">
        <f t="shared" si="34"/>
        <v>0</v>
      </c>
      <c r="W68" s="159"/>
      <c r="X68" s="159" t="s">
        <v>314</v>
      </c>
      <c r="Y68" s="159" t="s">
        <v>315</v>
      </c>
      <c r="Z68" s="148"/>
      <c r="AA68" s="148"/>
      <c r="AB68" s="148"/>
      <c r="AC68" s="148"/>
      <c r="AD68" s="148"/>
      <c r="AE68" s="148"/>
      <c r="AF68" s="148"/>
      <c r="AG68" s="148" t="s">
        <v>2400</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ht="22.5" outlineLevel="1" x14ac:dyDescent="0.2">
      <c r="A69" s="185">
        <v>52</v>
      </c>
      <c r="B69" s="186" t="s">
        <v>2494</v>
      </c>
      <c r="C69" s="197" t="s">
        <v>2495</v>
      </c>
      <c r="D69" s="187" t="s">
        <v>443</v>
      </c>
      <c r="E69" s="188">
        <v>2</v>
      </c>
      <c r="F69" s="189"/>
      <c r="G69" s="190">
        <f t="shared" si="28"/>
        <v>0</v>
      </c>
      <c r="H69" s="189"/>
      <c r="I69" s="190">
        <f t="shared" si="29"/>
        <v>0</v>
      </c>
      <c r="J69" s="189"/>
      <c r="K69" s="190">
        <f t="shared" si="30"/>
        <v>0</v>
      </c>
      <c r="L69" s="190">
        <v>12</v>
      </c>
      <c r="M69" s="190">
        <f t="shared" si="31"/>
        <v>0</v>
      </c>
      <c r="N69" s="188">
        <v>4.7999999999999996E-3</v>
      </c>
      <c r="O69" s="188">
        <f t="shared" si="32"/>
        <v>0.01</v>
      </c>
      <c r="P69" s="188">
        <v>0</v>
      </c>
      <c r="Q69" s="188">
        <f t="shared" si="33"/>
        <v>0</v>
      </c>
      <c r="R69" s="190"/>
      <c r="S69" s="190" t="s">
        <v>2392</v>
      </c>
      <c r="T69" s="191" t="s">
        <v>2393</v>
      </c>
      <c r="U69" s="159">
        <v>0</v>
      </c>
      <c r="V69" s="159">
        <f t="shared" si="34"/>
        <v>0</v>
      </c>
      <c r="W69" s="159"/>
      <c r="X69" s="159" t="s">
        <v>314</v>
      </c>
      <c r="Y69" s="159" t="s">
        <v>315</v>
      </c>
      <c r="Z69" s="148"/>
      <c r="AA69" s="148"/>
      <c r="AB69" s="148"/>
      <c r="AC69" s="148"/>
      <c r="AD69" s="148"/>
      <c r="AE69" s="148"/>
      <c r="AF69" s="148"/>
      <c r="AG69" s="148" t="s">
        <v>2400</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22.5" outlineLevel="1" x14ac:dyDescent="0.2">
      <c r="A70" s="185">
        <v>53</v>
      </c>
      <c r="B70" s="186" t="s">
        <v>2496</v>
      </c>
      <c r="C70" s="197" t="s">
        <v>2497</v>
      </c>
      <c r="D70" s="187" t="s">
        <v>443</v>
      </c>
      <c r="E70" s="188">
        <v>1</v>
      </c>
      <c r="F70" s="189"/>
      <c r="G70" s="190">
        <f t="shared" si="28"/>
        <v>0</v>
      </c>
      <c r="H70" s="189"/>
      <c r="I70" s="190">
        <f t="shared" si="29"/>
        <v>0</v>
      </c>
      <c r="J70" s="189"/>
      <c r="K70" s="190">
        <f t="shared" si="30"/>
        <v>0</v>
      </c>
      <c r="L70" s="190">
        <v>12</v>
      </c>
      <c r="M70" s="190">
        <f t="shared" si="31"/>
        <v>0</v>
      </c>
      <c r="N70" s="188">
        <v>5.4799999999999996E-3</v>
      </c>
      <c r="O70" s="188">
        <f t="shared" si="32"/>
        <v>0.01</v>
      </c>
      <c r="P70" s="188">
        <v>0</v>
      </c>
      <c r="Q70" s="188">
        <f t="shared" si="33"/>
        <v>0</v>
      </c>
      <c r="R70" s="190"/>
      <c r="S70" s="190" t="s">
        <v>2392</v>
      </c>
      <c r="T70" s="191" t="s">
        <v>2393</v>
      </c>
      <c r="U70" s="159">
        <v>0</v>
      </c>
      <c r="V70" s="159">
        <f t="shared" si="34"/>
        <v>0</v>
      </c>
      <c r="W70" s="159"/>
      <c r="X70" s="159" t="s">
        <v>314</v>
      </c>
      <c r="Y70" s="159" t="s">
        <v>315</v>
      </c>
      <c r="Z70" s="148"/>
      <c r="AA70" s="148"/>
      <c r="AB70" s="148"/>
      <c r="AC70" s="148"/>
      <c r="AD70" s="148"/>
      <c r="AE70" s="148"/>
      <c r="AF70" s="148"/>
      <c r="AG70" s="148" t="s">
        <v>2400</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33.75" outlineLevel="1" x14ac:dyDescent="0.2">
      <c r="A71" s="185">
        <v>54</v>
      </c>
      <c r="B71" s="186" t="s">
        <v>2498</v>
      </c>
      <c r="C71" s="197" t="s">
        <v>2499</v>
      </c>
      <c r="D71" s="187" t="s">
        <v>443</v>
      </c>
      <c r="E71" s="188">
        <v>1</v>
      </c>
      <c r="F71" s="189"/>
      <c r="G71" s="190">
        <f t="shared" si="28"/>
        <v>0</v>
      </c>
      <c r="H71" s="189"/>
      <c r="I71" s="190">
        <f t="shared" si="29"/>
        <v>0</v>
      </c>
      <c r="J71" s="189"/>
      <c r="K71" s="190">
        <f t="shared" si="30"/>
        <v>0</v>
      </c>
      <c r="L71" s="190">
        <v>12</v>
      </c>
      <c r="M71" s="190">
        <f t="shared" si="31"/>
        <v>0</v>
      </c>
      <c r="N71" s="188">
        <v>7.1199999999999996E-3</v>
      </c>
      <c r="O71" s="188">
        <f t="shared" si="32"/>
        <v>0.01</v>
      </c>
      <c r="P71" s="188">
        <v>0</v>
      </c>
      <c r="Q71" s="188">
        <f t="shared" si="33"/>
        <v>0</v>
      </c>
      <c r="R71" s="190"/>
      <c r="S71" s="190" t="s">
        <v>2392</v>
      </c>
      <c r="T71" s="191" t="s">
        <v>2393</v>
      </c>
      <c r="U71" s="159">
        <v>0</v>
      </c>
      <c r="V71" s="159">
        <f t="shared" si="34"/>
        <v>0</v>
      </c>
      <c r="W71" s="159"/>
      <c r="X71" s="159" t="s">
        <v>314</v>
      </c>
      <c r="Y71" s="159" t="s">
        <v>315</v>
      </c>
      <c r="Z71" s="148"/>
      <c r="AA71" s="148"/>
      <c r="AB71" s="148"/>
      <c r="AC71" s="148"/>
      <c r="AD71" s="148"/>
      <c r="AE71" s="148"/>
      <c r="AF71" s="148"/>
      <c r="AG71" s="148" t="s">
        <v>2400</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22.5" outlineLevel="1" x14ac:dyDescent="0.2">
      <c r="A72" s="185">
        <v>55</v>
      </c>
      <c r="B72" s="186" t="s">
        <v>2500</v>
      </c>
      <c r="C72" s="197" t="s">
        <v>2501</v>
      </c>
      <c r="D72" s="187" t="s">
        <v>443</v>
      </c>
      <c r="E72" s="188">
        <v>70</v>
      </c>
      <c r="F72" s="189"/>
      <c r="G72" s="190">
        <f t="shared" si="28"/>
        <v>0</v>
      </c>
      <c r="H72" s="189"/>
      <c r="I72" s="190">
        <f t="shared" si="29"/>
        <v>0</v>
      </c>
      <c r="J72" s="189"/>
      <c r="K72" s="190">
        <f t="shared" si="30"/>
        <v>0</v>
      </c>
      <c r="L72" s="190">
        <v>12</v>
      </c>
      <c r="M72" s="190">
        <f t="shared" si="31"/>
        <v>0</v>
      </c>
      <c r="N72" s="188">
        <v>6.9999999999999994E-5</v>
      </c>
      <c r="O72" s="188">
        <f t="shared" si="32"/>
        <v>0</v>
      </c>
      <c r="P72" s="188">
        <v>0</v>
      </c>
      <c r="Q72" s="188">
        <f t="shared" si="33"/>
        <v>0</v>
      </c>
      <c r="R72" s="190"/>
      <c r="S72" s="190" t="s">
        <v>2392</v>
      </c>
      <c r="T72" s="191" t="s">
        <v>2393</v>
      </c>
      <c r="U72" s="159">
        <v>0</v>
      </c>
      <c r="V72" s="159">
        <f t="shared" si="34"/>
        <v>0</v>
      </c>
      <c r="W72" s="159"/>
      <c r="X72" s="159" t="s">
        <v>314</v>
      </c>
      <c r="Y72" s="159" t="s">
        <v>315</v>
      </c>
      <c r="Z72" s="148"/>
      <c r="AA72" s="148"/>
      <c r="AB72" s="148"/>
      <c r="AC72" s="148"/>
      <c r="AD72" s="148"/>
      <c r="AE72" s="148"/>
      <c r="AF72" s="148"/>
      <c r="AG72" s="148" t="s">
        <v>2400</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33.75" outlineLevel="1" x14ac:dyDescent="0.2">
      <c r="A73" s="185">
        <v>56</v>
      </c>
      <c r="B73" s="186" t="s">
        <v>2502</v>
      </c>
      <c r="C73" s="197" t="s">
        <v>2503</v>
      </c>
      <c r="D73" s="187" t="s">
        <v>443</v>
      </c>
      <c r="E73" s="188">
        <v>3</v>
      </c>
      <c r="F73" s="189"/>
      <c r="G73" s="190">
        <f t="shared" si="28"/>
        <v>0</v>
      </c>
      <c r="H73" s="189"/>
      <c r="I73" s="190">
        <f t="shared" si="29"/>
        <v>0</v>
      </c>
      <c r="J73" s="189"/>
      <c r="K73" s="190">
        <f t="shared" si="30"/>
        <v>0</v>
      </c>
      <c r="L73" s="190">
        <v>12</v>
      </c>
      <c r="M73" s="190">
        <f t="shared" si="31"/>
        <v>0</v>
      </c>
      <c r="N73" s="188">
        <v>9.1999999999999998E-3</v>
      </c>
      <c r="O73" s="188">
        <f t="shared" si="32"/>
        <v>0.03</v>
      </c>
      <c r="P73" s="188">
        <v>0</v>
      </c>
      <c r="Q73" s="188">
        <f t="shared" si="33"/>
        <v>0</v>
      </c>
      <c r="R73" s="190"/>
      <c r="S73" s="190" t="s">
        <v>2392</v>
      </c>
      <c r="T73" s="191" t="s">
        <v>2393</v>
      </c>
      <c r="U73" s="159">
        <v>0</v>
      </c>
      <c r="V73" s="159">
        <f t="shared" si="34"/>
        <v>0</v>
      </c>
      <c r="W73" s="159"/>
      <c r="X73" s="159" t="s">
        <v>314</v>
      </c>
      <c r="Y73" s="159" t="s">
        <v>315</v>
      </c>
      <c r="Z73" s="148"/>
      <c r="AA73" s="148"/>
      <c r="AB73" s="148"/>
      <c r="AC73" s="148"/>
      <c r="AD73" s="148"/>
      <c r="AE73" s="148"/>
      <c r="AF73" s="148"/>
      <c r="AG73" s="148" t="s">
        <v>2400</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33.75" outlineLevel="1" x14ac:dyDescent="0.2">
      <c r="A74" s="185">
        <v>57</v>
      </c>
      <c r="B74" s="186" t="s">
        <v>2504</v>
      </c>
      <c r="C74" s="197" t="s">
        <v>2505</v>
      </c>
      <c r="D74" s="187" t="s">
        <v>443</v>
      </c>
      <c r="E74" s="188">
        <v>1</v>
      </c>
      <c r="F74" s="189"/>
      <c r="G74" s="190">
        <f t="shared" si="28"/>
        <v>0</v>
      </c>
      <c r="H74" s="189"/>
      <c r="I74" s="190">
        <f t="shared" si="29"/>
        <v>0</v>
      </c>
      <c r="J74" s="189"/>
      <c r="K74" s="190">
        <f t="shared" si="30"/>
        <v>0</v>
      </c>
      <c r="L74" s="190">
        <v>12</v>
      </c>
      <c r="M74" s="190">
        <f t="shared" si="31"/>
        <v>0</v>
      </c>
      <c r="N74" s="188">
        <v>1.0800000000000001E-2</v>
      </c>
      <c r="O74" s="188">
        <f t="shared" si="32"/>
        <v>0.01</v>
      </c>
      <c r="P74" s="188">
        <v>0</v>
      </c>
      <c r="Q74" s="188">
        <f t="shared" si="33"/>
        <v>0</v>
      </c>
      <c r="R74" s="190"/>
      <c r="S74" s="190" t="s">
        <v>2392</v>
      </c>
      <c r="T74" s="191" t="s">
        <v>2393</v>
      </c>
      <c r="U74" s="159">
        <v>0</v>
      </c>
      <c r="V74" s="159">
        <f t="shared" si="34"/>
        <v>0</v>
      </c>
      <c r="W74" s="159"/>
      <c r="X74" s="159" t="s">
        <v>314</v>
      </c>
      <c r="Y74" s="159" t="s">
        <v>315</v>
      </c>
      <c r="Z74" s="148"/>
      <c r="AA74" s="148"/>
      <c r="AB74" s="148"/>
      <c r="AC74" s="148"/>
      <c r="AD74" s="148"/>
      <c r="AE74" s="148"/>
      <c r="AF74" s="148"/>
      <c r="AG74" s="148" t="s">
        <v>2400</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33.75" outlineLevel="1" x14ac:dyDescent="0.2">
      <c r="A75" s="185">
        <v>58</v>
      </c>
      <c r="B75" s="186" t="s">
        <v>2506</v>
      </c>
      <c r="C75" s="197" t="s">
        <v>2507</v>
      </c>
      <c r="D75" s="187" t="s">
        <v>443</v>
      </c>
      <c r="E75" s="188">
        <v>1</v>
      </c>
      <c r="F75" s="189"/>
      <c r="G75" s="190">
        <f t="shared" si="28"/>
        <v>0</v>
      </c>
      <c r="H75" s="189"/>
      <c r="I75" s="190">
        <f t="shared" si="29"/>
        <v>0</v>
      </c>
      <c r="J75" s="189"/>
      <c r="K75" s="190">
        <f t="shared" si="30"/>
        <v>0</v>
      </c>
      <c r="L75" s="190">
        <v>12</v>
      </c>
      <c r="M75" s="190">
        <f t="shared" si="31"/>
        <v>0</v>
      </c>
      <c r="N75" s="188">
        <v>1.41E-2</v>
      </c>
      <c r="O75" s="188">
        <f t="shared" si="32"/>
        <v>0.01</v>
      </c>
      <c r="P75" s="188">
        <v>0</v>
      </c>
      <c r="Q75" s="188">
        <f t="shared" si="33"/>
        <v>0</v>
      </c>
      <c r="R75" s="190"/>
      <c r="S75" s="190" t="s">
        <v>2392</v>
      </c>
      <c r="T75" s="191" t="s">
        <v>2393</v>
      </c>
      <c r="U75" s="159">
        <v>0</v>
      </c>
      <c r="V75" s="159">
        <f t="shared" si="34"/>
        <v>0</v>
      </c>
      <c r="W75" s="159"/>
      <c r="X75" s="159" t="s">
        <v>314</v>
      </c>
      <c r="Y75" s="159" t="s">
        <v>315</v>
      </c>
      <c r="Z75" s="148"/>
      <c r="AA75" s="148"/>
      <c r="AB75" s="148"/>
      <c r="AC75" s="148"/>
      <c r="AD75" s="148"/>
      <c r="AE75" s="148"/>
      <c r="AF75" s="148"/>
      <c r="AG75" s="148" t="s">
        <v>2400</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ht="22.5" outlineLevel="1" x14ac:dyDescent="0.2">
      <c r="A76" s="185">
        <v>59</v>
      </c>
      <c r="B76" s="186" t="s">
        <v>2508</v>
      </c>
      <c r="C76" s="197" t="s">
        <v>2509</v>
      </c>
      <c r="D76" s="187" t="s">
        <v>443</v>
      </c>
      <c r="E76" s="188">
        <v>23</v>
      </c>
      <c r="F76" s="189"/>
      <c r="G76" s="190">
        <f t="shared" si="28"/>
        <v>0</v>
      </c>
      <c r="H76" s="189"/>
      <c r="I76" s="190">
        <f t="shared" si="29"/>
        <v>0</v>
      </c>
      <c r="J76" s="189"/>
      <c r="K76" s="190">
        <f t="shared" si="30"/>
        <v>0</v>
      </c>
      <c r="L76" s="190">
        <v>12</v>
      </c>
      <c r="M76" s="190">
        <f t="shared" si="31"/>
        <v>0</v>
      </c>
      <c r="N76" s="188">
        <v>1.4999999999999999E-4</v>
      </c>
      <c r="O76" s="188">
        <f t="shared" si="32"/>
        <v>0</v>
      </c>
      <c r="P76" s="188">
        <v>0</v>
      </c>
      <c r="Q76" s="188">
        <f t="shared" si="33"/>
        <v>0</v>
      </c>
      <c r="R76" s="190"/>
      <c r="S76" s="190" t="s">
        <v>2392</v>
      </c>
      <c r="T76" s="191" t="s">
        <v>2393</v>
      </c>
      <c r="U76" s="159">
        <v>0</v>
      </c>
      <c r="V76" s="159">
        <f t="shared" si="34"/>
        <v>0</v>
      </c>
      <c r="W76" s="159"/>
      <c r="X76" s="159" t="s">
        <v>314</v>
      </c>
      <c r="Y76" s="159" t="s">
        <v>315</v>
      </c>
      <c r="Z76" s="148"/>
      <c r="AA76" s="148"/>
      <c r="AB76" s="148"/>
      <c r="AC76" s="148"/>
      <c r="AD76" s="148"/>
      <c r="AE76" s="148"/>
      <c r="AF76" s="148"/>
      <c r="AG76" s="148" t="s">
        <v>2400</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ht="22.5" outlineLevel="1" x14ac:dyDescent="0.2">
      <c r="A77" s="185">
        <v>60</v>
      </c>
      <c r="B77" s="186" t="s">
        <v>2510</v>
      </c>
      <c r="C77" s="197" t="s">
        <v>2511</v>
      </c>
      <c r="D77" s="187" t="s">
        <v>443</v>
      </c>
      <c r="E77" s="188">
        <v>35</v>
      </c>
      <c r="F77" s="189"/>
      <c r="G77" s="190">
        <f t="shared" si="28"/>
        <v>0</v>
      </c>
      <c r="H77" s="189"/>
      <c r="I77" s="190">
        <f t="shared" si="29"/>
        <v>0</v>
      </c>
      <c r="J77" s="189"/>
      <c r="K77" s="190">
        <f t="shared" si="30"/>
        <v>0</v>
      </c>
      <c r="L77" s="190">
        <v>12</v>
      </c>
      <c r="M77" s="190">
        <f t="shared" si="31"/>
        <v>0</v>
      </c>
      <c r="N77" s="188">
        <v>1.2E-4</v>
      </c>
      <c r="O77" s="188">
        <f t="shared" si="32"/>
        <v>0</v>
      </c>
      <c r="P77" s="188">
        <v>0</v>
      </c>
      <c r="Q77" s="188">
        <f t="shared" si="33"/>
        <v>0</v>
      </c>
      <c r="R77" s="190"/>
      <c r="S77" s="190" t="s">
        <v>2392</v>
      </c>
      <c r="T77" s="191" t="s">
        <v>2393</v>
      </c>
      <c r="U77" s="159">
        <v>0</v>
      </c>
      <c r="V77" s="159">
        <f t="shared" si="34"/>
        <v>0</v>
      </c>
      <c r="W77" s="159"/>
      <c r="X77" s="159" t="s">
        <v>314</v>
      </c>
      <c r="Y77" s="159" t="s">
        <v>315</v>
      </c>
      <c r="Z77" s="148"/>
      <c r="AA77" s="148"/>
      <c r="AB77" s="148"/>
      <c r="AC77" s="148"/>
      <c r="AD77" s="148"/>
      <c r="AE77" s="148"/>
      <c r="AF77" s="148"/>
      <c r="AG77" s="148" t="s">
        <v>2400</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22.5" outlineLevel="1" x14ac:dyDescent="0.2">
      <c r="A78" s="185">
        <v>61</v>
      </c>
      <c r="B78" s="186" t="s">
        <v>2512</v>
      </c>
      <c r="C78" s="197" t="s">
        <v>2513</v>
      </c>
      <c r="D78" s="187" t="s">
        <v>443</v>
      </c>
      <c r="E78" s="188">
        <v>5</v>
      </c>
      <c r="F78" s="189"/>
      <c r="G78" s="190">
        <f t="shared" si="28"/>
        <v>0</v>
      </c>
      <c r="H78" s="189"/>
      <c r="I78" s="190">
        <f t="shared" si="29"/>
        <v>0</v>
      </c>
      <c r="J78" s="189"/>
      <c r="K78" s="190">
        <f t="shared" si="30"/>
        <v>0</v>
      </c>
      <c r="L78" s="190">
        <v>12</v>
      </c>
      <c r="M78" s="190">
        <f t="shared" si="31"/>
        <v>0</v>
      </c>
      <c r="N78" s="188">
        <v>4.0000000000000002E-4</v>
      </c>
      <c r="O78" s="188">
        <f t="shared" si="32"/>
        <v>0</v>
      </c>
      <c r="P78" s="188">
        <v>0</v>
      </c>
      <c r="Q78" s="188">
        <f t="shared" si="33"/>
        <v>0</v>
      </c>
      <c r="R78" s="190"/>
      <c r="S78" s="190" t="s">
        <v>2392</v>
      </c>
      <c r="T78" s="191" t="s">
        <v>2393</v>
      </c>
      <c r="U78" s="159">
        <v>0</v>
      </c>
      <c r="V78" s="159">
        <f t="shared" si="34"/>
        <v>0</v>
      </c>
      <c r="W78" s="159"/>
      <c r="X78" s="159" t="s">
        <v>314</v>
      </c>
      <c r="Y78" s="159" t="s">
        <v>315</v>
      </c>
      <c r="Z78" s="148"/>
      <c r="AA78" s="148"/>
      <c r="AB78" s="148"/>
      <c r="AC78" s="148"/>
      <c r="AD78" s="148"/>
      <c r="AE78" s="148"/>
      <c r="AF78" s="148"/>
      <c r="AG78" s="148" t="s">
        <v>2400</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ht="22.5" outlineLevel="1" x14ac:dyDescent="0.2">
      <c r="A79" s="185">
        <v>62</v>
      </c>
      <c r="B79" s="186" t="s">
        <v>2514</v>
      </c>
      <c r="C79" s="197" t="s">
        <v>2515</v>
      </c>
      <c r="D79" s="187" t="s">
        <v>443</v>
      </c>
      <c r="E79" s="188">
        <v>5</v>
      </c>
      <c r="F79" s="189"/>
      <c r="G79" s="190">
        <f t="shared" si="28"/>
        <v>0</v>
      </c>
      <c r="H79" s="189"/>
      <c r="I79" s="190">
        <f t="shared" si="29"/>
        <v>0</v>
      </c>
      <c r="J79" s="189"/>
      <c r="K79" s="190">
        <f t="shared" si="30"/>
        <v>0</v>
      </c>
      <c r="L79" s="190">
        <v>12</v>
      </c>
      <c r="M79" s="190">
        <f t="shared" si="31"/>
        <v>0</v>
      </c>
      <c r="N79" s="188">
        <v>4.0000000000000002E-4</v>
      </c>
      <c r="O79" s="188">
        <f t="shared" si="32"/>
        <v>0</v>
      </c>
      <c r="P79" s="188">
        <v>0</v>
      </c>
      <c r="Q79" s="188">
        <f t="shared" si="33"/>
        <v>0</v>
      </c>
      <c r="R79" s="190"/>
      <c r="S79" s="190" t="s">
        <v>633</v>
      </c>
      <c r="T79" s="191" t="s">
        <v>634</v>
      </c>
      <c r="U79" s="159">
        <v>0</v>
      </c>
      <c r="V79" s="159">
        <f t="shared" si="34"/>
        <v>0</v>
      </c>
      <c r="W79" s="159"/>
      <c r="X79" s="159" t="s">
        <v>314</v>
      </c>
      <c r="Y79" s="159" t="s">
        <v>315</v>
      </c>
      <c r="Z79" s="148"/>
      <c r="AA79" s="148"/>
      <c r="AB79" s="148"/>
      <c r="AC79" s="148"/>
      <c r="AD79" s="148"/>
      <c r="AE79" s="148"/>
      <c r="AF79" s="148"/>
      <c r="AG79" s="148" t="s">
        <v>2400</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45" outlineLevel="1" x14ac:dyDescent="0.2">
      <c r="A80" s="178">
        <v>63</v>
      </c>
      <c r="B80" s="179" t="s">
        <v>2516</v>
      </c>
      <c r="C80" s="195" t="s">
        <v>2517</v>
      </c>
      <c r="D80" s="180" t="s">
        <v>381</v>
      </c>
      <c r="E80" s="181">
        <v>0.67200000000000004</v>
      </c>
      <c r="F80" s="182"/>
      <c r="G80" s="183">
        <f t="shared" si="28"/>
        <v>0</v>
      </c>
      <c r="H80" s="182"/>
      <c r="I80" s="183">
        <f t="shared" si="29"/>
        <v>0</v>
      </c>
      <c r="J80" s="182"/>
      <c r="K80" s="183">
        <f t="shared" si="30"/>
        <v>0</v>
      </c>
      <c r="L80" s="183">
        <v>12</v>
      </c>
      <c r="M80" s="183">
        <f t="shared" si="31"/>
        <v>0</v>
      </c>
      <c r="N80" s="181">
        <v>0</v>
      </c>
      <c r="O80" s="181">
        <f t="shared" si="32"/>
        <v>0</v>
      </c>
      <c r="P80" s="181">
        <v>0</v>
      </c>
      <c r="Q80" s="181">
        <f t="shared" si="33"/>
        <v>0</v>
      </c>
      <c r="R80" s="183"/>
      <c r="S80" s="183" t="s">
        <v>2392</v>
      </c>
      <c r="T80" s="184" t="s">
        <v>2393</v>
      </c>
      <c r="U80" s="159">
        <v>0</v>
      </c>
      <c r="V80" s="159">
        <f t="shared" si="34"/>
        <v>0</v>
      </c>
      <c r="W80" s="159"/>
      <c r="X80" s="159" t="s">
        <v>314</v>
      </c>
      <c r="Y80" s="159" t="s">
        <v>315</v>
      </c>
      <c r="Z80" s="148"/>
      <c r="AA80" s="148"/>
      <c r="AB80" s="148"/>
      <c r="AC80" s="148"/>
      <c r="AD80" s="148"/>
      <c r="AE80" s="148"/>
      <c r="AF80" s="148"/>
      <c r="AG80" s="148" t="s">
        <v>2400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33" x14ac:dyDescent="0.2">
      <c r="A81" s="3"/>
      <c r="B81" s="4"/>
      <c r="C81" s="203"/>
      <c r="D81" s="6"/>
      <c r="E81" s="3"/>
      <c r="F81" s="3"/>
      <c r="G81" s="3"/>
      <c r="H81" s="3"/>
      <c r="I81" s="3"/>
      <c r="J81" s="3"/>
      <c r="K81" s="3"/>
      <c r="L81" s="3"/>
      <c r="M81" s="3"/>
      <c r="N81" s="3"/>
      <c r="O81" s="3"/>
      <c r="P81" s="3"/>
      <c r="Q81" s="3"/>
      <c r="R81" s="3"/>
      <c r="S81" s="3"/>
      <c r="T81" s="3"/>
      <c r="U81" s="3"/>
      <c r="V81" s="3"/>
      <c r="W81" s="3"/>
      <c r="X81" s="3"/>
      <c r="Y81" s="3"/>
      <c r="AE81">
        <v>12</v>
      </c>
      <c r="AF81">
        <v>21</v>
      </c>
      <c r="AG81" t="s">
        <v>294</v>
      </c>
    </row>
    <row r="82" spans="1:33" x14ac:dyDescent="0.2">
      <c r="A82" s="151"/>
      <c r="B82" s="152" t="s">
        <v>31</v>
      </c>
      <c r="C82" s="204"/>
      <c r="D82" s="153"/>
      <c r="E82" s="154"/>
      <c r="F82" s="154"/>
      <c r="G82" s="177">
        <f>G8+G10+G12+G14+G23+G31+G41+G56+G62</f>
        <v>0</v>
      </c>
      <c r="H82" s="3"/>
      <c r="I82" s="3"/>
      <c r="J82" s="3"/>
      <c r="K82" s="3"/>
      <c r="L82" s="3"/>
      <c r="M82" s="3"/>
      <c r="N82" s="3"/>
      <c r="O82" s="3"/>
      <c r="P82" s="3"/>
      <c r="Q82" s="3"/>
      <c r="R82" s="3"/>
      <c r="S82" s="3"/>
      <c r="T82" s="3"/>
      <c r="U82" s="3"/>
      <c r="V82" s="3"/>
      <c r="W82" s="3"/>
      <c r="X82" s="3"/>
      <c r="Y82" s="3"/>
      <c r="AE82">
        <f>SUMIF(L7:L80,AE81,G7:G80)</f>
        <v>0</v>
      </c>
      <c r="AF82">
        <f>SUMIF(L7:L80,AF81,G7:G80)</f>
        <v>0</v>
      </c>
      <c r="AG82" t="s">
        <v>2082</v>
      </c>
    </row>
    <row r="83" spans="1:33" x14ac:dyDescent="0.2">
      <c r="A83" s="286" t="s">
        <v>2083</v>
      </c>
      <c r="B83" s="286"/>
      <c r="C83" s="203"/>
      <c r="D83" s="6"/>
      <c r="E83" s="3"/>
      <c r="F83" s="3"/>
      <c r="G83" s="3"/>
      <c r="H83" s="3"/>
      <c r="I83" s="3"/>
      <c r="J83" s="3"/>
      <c r="K83" s="3"/>
      <c r="L83" s="3"/>
      <c r="M83" s="3"/>
      <c r="N83" s="3"/>
      <c r="O83" s="3"/>
      <c r="P83" s="3"/>
      <c r="Q83" s="3"/>
      <c r="R83" s="3"/>
      <c r="S83" s="3"/>
      <c r="T83" s="3"/>
      <c r="U83" s="3"/>
      <c r="V83" s="3"/>
      <c r="W83" s="3"/>
      <c r="X83" s="3"/>
      <c r="Y83" s="3"/>
    </row>
    <row r="84" spans="1:33" x14ac:dyDescent="0.2">
      <c r="A84" s="3"/>
      <c r="B84" s="4" t="s">
        <v>2084</v>
      </c>
      <c r="C84" s="203" t="s">
        <v>2085</v>
      </c>
      <c r="D84" s="6"/>
      <c r="E84" s="3"/>
      <c r="F84" s="3"/>
      <c r="G84" s="3"/>
      <c r="H84" s="3"/>
      <c r="I84" s="3"/>
      <c r="J84" s="3"/>
      <c r="K84" s="3"/>
      <c r="L84" s="3"/>
      <c r="M84" s="3"/>
      <c r="N84" s="3"/>
      <c r="O84" s="3"/>
      <c r="P84" s="3"/>
      <c r="Q84" s="3"/>
      <c r="R84" s="3"/>
      <c r="S84" s="3"/>
      <c r="T84" s="3"/>
      <c r="U84" s="3"/>
      <c r="V84" s="3"/>
      <c r="W84" s="3"/>
      <c r="X84" s="3"/>
      <c r="Y84" s="3"/>
      <c r="AG84" t="s">
        <v>2086</v>
      </c>
    </row>
    <row r="85" spans="1:33" ht="25.5" x14ac:dyDescent="0.2">
      <c r="A85" s="3"/>
      <c r="B85" s="4" t="s">
        <v>2087</v>
      </c>
      <c r="C85" s="203" t="s">
        <v>2088</v>
      </c>
      <c r="D85" s="6"/>
      <c r="E85" s="3"/>
      <c r="F85" s="3"/>
      <c r="G85" s="3"/>
      <c r="H85" s="3"/>
      <c r="I85" s="3"/>
      <c r="J85" s="3"/>
      <c r="K85" s="3"/>
      <c r="L85" s="3"/>
      <c r="M85" s="3"/>
      <c r="N85" s="3"/>
      <c r="O85" s="3"/>
      <c r="P85" s="3"/>
      <c r="Q85" s="3"/>
      <c r="R85" s="3"/>
      <c r="S85" s="3"/>
      <c r="T85" s="3"/>
      <c r="U85" s="3"/>
      <c r="V85" s="3"/>
      <c r="W85" s="3"/>
      <c r="X85" s="3"/>
      <c r="Y85" s="3"/>
      <c r="AG85" t="s">
        <v>2089</v>
      </c>
    </row>
    <row r="86" spans="1:33" x14ac:dyDescent="0.2">
      <c r="A86" s="3"/>
      <c r="B86" s="4"/>
      <c r="C86" s="203" t="s">
        <v>2090</v>
      </c>
      <c r="D86" s="6"/>
      <c r="E86" s="3"/>
      <c r="F86" s="3"/>
      <c r="G86" s="3"/>
      <c r="H86" s="3"/>
      <c r="I86" s="3"/>
      <c r="J86" s="3"/>
      <c r="K86" s="3"/>
      <c r="L86" s="3"/>
      <c r="M86" s="3"/>
      <c r="N86" s="3"/>
      <c r="O86" s="3"/>
      <c r="P86" s="3"/>
      <c r="Q86" s="3"/>
      <c r="R86" s="3"/>
      <c r="S86" s="3"/>
      <c r="T86" s="3"/>
      <c r="U86" s="3"/>
      <c r="V86" s="3"/>
      <c r="W86" s="3"/>
      <c r="X86" s="3"/>
      <c r="Y86" s="3"/>
      <c r="AG86" t="s">
        <v>2091</v>
      </c>
    </row>
    <row r="87" spans="1:33" x14ac:dyDescent="0.2">
      <c r="A87" s="3"/>
      <c r="B87" s="4"/>
      <c r="C87" s="203"/>
      <c r="D87" s="6"/>
      <c r="E87" s="3"/>
      <c r="F87" s="3"/>
      <c r="G87" s="3"/>
      <c r="H87" s="3"/>
      <c r="I87" s="3"/>
      <c r="J87" s="3"/>
      <c r="K87" s="3"/>
      <c r="L87" s="3"/>
      <c r="M87" s="3"/>
      <c r="N87" s="3"/>
      <c r="O87" s="3"/>
      <c r="P87" s="3"/>
      <c r="Q87" s="3"/>
      <c r="R87" s="3"/>
      <c r="S87" s="3"/>
      <c r="T87" s="3"/>
      <c r="U87" s="3"/>
      <c r="V87" s="3"/>
      <c r="W87" s="3"/>
      <c r="X87" s="3"/>
      <c r="Y87" s="3"/>
    </row>
    <row r="88" spans="1:33" x14ac:dyDescent="0.2">
      <c r="A88" s="3"/>
      <c r="B88" s="4"/>
      <c r="C88" s="203"/>
      <c r="D88" s="6"/>
      <c r="E88" s="3"/>
      <c r="F88" s="3"/>
      <c r="G88" s="3"/>
      <c r="H88" s="3"/>
      <c r="I88" s="3"/>
      <c r="J88" s="3"/>
      <c r="K88" s="3"/>
      <c r="L88" s="3"/>
      <c r="M88" s="3"/>
      <c r="N88" s="3"/>
      <c r="O88" s="3"/>
      <c r="P88" s="3"/>
      <c r="Q88" s="3"/>
      <c r="R88" s="3"/>
      <c r="S88" s="3"/>
      <c r="T88" s="3"/>
      <c r="U88" s="3"/>
      <c r="V88" s="3"/>
      <c r="W88" s="3"/>
      <c r="X88" s="3"/>
      <c r="Y88" s="3"/>
    </row>
    <row r="89" spans="1:33" x14ac:dyDescent="0.2">
      <c r="A89" s="3"/>
      <c r="B89" s="4"/>
      <c r="C89" s="203"/>
      <c r="D89" s="6"/>
      <c r="E89" s="3"/>
      <c r="F89" s="3"/>
      <c r="G89" s="3"/>
      <c r="H89" s="3"/>
      <c r="I89" s="3"/>
      <c r="J89" s="3"/>
      <c r="K89" s="3"/>
      <c r="L89" s="3"/>
      <c r="M89" s="3"/>
      <c r="N89" s="3"/>
      <c r="O89" s="3"/>
      <c r="P89" s="3"/>
      <c r="Q89" s="3"/>
      <c r="R89" s="3"/>
      <c r="S89" s="3"/>
      <c r="T89" s="3"/>
      <c r="U89" s="3"/>
      <c r="V89" s="3"/>
      <c r="W89" s="3"/>
      <c r="X89" s="3"/>
      <c r="Y89" s="3"/>
    </row>
    <row r="90" spans="1:33" x14ac:dyDescent="0.2">
      <c r="A90" s="287" t="s">
        <v>2092</v>
      </c>
      <c r="B90" s="287"/>
      <c r="C90" s="288"/>
      <c r="D90" s="6"/>
      <c r="E90" s="3"/>
      <c r="F90" s="3"/>
      <c r="G90" s="3"/>
      <c r="H90" s="3"/>
      <c r="I90" s="3"/>
      <c r="J90" s="3"/>
      <c r="K90" s="3"/>
      <c r="L90" s="3"/>
      <c r="M90" s="3"/>
      <c r="N90" s="3"/>
      <c r="O90" s="3"/>
      <c r="P90" s="3"/>
      <c r="Q90" s="3"/>
      <c r="R90" s="3"/>
      <c r="S90" s="3"/>
      <c r="T90" s="3"/>
      <c r="U90" s="3"/>
      <c r="V90" s="3"/>
      <c r="W90" s="3"/>
      <c r="X90" s="3"/>
      <c r="Y90" s="3"/>
    </row>
    <row r="91" spans="1:33" x14ac:dyDescent="0.2">
      <c r="A91" s="267"/>
      <c r="B91" s="268"/>
      <c r="C91" s="269"/>
      <c r="D91" s="268"/>
      <c r="E91" s="268"/>
      <c r="F91" s="268"/>
      <c r="G91" s="270"/>
      <c r="H91" s="3"/>
      <c r="I91" s="3"/>
      <c r="J91" s="3"/>
      <c r="K91" s="3"/>
      <c r="L91" s="3"/>
      <c r="M91" s="3"/>
      <c r="N91" s="3"/>
      <c r="O91" s="3"/>
      <c r="P91" s="3"/>
      <c r="Q91" s="3"/>
      <c r="R91" s="3"/>
      <c r="S91" s="3"/>
      <c r="T91" s="3"/>
      <c r="U91" s="3"/>
      <c r="V91" s="3"/>
      <c r="W91" s="3"/>
      <c r="X91" s="3"/>
      <c r="Y91" s="3"/>
      <c r="AG91" t="s">
        <v>2093</v>
      </c>
    </row>
    <row r="92" spans="1:33" x14ac:dyDescent="0.2">
      <c r="A92" s="271"/>
      <c r="B92" s="272"/>
      <c r="C92" s="273"/>
      <c r="D92" s="272"/>
      <c r="E92" s="272"/>
      <c r="F92" s="272"/>
      <c r="G92" s="274"/>
      <c r="H92" s="3"/>
      <c r="I92" s="3"/>
      <c r="J92" s="3"/>
      <c r="K92" s="3"/>
      <c r="L92" s="3"/>
      <c r="M92" s="3"/>
      <c r="N92" s="3"/>
      <c r="O92" s="3"/>
      <c r="P92" s="3"/>
      <c r="Q92" s="3"/>
      <c r="R92" s="3"/>
      <c r="S92" s="3"/>
      <c r="T92" s="3"/>
      <c r="U92" s="3"/>
      <c r="V92" s="3"/>
      <c r="W92" s="3"/>
      <c r="X92" s="3"/>
      <c r="Y92" s="3"/>
    </row>
    <row r="93" spans="1:33" x14ac:dyDescent="0.2">
      <c r="A93" s="271"/>
      <c r="B93" s="272"/>
      <c r="C93" s="273"/>
      <c r="D93" s="272"/>
      <c r="E93" s="272"/>
      <c r="F93" s="272"/>
      <c r="G93" s="274"/>
      <c r="H93" s="3"/>
      <c r="I93" s="3"/>
      <c r="J93" s="3"/>
      <c r="K93" s="3"/>
      <c r="L93" s="3"/>
      <c r="M93" s="3"/>
      <c r="N93" s="3"/>
      <c r="O93" s="3"/>
      <c r="P93" s="3"/>
      <c r="Q93" s="3"/>
      <c r="R93" s="3"/>
      <c r="S93" s="3"/>
      <c r="T93" s="3"/>
      <c r="U93" s="3"/>
      <c r="V93" s="3"/>
      <c r="W93" s="3"/>
      <c r="X93" s="3"/>
      <c r="Y93" s="3"/>
    </row>
    <row r="94" spans="1:33" x14ac:dyDescent="0.2">
      <c r="A94" s="271"/>
      <c r="B94" s="272"/>
      <c r="C94" s="273"/>
      <c r="D94" s="272"/>
      <c r="E94" s="272"/>
      <c r="F94" s="272"/>
      <c r="G94" s="274"/>
      <c r="H94" s="3"/>
      <c r="I94" s="3"/>
      <c r="J94" s="3"/>
      <c r="K94" s="3"/>
      <c r="L94" s="3"/>
      <c r="M94" s="3"/>
      <c r="N94" s="3"/>
      <c r="O94" s="3"/>
      <c r="P94" s="3"/>
      <c r="Q94" s="3"/>
      <c r="R94" s="3"/>
      <c r="S94" s="3"/>
      <c r="T94" s="3"/>
      <c r="U94" s="3"/>
      <c r="V94" s="3"/>
      <c r="W94" s="3"/>
      <c r="X94" s="3"/>
      <c r="Y94" s="3"/>
    </row>
    <row r="95" spans="1:33" x14ac:dyDescent="0.2">
      <c r="A95" s="275"/>
      <c r="B95" s="276"/>
      <c r="C95" s="277"/>
      <c r="D95" s="276"/>
      <c r="E95" s="276"/>
      <c r="F95" s="276"/>
      <c r="G95" s="278"/>
      <c r="H95" s="3"/>
      <c r="I95" s="3"/>
      <c r="J95" s="3"/>
      <c r="K95" s="3"/>
      <c r="L95" s="3"/>
      <c r="M95" s="3"/>
      <c r="N95" s="3"/>
      <c r="O95" s="3"/>
      <c r="P95" s="3"/>
      <c r="Q95" s="3"/>
      <c r="R95" s="3"/>
      <c r="S95" s="3"/>
      <c r="T95" s="3"/>
      <c r="U95" s="3"/>
      <c r="V95" s="3"/>
      <c r="W95" s="3"/>
      <c r="X95" s="3"/>
      <c r="Y95" s="3"/>
    </row>
    <row r="96" spans="1:33" x14ac:dyDescent="0.2">
      <c r="A96" s="3"/>
      <c r="B96" s="4"/>
      <c r="C96" s="203"/>
      <c r="D96" s="6"/>
      <c r="E96" s="3"/>
      <c r="F96" s="3"/>
      <c r="G96" s="3"/>
      <c r="H96" s="3"/>
      <c r="I96" s="3"/>
      <c r="J96" s="3"/>
      <c r="K96" s="3"/>
      <c r="L96" s="3"/>
      <c r="M96" s="3"/>
      <c r="N96" s="3"/>
      <c r="O96" s="3"/>
      <c r="P96" s="3"/>
      <c r="Q96" s="3"/>
      <c r="R96" s="3"/>
      <c r="S96" s="3"/>
      <c r="T96" s="3"/>
      <c r="U96" s="3"/>
      <c r="V96" s="3"/>
      <c r="W96" s="3"/>
      <c r="X96" s="3"/>
      <c r="Y96" s="3"/>
    </row>
    <row r="97" spans="3:33" x14ac:dyDescent="0.2">
      <c r="C97" s="205"/>
      <c r="D97" s="10"/>
      <c r="AG97" t="s">
        <v>2094</v>
      </c>
    </row>
    <row r="98" spans="3:33" x14ac:dyDescent="0.2">
      <c r="D98" s="10"/>
    </row>
    <row r="99" spans="3:33" x14ac:dyDescent="0.2">
      <c r="D99" s="10"/>
    </row>
    <row r="100" spans="3:33" x14ac:dyDescent="0.2">
      <c r="D100" s="10"/>
    </row>
    <row r="101" spans="3:33" x14ac:dyDescent="0.2">
      <c r="D101" s="10"/>
    </row>
    <row r="102" spans="3:33" x14ac:dyDescent="0.2">
      <c r="D102" s="10"/>
    </row>
    <row r="103" spans="3:33" x14ac:dyDescent="0.2">
      <c r="D103" s="10"/>
    </row>
    <row r="104" spans="3:33" x14ac:dyDescent="0.2">
      <c r="D104" s="10"/>
    </row>
    <row r="105" spans="3:33" x14ac:dyDescent="0.2">
      <c r="D105" s="10"/>
    </row>
    <row r="106" spans="3:33" x14ac:dyDescent="0.2">
      <c r="D106" s="10"/>
    </row>
    <row r="107" spans="3:33" x14ac:dyDescent="0.2">
      <c r="D107" s="10"/>
    </row>
    <row r="108" spans="3:33" x14ac:dyDescent="0.2">
      <c r="D108" s="10"/>
    </row>
    <row r="109" spans="3:33" x14ac:dyDescent="0.2">
      <c r="D109" s="10"/>
    </row>
    <row r="110" spans="3:33" x14ac:dyDescent="0.2">
      <c r="D110" s="10"/>
    </row>
    <row r="111" spans="3:33" x14ac:dyDescent="0.2">
      <c r="D111" s="10"/>
    </row>
    <row r="112" spans="3:33"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6Uw7Xt18eKDi9XV28EJNSl95jWDny7zwkiqwH5s/AV1WgZR2+d+lf4/S0KuZiAEYN0kre6qoKTRgrKnTgp88rg==" saltValue="rljxGtO13WkrZ9emWvcJ0Q==" spinCount="100000" sheet="1" formatRows="0"/>
  <mergeCells count="8">
    <mergeCell ref="A91:G95"/>
    <mergeCell ref="C16:G16"/>
    <mergeCell ref="A1:G1"/>
    <mergeCell ref="C2:G2"/>
    <mergeCell ref="C3:G3"/>
    <mergeCell ref="C4:G4"/>
    <mergeCell ref="A83:B83"/>
    <mergeCell ref="A90:C9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1" customWidth="1"/>
    <col min="3" max="3" width="38.28515625" style="121" customWidth="1"/>
    <col min="4" max="4" width="4.85546875" customWidth="1"/>
    <col min="5" max="5" width="10.5703125" customWidth="1"/>
    <col min="6" max="6" width="9.85546875" customWidth="1"/>
    <col min="7" max="7" width="12.7109375" customWidth="1"/>
    <col min="8" max="18" width="0" hidden="1" customWidth="1"/>
    <col min="21" max="25" width="0" hidden="1" customWidth="1"/>
    <col min="29" max="29" width="0" hidden="1" customWidth="1"/>
    <col min="31" max="41" width="0" hidden="1" customWidth="1"/>
  </cols>
  <sheetData>
    <row r="1" spans="1:60" ht="15.75" customHeight="1" x14ac:dyDescent="0.25">
      <c r="A1" s="279" t="s">
        <v>7</v>
      </c>
      <c r="B1" s="279"/>
      <c r="C1" s="279"/>
      <c r="D1" s="279"/>
      <c r="E1" s="279"/>
      <c r="F1" s="279"/>
      <c r="G1" s="279"/>
      <c r="AG1" t="s">
        <v>282</v>
      </c>
    </row>
    <row r="2" spans="1:60" ht="24.95" customHeight="1" x14ac:dyDescent="0.2">
      <c r="A2" s="140" t="s">
        <v>8</v>
      </c>
      <c r="B2" s="48" t="s">
        <v>43</v>
      </c>
      <c r="C2" s="280" t="s">
        <v>44</v>
      </c>
      <c r="D2" s="281"/>
      <c r="E2" s="281"/>
      <c r="F2" s="281"/>
      <c r="G2" s="282"/>
      <c r="AG2" t="s">
        <v>283</v>
      </c>
    </row>
    <row r="3" spans="1:60" ht="24.95" customHeight="1" x14ac:dyDescent="0.2">
      <c r="A3" s="140" t="s">
        <v>9</v>
      </c>
      <c r="B3" s="48" t="s">
        <v>58</v>
      </c>
      <c r="C3" s="280" t="s">
        <v>59</v>
      </c>
      <c r="D3" s="281"/>
      <c r="E3" s="281"/>
      <c r="F3" s="281"/>
      <c r="G3" s="282"/>
      <c r="AC3" s="121" t="s">
        <v>283</v>
      </c>
      <c r="AG3" t="s">
        <v>284</v>
      </c>
    </row>
    <row r="4" spans="1:60" ht="24.95" customHeight="1" x14ac:dyDescent="0.2">
      <c r="A4" s="141" t="s">
        <v>10</v>
      </c>
      <c r="B4" s="142" t="s">
        <v>70</v>
      </c>
      <c r="C4" s="283" t="s">
        <v>71</v>
      </c>
      <c r="D4" s="284"/>
      <c r="E4" s="284"/>
      <c r="F4" s="284"/>
      <c r="G4" s="285"/>
      <c r="AG4" t="s">
        <v>285</v>
      </c>
    </row>
    <row r="5" spans="1:60" x14ac:dyDescent="0.2">
      <c r="D5" s="10"/>
    </row>
    <row r="6" spans="1:60" ht="38.25" x14ac:dyDescent="0.2">
      <c r="A6" s="144" t="s">
        <v>286</v>
      </c>
      <c r="B6" s="146" t="s">
        <v>287</v>
      </c>
      <c r="C6" s="146" t="s">
        <v>288</v>
      </c>
      <c r="D6" s="145" t="s">
        <v>289</v>
      </c>
      <c r="E6" s="144" t="s">
        <v>290</v>
      </c>
      <c r="F6" s="143" t="s">
        <v>291</v>
      </c>
      <c r="G6" s="144" t="s">
        <v>31</v>
      </c>
      <c r="H6" s="147" t="s">
        <v>32</v>
      </c>
      <c r="I6" s="147" t="s">
        <v>292</v>
      </c>
      <c r="J6" s="147" t="s">
        <v>33</v>
      </c>
      <c r="K6" s="147" t="s">
        <v>293</v>
      </c>
      <c r="L6" s="147" t="s">
        <v>294</v>
      </c>
      <c r="M6" s="147" t="s">
        <v>295</v>
      </c>
      <c r="N6" s="147" t="s">
        <v>296</v>
      </c>
      <c r="O6" s="147" t="s">
        <v>297</v>
      </c>
      <c r="P6" s="147" t="s">
        <v>298</v>
      </c>
      <c r="Q6" s="147" t="s">
        <v>299</v>
      </c>
      <c r="R6" s="147" t="s">
        <v>300</v>
      </c>
      <c r="S6" s="147" t="s">
        <v>301</v>
      </c>
      <c r="T6" s="147" t="s">
        <v>302</v>
      </c>
      <c r="U6" s="147" t="s">
        <v>303</v>
      </c>
      <c r="V6" s="147" t="s">
        <v>304</v>
      </c>
      <c r="W6" s="147" t="s">
        <v>305</v>
      </c>
      <c r="X6" s="147" t="s">
        <v>306</v>
      </c>
      <c r="Y6" s="147" t="s">
        <v>307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71" t="s">
        <v>308</v>
      </c>
      <c r="B8" s="172" t="s">
        <v>176</v>
      </c>
      <c r="C8" s="194" t="s">
        <v>177</v>
      </c>
      <c r="D8" s="173"/>
      <c r="E8" s="174"/>
      <c r="F8" s="175"/>
      <c r="G8" s="175">
        <f>SUMIF(AG9:AG56,"&lt;&gt;NOR",G9:G56)</f>
        <v>0</v>
      </c>
      <c r="H8" s="175"/>
      <c r="I8" s="175">
        <f>SUM(I9:I56)</f>
        <v>0</v>
      </c>
      <c r="J8" s="175"/>
      <c r="K8" s="175">
        <f>SUM(K9:K56)</f>
        <v>0</v>
      </c>
      <c r="L8" s="175"/>
      <c r="M8" s="175">
        <f>SUM(M9:M56)</f>
        <v>0</v>
      </c>
      <c r="N8" s="174"/>
      <c r="O8" s="174">
        <f>SUM(O9:O56)</f>
        <v>0.2</v>
      </c>
      <c r="P8" s="174"/>
      <c r="Q8" s="174">
        <f>SUM(Q9:Q56)</f>
        <v>0</v>
      </c>
      <c r="R8" s="175"/>
      <c r="S8" s="175"/>
      <c r="T8" s="176"/>
      <c r="U8" s="170"/>
      <c r="V8" s="170">
        <f>SUM(V9:V56)</f>
        <v>0</v>
      </c>
      <c r="W8" s="170"/>
      <c r="X8" s="170"/>
      <c r="Y8" s="170"/>
      <c r="AG8" t="s">
        <v>309</v>
      </c>
    </row>
    <row r="9" spans="1:60" ht="33.75" outlineLevel="1" x14ac:dyDescent="0.2">
      <c r="A9" s="178">
        <v>1</v>
      </c>
      <c r="B9" s="179" t="s">
        <v>2518</v>
      </c>
      <c r="C9" s="195" t="s">
        <v>2519</v>
      </c>
      <c r="D9" s="180" t="s">
        <v>312</v>
      </c>
      <c r="E9" s="181">
        <v>16.7</v>
      </c>
      <c r="F9" s="182"/>
      <c r="G9" s="183">
        <f>ROUND(E9*F9,2)</f>
        <v>0</v>
      </c>
      <c r="H9" s="182"/>
      <c r="I9" s="183">
        <f>ROUND(E9*H9,2)</f>
        <v>0</v>
      </c>
      <c r="J9" s="182"/>
      <c r="K9" s="183">
        <f>ROUND(E9*J9,2)</f>
        <v>0</v>
      </c>
      <c r="L9" s="183">
        <v>12</v>
      </c>
      <c r="M9" s="183">
        <f>G9*(1+L9/100)</f>
        <v>0</v>
      </c>
      <c r="N9" s="181">
        <v>0</v>
      </c>
      <c r="O9" s="181">
        <f>ROUND(E9*N9,2)</f>
        <v>0</v>
      </c>
      <c r="P9" s="181">
        <v>0</v>
      </c>
      <c r="Q9" s="181">
        <f>ROUND(E9*P9,2)</f>
        <v>0</v>
      </c>
      <c r="R9" s="183"/>
      <c r="S9" s="183" t="s">
        <v>2392</v>
      </c>
      <c r="T9" s="184" t="s">
        <v>2393</v>
      </c>
      <c r="U9" s="159">
        <v>0</v>
      </c>
      <c r="V9" s="159">
        <f>ROUND(E9*U9,2)</f>
        <v>0</v>
      </c>
      <c r="W9" s="159"/>
      <c r="X9" s="159" t="s">
        <v>314</v>
      </c>
      <c r="Y9" s="159" t="s">
        <v>315</v>
      </c>
      <c r="Z9" s="148"/>
      <c r="AA9" s="148"/>
      <c r="AB9" s="148"/>
      <c r="AC9" s="148"/>
      <c r="AD9" s="148"/>
      <c r="AE9" s="148"/>
      <c r="AF9" s="148"/>
      <c r="AG9" s="148" t="s">
        <v>2057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6" t="s">
        <v>2520</v>
      </c>
      <c r="D10" s="161"/>
      <c r="E10" s="162"/>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318</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
      <c r="A11" s="155"/>
      <c r="B11" s="156"/>
      <c r="C11" s="196" t="s">
        <v>2521</v>
      </c>
      <c r="D11" s="161"/>
      <c r="E11" s="162">
        <v>16.7</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318</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45" outlineLevel="1" x14ac:dyDescent="0.2">
      <c r="A12" s="178">
        <v>2</v>
      </c>
      <c r="B12" s="179" t="s">
        <v>2522</v>
      </c>
      <c r="C12" s="195" t="s">
        <v>2523</v>
      </c>
      <c r="D12" s="180" t="s">
        <v>312</v>
      </c>
      <c r="E12" s="181">
        <v>128.69999999999999</v>
      </c>
      <c r="F12" s="182"/>
      <c r="G12" s="183">
        <f>ROUND(E12*F12,2)</f>
        <v>0</v>
      </c>
      <c r="H12" s="182"/>
      <c r="I12" s="183">
        <f>ROUND(E12*H12,2)</f>
        <v>0</v>
      </c>
      <c r="J12" s="182"/>
      <c r="K12" s="183">
        <f>ROUND(E12*J12,2)</f>
        <v>0</v>
      </c>
      <c r="L12" s="183">
        <v>12</v>
      </c>
      <c r="M12" s="183">
        <f>G12*(1+L12/100)</f>
        <v>0</v>
      </c>
      <c r="N12" s="181">
        <v>0</v>
      </c>
      <c r="O12" s="181">
        <f>ROUND(E12*N12,2)</f>
        <v>0</v>
      </c>
      <c r="P12" s="181">
        <v>0</v>
      </c>
      <c r="Q12" s="181">
        <f>ROUND(E12*P12,2)</f>
        <v>0</v>
      </c>
      <c r="R12" s="183"/>
      <c r="S12" s="183" t="s">
        <v>2392</v>
      </c>
      <c r="T12" s="184" t="s">
        <v>2393</v>
      </c>
      <c r="U12" s="159">
        <v>0</v>
      </c>
      <c r="V12" s="159">
        <f>ROUND(E12*U12,2)</f>
        <v>0</v>
      </c>
      <c r="W12" s="159"/>
      <c r="X12" s="159" t="s">
        <v>314</v>
      </c>
      <c r="Y12" s="159" t="s">
        <v>315</v>
      </c>
      <c r="Z12" s="148"/>
      <c r="AA12" s="148"/>
      <c r="AB12" s="148"/>
      <c r="AC12" s="148"/>
      <c r="AD12" s="148"/>
      <c r="AE12" s="148"/>
      <c r="AF12" s="148"/>
      <c r="AG12" s="148" t="s">
        <v>2057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196" t="s">
        <v>2524</v>
      </c>
      <c r="D13" s="161"/>
      <c r="E13" s="162"/>
      <c r="F13" s="159"/>
      <c r="G13" s="159"/>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318</v>
      </c>
      <c r="AH13" s="148">
        <v>0</v>
      </c>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3" x14ac:dyDescent="0.2">
      <c r="A14" s="155"/>
      <c r="B14" s="156"/>
      <c r="C14" s="196" t="s">
        <v>2525</v>
      </c>
      <c r="D14" s="161"/>
      <c r="E14" s="162">
        <v>128.69999999999999</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318</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33.75" outlineLevel="1" x14ac:dyDescent="0.2">
      <c r="A15" s="178">
        <v>3</v>
      </c>
      <c r="B15" s="179" t="s">
        <v>2526</v>
      </c>
      <c r="C15" s="195" t="s">
        <v>2527</v>
      </c>
      <c r="D15" s="180" t="s">
        <v>374</v>
      </c>
      <c r="E15" s="181">
        <v>234</v>
      </c>
      <c r="F15" s="182"/>
      <c r="G15" s="183">
        <f>ROUND(E15*F15,2)</f>
        <v>0</v>
      </c>
      <c r="H15" s="182"/>
      <c r="I15" s="183">
        <f>ROUND(E15*H15,2)</f>
        <v>0</v>
      </c>
      <c r="J15" s="182"/>
      <c r="K15" s="183">
        <f>ROUND(E15*J15,2)</f>
        <v>0</v>
      </c>
      <c r="L15" s="183">
        <v>12</v>
      </c>
      <c r="M15" s="183">
        <f>G15*(1+L15/100)</f>
        <v>0</v>
      </c>
      <c r="N15" s="181">
        <v>8.4000000000000003E-4</v>
      </c>
      <c r="O15" s="181">
        <f>ROUND(E15*N15,2)</f>
        <v>0.2</v>
      </c>
      <c r="P15" s="181">
        <v>0</v>
      </c>
      <c r="Q15" s="181">
        <f>ROUND(E15*P15,2)</f>
        <v>0</v>
      </c>
      <c r="R15" s="183"/>
      <c r="S15" s="183" t="s">
        <v>2392</v>
      </c>
      <c r="T15" s="184" t="s">
        <v>2393</v>
      </c>
      <c r="U15" s="159">
        <v>0</v>
      </c>
      <c r="V15" s="159">
        <f>ROUND(E15*U15,2)</f>
        <v>0</v>
      </c>
      <c r="W15" s="159"/>
      <c r="X15" s="159" t="s">
        <v>314</v>
      </c>
      <c r="Y15" s="159" t="s">
        <v>315</v>
      </c>
      <c r="Z15" s="148"/>
      <c r="AA15" s="148"/>
      <c r="AB15" s="148"/>
      <c r="AC15" s="148"/>
      <c r="AD15" s="148"/>
      <c r="AE15" s="148"/>
      <c r="AF15" s="148"/>
      <c r="AG15" s="148" t="s">
        <v>2057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6" t="s">
        <v>2528</v>
      </c>
      <c r="D16" s="161"/>
      <c r="E16" s="162"/>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318</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6" t="s">
        <v>2529</v>
      </c>
      <c r="D17" s="161"/>
      <c r="E17" s="162">
        <v>234</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318</v>
      </c>
      <c r="AH17" s="148">
        <v>0</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33.75" outlineLevel="1" x14ac:dyDescent="0.2">
      <c r="A18" s="178">
        <v>4</v>
      </c>
      <c r="B18" s="179" t="s">
        <v>2530</v>
      </c>
      <c r="C18" s="195" t="s">
        <v>2531</v>
      </c>
      <c r="D18" s="180" t="s">
        <v>374</v>
      </c>
      <c r="E18" s="181">
        <v>234</v>
      </c>
      <c r="F18" s="182"/>
      <c r="G18" s="183">
        <f>ROUND(E18*F18,2)</f>
        <v>0</v>
      </c>
      <c r="H18" s="182"/>
      <c r="I18" s="183">
        <f>ROUND(E18*H18,2)</f>
        <v>0</v>
      </c>
      <c r="J18" s="182"/>
      <c r="K18" s="183">
        <f>ROUND(E18*J18,2)</f>
        <v>0</v>
      </c>
      <c r="L18" s="183">
        <v>12</v>
      </c>
      <c r="M18" s="183">
        <f>G18*(1+L18/100)</f>
        <v>0</v>
      </c>
      <c r="N18" s="181">
        <v>0</v>
      </c>
      <c r="O18" s="181">
        <f>ROUND(E18*N18,2)</f>
        <v>0</v>
      </c>
      <c r="P18" s="181">
        <v>0</v>
      </c>
      <c r="Q18" s="181">
        <f>ROUND(E18*P18,2)</f>
        <v>0</v>
      </c>
      <c r="R18" s="183"/>
      <c r="S18" s="183" t="s">
        <v>2392</v>
      </c>
      <c r="T18" s="184" t="s">
        <v>2393</v>
      </c>
      <c r="U18" s="159">
        <v>0</v>
      </c>
      <c r="V18" s="159">
        <f>ROUND(E18*U18,2)</f>
        <v>0</v>
      </c>
      <c r="W18" s="159"/>
      <c r="X18" s="159" t="s">
        <v>314</v>
      </c>
      <c r="Y18" s="159" t="s">
        <v>315</v>
      </c>
      <c r="Z18" s="148"/>
      <c r="AA18" s="148"/>
      <c r="AB18" s="148"/>
      <c r="AC18" s="148"/>
      <c r="AD18" s="148"/>
      <c r="AE18" s="148"/>
      <c r="AF18" s="148"/>
      <c r="AG18" s="148" t="s">
        <v>2057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6" t="s">
        <v>2532</v>
      </c>
      <c r="D19" s="161"/>
      <c r="E19" s="162"/>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318</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3" x14ac:dyDescent="0.2">
      <c r="A20" s="155"/>
      <c r="B20" s="156"/>
      <c r="C20" s="196" t="s">
        <v>2529</v>
      </c>
      <c r="D20" s="161"/>
      <c r="E20" s="162">
        <v>234</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318</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56.25" outlineLevel="1" x14ac:dyDescent="0.2">
      <c r="A21" s="178">
        <v>5</v>
      </c>
      <c r="B21" s="179" t="s">
        <v>2533</v>
      </c>
      <c r="C21" s="195" t="s">
        <v>2534</v>
      </c>
      <c r="D21" s="180" t="s">
        <v>312</v>
      </c>
      <c r="E21" s="181">
        <v>172.6</v>
      </c>
      <c r="F21" s="182"/>
      <c r="G21" s="183">
        <f>ROUND(E21*F21,2)</f>
        <v>0</v>
      </c>
      <c r="H21" s="182"/>
      <c r="I21" s="183">
        <f>ROUND(E21*H21,2)</f>
        <v>0</v>
      </c>
      <c r="J21" s="182"/>
      <c r="K21" s="183">
        <f>ROUND(E21*J21,2)</f>
        <v>0</v>
      </c>
      <c r="L21" s="183">
        <v>12</v>
      </c>
      <c r="M21" s="183">
        <f>G21*(1+L21/100)</f>
        <v>0</v>
      </c>
      <c r="N21" s="181">
        <v>0</v>
      </c>
      <c r="O21" s="181">
        <f>ROUND(E21*N21,2)</f>
        <v>0</v>
      </c>
      <c r="P21" s="181">
        <v>0</v>
      </c>
      <c r="Q21" s="181">
        <f>ROUND(E21*P21,2)</f>
        <v>0</v>
      </c>
      <c r="R21" s="183"/>
      <c r="S21" s="183" t="s">
        <v>2392</v>
      </c>
      <c r="T21" s="184" t="s">
        <v>2393</v>
      </c>
      <c r="U21" s="159">
        <v>0</v>
      </c>
      <c r="V21" s="159">
        <f>ROUND(E21*U21,2)</f>
        <v>0</v>
      </c>
      <c r="W21" s="159"/>
      <c r="X21" s="159" t="s">
        <v>314</v>
      </c>
      <c r="Y21" s="159" t="s">
        <v>315</v>
      </c>
      <c r="Z21" s="148"/>
      <c r="AA21" s="148"/>
      <c r="AB21" s="148"/>
      <c r="AC21" s="148"/>
      <c r="AD21" s="148"/>
      <c r="AE21" s="148"/>
      <c r="AF21" s="148"/>
      <c r="AG21" s="148" t="s">
        <v>2057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265" t="s">
        <v>2535</v>
      </c>
      <c r="D22" s="266"/>
      <c r="E22" s="266"/>
      <c r="F22" s="266"/>
      <c r="G22" s="266"/>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365</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196" t="s">
        <v>2536</v>
      </c>
      <c r="D23" s="161"/>
      <c r="E23" s="162"/>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318</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3" x14ac:dyDescent="0.2">
      <c r="A24" s="155"/>
      <c r="B24" s="156"/>
      <c r="C24" s="196" t="s">
        <v>2537</v>
      </c>
      <c r="D24" s="161"/>
      <c r="E24" s="162"/>
      <c r="F24" s="159"/>
      <c r="G24" s="159"/>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318</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
      <c r="A25" s="155"/>
      <c r="B25" s="156"/>
      <c r="C25" s="196" t="s">
        <v>2538</v>
      </c>
      <c r="D25" s="161"/>
      <c r="E25" s="162"/>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318</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
      <c r="A26" s="155"/>
      <c r="B26" s="156"/>
      <c r="C26" s="196" t="s">
        <v>2537</v>
      </c>
      <c r="D26" s="161"/>
      <c r="E26" s="162"/>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318</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
      <c r="A27" s="155"/>
      <c r="B27" s="156"/>
      <c r="C27" s="196" t="s">
        <v>2539</v>
      </c>
      <c r="D27" s="161"/>
      <c r="E27" s="162">
        <v>172.6</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318</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56.25" outlineLevel="1" x14ac:dyDescent="0.2">
      <c r="A28" s="178">
        <v>6</v>
      </c>
      <c r="B28" s="179" t="s">
        <v>2540</v>
      </c>
      <c r="C28" s="195" t="s">
        <v>2534</v>
      </c>
      <c r="D28" s="180" t="s">
        <v>312</v>
      </c>
      <c r="E28" s="181">
        <v>59.1</v>
      </c>
      <c r="F28" s="182"/>
      <c r="G28" s="183">
        <f>ROUND(E28*F28,2)</f>
        <v>0</v>
      </c>
      <c r="H28" s="182"/>
      <c r="I28" s="183">
        <f>ROUND(E28*H28,2)</f>
        <v>0</v>
      </c>
      <c r="J28" s="182"/>
      <c r="K28" s="183">
        <f>ROUND(E28*J28,2)</f>
        <v>0</v>
      </c>
      <c r="L28" s="183">
        <v>12</v>
      </c>
      <c r="M28" s="183">
        <f>G28*(1+L28/100)</f>
        <v>0</v>
      </c>
      <c r="N28" s="181">
        <v>0</v>
      </c>
      <c r="O28" s="181">
        <f>ROUND(E28*N28,2)</f>
        <v>0</v>
      </c>
      <c r="P28" s="181">
        <v>0</v>
      </c>
      <c r="Q28" s="181">
        <f>ROUND(E28*P28,2)</f>
        <v>0</v>
      </c>
      <c r="R28" s="183"/>
      <c r="S28" s="183" t="s">
        <v>2392</v>
      </c>
      <c r="T28" s="184" t="s">
        <v>2393</v>
      </c>
      <c r="U28" s="159">
        <v>0</v>
      </c>
      <c r="V28" s="159">
        <f>ROUND(E28*U28,2)</f>
        <v>0</v>
      </c>
      <c r="W28" s="159"/>
      <c r="X28" s="159" t="s">
        <v>314</v>
      </c>
      <c r="Y28" s="159" t="s">
        <v>315</v>
      </c>
      <c r="Z28" s="148"/>
      <c r="AA28" s="148"/>
      <c r="AB28" s="148"/>
      <c r="AC28" s="148"/>
      <c r="AD28" s="148"/>
      <c r="AE28" s="148"/>
      <c r="AF28" s="148"/>
      <c r="AG28" s="148" t="s">
        <v>2057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265" t="s">
        <v>2541</v>
      </c>
      <c r="D29" s="266"/>
      <c r="E29" s="266"/>
      <c r="F29" s="266"/>
      <c r="G29" s="266"/>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365</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6" t="s">
        <v>2542</v>
      </c>
      <c r="D30" s="161"/>
      <c r="E30" s="162"/>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318</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196" t="s">
        <v>2543</v>
      </c>
      <c r="D31" s="161"/>
      <c r="E31" s="162"/>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318</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196" t="s">
        <v>2544</v>
      </c>
      <c r="D32" s="161"/>
      <c r="E32" s="162">
        <v>59.1</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318</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33.75" outlineLevel="1" x14ac:dyDescent="0.2">
      <c r="A33" s="178">
        <v>7</v>
      </c>
      <c r="B33" s="179" t="s">
        <v>2545</v>
      </c>
      <c r="C33" s="195" t="s">
        <v>2546</v>
      </c>
      <c r="D33" s="180" t="s">
        <v>312</v>
      </c>
      <c r="E33" s="181">
        <v>145.4</v>
      </c>
      <c r="F33" s="182"/>
      <c r="G33" s="183">
        <f>ROUND(E33*F33,2)</f>
        <v>0</v>
      </c>
      <c r="H33" s="182"/>
      <c r="I33" s="183">
        <f>ROUND(E33*H33,2)</f>
        <v>0</v>
      </c>
      <c r="J33" s="182"/>
      <c r="K33" s="183">
        <f>ROUND(E33*J33,2)</f>
        <v>0</v>
      </c>
      <c r="L33" s="183">
        <v>12</v>
      </c>
      <c r="M33" s="183">
        <f>G33*(1+L33/100)</f>
        <v>0</v>
      </c>
      <c r="N33" s="181">
        <v>0</v>
      </c>
      <c r="O33" s="181">
        <f>ROUND(E33*N33,2)</f>
        <v>0</v>
      </c>
      <c r="P33" s="181">
        <v>0</v>
      </c>
      <c r="Q33" s="181">
        <f>ROUND(E33*P33,2)</f>
        <v>0</v>
      </c>
      <c r="R33" s="183"/>
      <c r="S33" s="183" t="s">
        <v>2392</v>
      </c>
      <c r="T33" s="184" t="s">
        <v>2393</v>
      </c>
      <c r="U33" s="159">
        <v>0</v>
      </c>
      <c r="V33" s="159">
        <f>ROUND(E33*U33,2)</f>
        <v>0</v>
      </c>
      <c r="W33" s="159"/>
      <c r="X33" s="159" t="s">
        <v>314</v>
      </c>
      <c r="Y33" s="159" t="s">
        <v>315</v>
      </c>
      <c r="Z33" s="148"/>
      <c r="AA33" s="148"/>
      <c r="AB33" s="148"/>
      <c r="AC33" s="148"/>
      <c r="AD33" s="148"/>
      <c r="AE33" s="148"/>
      <c r="AF33" s="148"/>
      <c r="AG33" s="148" t="s">
        <v>2057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
      <c r="A34" s="155"/>
      <c r="B34" s="156"/>
      <c r="C34" s="196" t="s">
        <v>2538</v>
      </c>
      <c r="D34" s="161"/>
      <c r="E34" s="162"/>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318</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196" t="s">
        <v>2537</v>
      </c>
      <c r="D35" s="161"/>
      <c r="E35" s="162"/>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318</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3" x14ac:dyDescent="0.2">
      <c r="A36" s="155"/>
      <c r="B36" s="156"/>
      <c r="C36" s="196" t="s">
        <v>2547</v>
      </c>
      <c r="D36" s="161"/>
      <c r="E36" s="162"/>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318</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3" x14ac:dyDescent="0.2">
      <c r="A37" s="155"/>
      <c r="B37" s="156"/>
      <c r="C37" s="196" t="s">
        <v>2548</v>
      </c>
      <c r="D37" s="161"/>
      <c r="E37" s="162"/>
      <c r="F37" s="159"/>
      <c r="G37" s="159"/>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318</v>
      </c>
      <c r="AH37" s="148">
        <v>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3" x14ac:dyDescent="0.2">
      <c r="A38" s="155"/>
      <c r="B38" s="156"/>
      <c r="C38" s="196" t="s">
        <v>2549</v>
      </c>
      <c r="D38" s="161"/>
      <c r="E38" s="162">
        <v>145.4</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318</v>
      </c>
      <c r="AH38" s="148">
        <v>0</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33.75" outlineLevel="1" x14ac:dyDescent="0.2">
      <c r="A39" s="178">
        <v>8</v>
      </c>
      <c r="B39" s="179" t="s">
        <v>2550</v>
      </c>
      <c r="C39" s="195" t="s">
        <v>2551</v>
      </c>
      <c r="D39" s="180" t="s">
        <v>381</v>
      </c>
      <c r="E39" s="181">
        <v>118.2</v>
      </c>
      <c r="F39" s="182"/>
      <c r="G39" s="183">
        <f>ROUND(E39*F39,2)</f>
        <v>0</v>
      </c>
      <c r="H39" s="182"/>
      <c r="I39" s="183">
        <f>ROUND(E39*H39,2)</f>
        <v>0</v>
      </c>
      <c r="J39" s="182"/>
      <c r="K39" s="183">
        <f>ROUND(E39*J39,2)</f>
        <v>0</v>
      </c>
      <c r="L39" s="183">
        <v>12</v>
      </c>
      <c r="M39" s="183">
        <f>G39*(1+L39/100)</f>
        <v>0</v>
      </c>
      <c r="N39" s="181">
        <v>0</v>
      </c>
      <c r="O39" s="181">
        <f>ROUND(E39*N39,2)</f>
        <v>0</v>
      </c>
      <c r="P39" s="181">
        <v>0</v>
      </c>
      <c r="Q39" s="181">
        <f>ROUND(E39*P39,2)</f>
        <v>0</v>
      </c>
      <c r="R39" s="183"/>
      <c r="S39" s="183" t="s">
        <v>2392</v>
      </c>
      <c r="T39" s="184" t="s">
        <v>2393</v>
      </c>
      <c r="U39" s="159">
        <v>0</v>
      </c>
      <c r="V39" s="159">
        <f>ROUND(E39*U39,2)</f>
        <v>0</v>
      </c>
      <c r="W39" s="159"/>
      <c r="X39" s="159" t="s">
        <v>314</v>
      </c>
      <c r="Y39" s="159" t="s">
        <v>315</v>
      </c>
      <c r="Z39" s="148"/>
      <c r="AA39" s="148"/>
      <c r="AB39" s="148"/>
      <c r="AC39" s="148"/>
      <c r="AD39" s="148"/>
      <c r="AE39" s="148"/>
      <c r="AF39" s="148"/>
      <c r="AG39" s="148" t="s">
        <v>2057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196" t="s">
        <v>2548</v>
      </c>
      <c r="D40" s="161"/>
      <c r="E40" s="162"/>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318</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6" t="s">
        <v>2552</v>
      </c>
      <c r="D41" s="161"/>
      <c r="E41" s="162"/>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318</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196" t="s">
        <v>2553</v>
      </c>
      <c r="D42" s="161"/>
      <c r="E42" s="162">
        <v>118.2</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318</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33.75" outlineLevel="1" x14ac:dyDescent="0.2">
      <c r="A43" s="178">
        <v>9</v>
      </c>
      <c r="B43" s="179" t="s">
        <v>2554</v>
      </c>
      <c r="C43" s="195" t="s">
        <v>2555</v>
      </c>
      <c r="D43" s="180" t="s">
        <v>312</v>
      </c>
      <c r="E43" s="181">
        <v>59.1</v>
      </c>
      <c r="F43" s="182"/>
      <c r="G43" s="183">
        <f>ROUND(E43*F43,2)</f>
        <v>0</v>
      </c>
      <c r="H43" s="182"/>
      <c r="I43" s="183">
        <f>ROUND(E43*H43,2)</f>
        <v>0</v>
      </c>
      <c r="J43" s="182"/>
      <c r="K43" s="183">
        <f>ROUND(E43*J43,2)</f>
        <v>0</v>
      </c>
      <c r="L43" s="183">
        <v>12</v>
      </c>
      <c r="M43" s="183">
        <f>G43*(1+L43/100)</f>
        <v>0</v>
      </c>
      <c r="N43" s="181">
        <v>0</v>
      </c>
      <c r="O43" s="181">
        <f>ROUND(E43*N43,2)</f>
        <v>0</v>
      </c>
      <c r="P43" s="181">
        <v>0</v>
      </c>
      <c r="Q43" s="181">
        <f>ROUND(E43*P43,2)</f>
        <v>0</v>
      </c>
      <c r="R43" s="183"/>
      <c r="S43" s="183" t="s">
        <v>2392</v>
      </c>
      <c r="T43" s="184" t="s">
        <v>2393</v>
      </c>
      <c r="U43" s="159">
        <v>0</v>
      </c>
      <c r="V43" s="159">
        <f>ROUND(E43*U43,2)</f>
        <v>0</v>
      </c>
      <c r="W43" s="159"/>
      <c r="X43" s="159" t="s">
        <v>314</v>
      </c>
      <c r="Y43" s="159" t="s">
        <v>315</v>
      </c>
      <c r="Z43" s="148"/>
      <c r="AA43" s="148"/>
      <c r="AB43" s="148"/>
      <c r="AC43" s="148"/>
      <c r="AD43" s="148"/>
      <c r="AE43" s="148"/>
      <c r="AF43" s="148"/>
      <c r="AG43" s="148" t="s">
        <v>2057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2" x14ac:dyDescent="0.2">
      <c r="A44" s="155"/>
      <c r="B44" s="156"/>
      <c r="C44" s="196" t="s">
        <v>2548</v>
      </c>
      <c r="D44" s="161"/>
      <c r="E44" s="162"/>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318</v>
      </c>
      <c r="AH44" s="148">
        <v>0</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3" x14ac:dyDescent="0.2">
      <c r="A45" s="155"/>
      <c r="B45" s="156"/>
      <c r="C45" s="196" t="s">
        <v>2544</v>
      </c>
      <c r="D45" s="161"/>
      <c r="E45" s="162">
        <v>59.1</v>
      </c>
      <c r="F45" s="159"/>
      <c r="G45" s="159"/>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318</v>
      </c>
      <c r="AH45" s="148">
        <v>0</v>
      </c>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t="45" outlineLevel="1" x14ac:dyDescent="0.2">
      <c r="A46" s="178">
        <v>10</v>
      </c>
      <c r="B46" s="179" t="s">
        <v>2556</v>
      </c>
      <c r="C46" s="195" t="s">
        <v>2557</v>
      </c>
      <c r="D46" s="180" t="s">
        <v>312</v>
      </c>
      <c r="E46" s="181">
        <v>86.3</v>
      </c>
      <c r="F46" s="182"/>
      <c r="G46" s="183">
        <f>ROUND(E46*F46,2)</f>
        <v>0</v>
      </c>
      <c r="H46" s="182"/>
      <c r="I46" s="183">
        <f>ROUND(E46*H46,2)</f>
        <v>0</v>
      </c>
      <c r="J46" s="182"/>
      <c r="K46" s="183">
        <f>ROUND(E46*J46,2)</f>
        <v>0</v>
      </c>
      <c r="L46" s="183">
        <v>12</v>
      </c>
      <c r="M46" s="183">
        <f>G46*(1+L46/100)</f>
        <v>0</v>
      </c>
      <c r="N46" s="181">
        <v>0</v>
      </c>
      <c r="O46" s="181">
        <f>ROUND(E46*N46,2)</f>
        <v>0</v>
      </c>
      <c r="P46" s="181">
        <v>0</v>
      </c>
      <c r="Q46" s="181">
        <f>ROUND(E46*P46,2)</f>
        <v>0</v>
      </c>
      <c r="R46" s="183"/>
      <c r="S46" s="183" t="s">
        <v>2392</v>
      </c>
      <c r="T46" s="184" t="s">
        <v>2393</v>
      </c>
      <c r="U46" s="159">
        <v>0</v>
      </c>
      <c r="V46" s="159">
        <f>ROUND(E46*U46,2)</f>
        <v>0</v>
      </c>
      <c r="W46" s="159"/>
      <c r="X46" s="159" t="s">
        <v>314</v>
      </c>
      <c r="Y46" s="159" t="s">
        <v>315</v>
      </c>
      <c r="Z46" s="148"/>
      <c r="AA46" s="148"/>
      <c r="AB46" s="148"/>
      <c r="AC46" s="148"/>
      <c r="AD46" s="148"/>
      <c r="AE46" s="148"/>
      <c r="AF46" s="148"/>
      <c r="AG46" s="148" t="s">
        <v>2057</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196" t="s">
        <v>2558</v>
      </c>
      <c r="D47" s="161"/>
      <c r="E47" s="162"/>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318</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3" x14ac:dyDescent="0.2">
      <c r="A48" s="155"/>
      <c r="B48" s="156"/>
      <c r="C48" s="196" t="s">
        <v>2559</v>
      </c>
      <c r="D48" s="161"/>
      <c r="E48" s="162">
        <v>86.3</v>
      </c>
      <c r="F48" s="159"/>
      <c r="G48" s="159"/>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318</v>
      </c>
      <c r="AH48" s="148">
        <v>0</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45" outlineLevel="1" x14ac:dyDescent="0.2">
      <c r="A49" s="178">
        <v>11</v>
      </c>
      <c r="B49" s="179" t="s">
        <v>2560</v>
      </c>
      <c r="C49" s="195" t="s">
        <v>2561</v>
      </c>
      <c r="D49" s="180" t="s">
        <v>312</v>
      </c>
      <c r="E49" s="181">
        <v>42.1</v>
      </c>
      <c r="F49" s="182"/>
      <c r="G49" s="183">
        <f>ROUND(E49*F49,2)</f>
        <v>0</v>
      </c>
      <c r="H49" s="182"/>
      <c r="I49" s="183">
        <f>ROUND(E49*H49,2)</f>
        <v>0</v>
      </c>
      <c r="J49" s="182"/>
      <c r="K49" s="183">
        <f>ROUND(E49*J49,2)</f>
        <v>0</v>
      </c>
      <c r="L49" s="183">
        <v>12</v>
      </c>
      <c r="M49" s="183">
        <f>G49*(1+L49/100)</f>
        <v>0</v>
      </c>
      <c r="N49" s="181">
        <v>0</v>
      </c>
      <c r="O49" s="181">
        <f>ROUND(E49*N49,2)</f>
        <v>0</v>
      </c>
      <c r="P49" s="181">
        <v>0</v>
      </c>
      <c r="Q49" s="181">
        <f>ROUND(E49*P49,2)</f>
        <v>0</v>
      </c>
      <c r="R49" s="183"/>
      <c r="S49" s="183" t="s">
        <v>2392</v>
      </c>
      <c r="T49" s="184" t="s">
        <v>2393</v>
      </c>
      <c r="U49" s="159">
        <v>0</v>
      </c>
      <c r="V49" s="159">
        <f>ROUND(E49*U49,2)</f>
        <v>0</v>
      </c>
      <c r="W49" s="159"/>
      <c r="X49" s="159" t="s">
        <v>314</v>
      </c>
      <c r="Y49" s="159" t="s">
        <v>315</v>
      </c>
      <c r="Z49" s="148"/>
      <c r="AA49" s="148"/>
      <c r="AB49" s="148"/>
      <c r="AC49" s="148"/>
      <c r="AD49" s="148"/>
      <c r="AE49" s="148"/>
      <c r="AF49" s="148"/>
      <c r="AG49" s="148" t="s">
        <v>2057</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265" t="s">
        <v>2562</v>
      </c>
      <c r="D50" s="266"/>
      <c r="E50" s="266"/>
      <c r="F50" s="266"/>
      <c r="G50" s="266"/>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365</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196" t="s">
        <v>2563</v>
      </c>
      <c r="D51" s="161"/>
      <c r="E51" s="162"/>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318</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3" x14ac:dyDescent="0.2">
      <c r="A52" s="155"/>
      <c r="B52" s="156"/>
      <c r="C52" s="196" t="s">
        <v>2564</v>
      </c>
      <c r="D52" s="161"/>
      <c r="E52" s="162">
        <v>42.1</v>
      </c>
      <c r="F52" s="159"/>
      <c r="G52" s="159"/>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318</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78">
        <v>12</v>
      </c>
      <c r="B53" s="179" t="s">
        <v>2565</v>
      </c>
      <c r="C53" s="195" t="s">
        <v>2566</v>
      </c>
      <c r="D53" s="180" t="s">
        <v>381</v>
      </c>
      <c r="E53" s="181">
        <v>84.2</v>
      </c>
      <c r="F53" s="182"/>
      <c r="G53" s="183">
        <f>ROUND(E53*F53,2)</f>
        <v>0</v>
      </c>
      <c r="H53" s="182"/>
      <c r="I53" s="183">
        <f>ROUND(E53*H53,2)</f>
        <v>0</v>
      </c>
      <c r="J53" s="182"/>
      <c r="K53" s="183">
        <f>ROUND(E53*J53,2)</f>
        <v>0</v>
      </c>
      <c r="L53" s="183">
        <v>12</v>
      </c>
      <c r="M53" s="183">
        <f>G53*(1+L53/100)</f>
        <v>0</v>
      </c>
      <c r="N53" s="181">
        <v>0</v>
      </c>
      <c r="O53" s="181">
        <f>ROUND(E53*N53,2)</f>
        <v>0</v>
      </c>
      <c r="P53" s="181">
        <v>0</v>
      </c>
      <c r="Q53" s="181">
        <f>ROUND(E53*P53,2)</f>
        <v>0</v>
      </c>
      <c r="R53" s="183"/>
      <c r="S53" s="183" t="s">
        <v>2392</v>
      </c>
      <c r="T53" s="184" t="s">
        <v>2393</v>
      </c>
      <c r="U53" s="159">
        <v>0</v>
      </c>
      <c r="V53" s="159">
        <f>ROUND(E53*U53,2)</f>
        <v>0</v>
      </c>
      <c r="W53" s="159"/>
      <c r="X53" s="159" t="s">
        <v>384</v>
      </c>
      <c r="Y53" s="159" t="s">
        <v>315</v>
      </c>
      <c r="Z53" s="148"/>
      <c r="AA53" s="148"/>
      <c r="AB53" s="148"/>
      <c r="AC53" s="148"/>
      <c r="AD53" s="148"/>
      <c r="AE53" s="148"/>
      <c r="AF53" s="148"/>
      <c r="AG53" s="148" t="s">
        <v>2379</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6" t="s">
        <v>2567</v>
      </c>
      <c r="D54" s="161"/>
      <c r="E54" s="162"/>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318</v>
      </c>
      <c r="AH54" s="148">
        <v>0</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3" x14ac:dyDescent="0.2">
      <c r="A55" s="155"/>
      <c r="B55" s="156"/>
      <c r="C55" s="196" t="s">
        <v>2568</v>
      </c>
      <c r="D55" s="161"/>
      <c r="E55" s="162"/>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318</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3" x14ac:dyDescent="0.2">
      <c r="A56" s="155"/>
      <c r="B56" s="156"/>
      <c r="C56" s="196" t="s">
        <v>2569</v>
      </c>
      <c r="D56" s="161"/>
      <c r="E56" s="162">
        <v>84.2</v>
      </c>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318</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171" t="s">
        <v>308</v>
      </c>
      <c r="B57" s="172" t="s">
        <v>183</v>
      </c>
      <c r="C57" s="194" t="s">
        <v>184</v>
      </c>
      <c r="D57" s="173"/>
      <c r="E57" s="174"/>
      <c r="F57" s="175"/>
      <c r="G57" s="175">
        <f>SUMIF(AG58:AG63,"&lt;&gt;NOR",G58:G63)</f>
        <v>0</v>
      </c>
      <c r="H57" s="175"/>
      <c r="I57" s="175">
        <f>SUM(I58:I63)</f>
        <v>0</v>
      </c>
      <c r="J57" s="175"/>
      <c r="K57" s="175">
        <f>SUM(K58:K63)</f>
        <v>0</v>
      </c>
      <c r="L57" s="175"/>
      <c r="M57" s="175">
        <f>SUM(M58:M63)</f>
        <v>0</v>
      </c>
      <c r="N57" s="174"/>
      <c r="O57" s="174">
        <f>SUM(O58:O63)</f>
        <v>0</v>
      </c>
      <c r="P57" s="174"/>
      <c r="Q57" s="174">
        <f>SUM(Q58:Q63)</f>
        <v>0</v>
      </c>
      <c r="R57" s="175"/>
      <c r="S57" s="175"/>
      <c r="T57" s="176"/>
      <c r="U57" s="170"/>
      <c r="V57" s="170">
        <f>SUM(V58:V63)</f>
        <v>0</v>
      </c>
      <c r="W57" s="170"/>
      <c r="X57" s="170"/>
      <c r="Y57" s="170"/>
      <c r="AG57" t="s">
        <v>309</v>
      </c>
    </row>
    <row r="58" spans="1:60" ht="22.5" outlineLevel="1" x14ac:dyDescent="0.2">
      <c r="A58" s="178">
        <v>13</v>
      </c>
      <c r="B58" s="179" t="s">
        <v>2570</v>
      </c>
      <c r="C58" s="195" t="s">
        <v>2571</v>
      </c>
      <c r="D58" s="180" t="s">
        <v>312</v>
      </c>
      <c r="E58" s="181">
        <v>9.4</v>
      </c>
      <c r="F58" s="182"/>
      <c r="G58" s="183">
        <f>ROUND(E58*F58,2)</f>
        <v>0</v>
      </c>
      <c r="H58" s="182"/>
      <c r="I58" s="183">
        <f>ROUND(E58*H58,2)</f>
        <v>0</v>
      </c>
      <c r="J58" s="182"/>
      <c r="K58" s="183">
        <f>ROUND(E58*J58,2)</f>
        <v>0</v>
      </c>
      <c r="L58" s="183">
        <v>12</v>
      </c>
      <c r="M58" s="183">
        <f>G58*(1+L58/100)</f>
        <v>0</v>
      </c>
      <c r="N58" s="181">
        <v>0</v>
      </c>
      <c r="O58" s="181">
        <f>ROUND(E58*N58,2)</f>
        <v>0</v>
      </c>
      <c r="P58" s="181">
        <v>0</v>
      </c>
      <c r="Q58" s="181">
        <f>ROUND(E58*P58,2)</f>
        <v>0</v>
      </c>
      <c r="R58" s="183"/>
      <c r="S58" s="183" t="s">
        <v>2392</v>
      </c>
      <c r="T58" s="184" t="s">
        <v>2393</v>
      </c>
      <c r="U58" s="159">
        <v>0</v>
      </c>
      <c r="V58" s="159">
        <f>ROUND(E58*U58,2)</f>
        <v>0</v>
      </c>
      <c r="W58" s="159"/>
      <c r="X58" s="159" t="s">
        <v>314</v>
      </c>
      <c r="Y58" s="159" t="s">
        <v>315</v>
      </c>
      <c r="Z58" s="148"/>
      <c r="AA58" s="148"/>
      <c r="AB58" s="148"/>
      <c r="AC58" s="148"/>
      <c r="AD58" s="148"/>
      <c r="AE58" s="148"/>
      <c r="AF58" s="148"/>
      <c r="AG58" s="148" t="s">
        <v>2057</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196" t="s">
        <v>2572</v>
      </c>
      <c r="D59" s="161"/>
      <c r="E59" s="162"/>
      <c r="F59" s="159"/>
      <c r="G59" s="159"/>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318</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3" x14ac:dyDescent="0.2">
      <c r="A60" s="155"/>
      <c r="B60" s="156"/>
      <c r="C60" s="196" t="s">
        <v>2573</v>
      </c>
      <c r="D60" s="161"/>
      <c r="E60" s="162">
        <v>9.4</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318</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45" outlineLevel="1" x14ac:dyDescent="0.2">
      <c r="A61" s="178">
        <v>14</v>
      </c>
      <c r="B61" s="179" t="s">
        <v>2574</v>
      </c>
      <c r="C61" s="195" t="s">
        <v>2575</v>
      </c>
      <c r="D61" s="180" t="s">
        <v>312</v>
      </c>
      <c r="E61" s="181">
        <v>0.6</v>
      </c>
      <c r="F61" s="182"/>
      <c r="G61" s="183">
        <f>ROUND(E61*F61,2)</f>
        <v>0</v>
      </c>
      <c r="H61" s="182"/>
      <c r="I61" s="183">
        <f>ROUND(E61*H61,2)</f>
        <v>0</v>
      </c>
      <c r="J61" s="182"/>
      <c r="K61" s="183">
        <f>ROUND(E61*J61,2)</f>
        <v>0</v>
      </c>
      <c r="L61" s="183">
        <v>12</v>
      </c>
      <c r="M61" s="183">
        <f>G61*(1+L61/100)</f>
        <v>0</v>
      </c>
      <c r="N61" s="181">
        <v>0</v>
      </c>
      <c r="O61" s="181">
        <f>ROUND(E61*N61,2)</f>
        <v>0</v>
      </c>
      <c r="P61" s="181">
        <v>0</v>
      </c>
      <c r="Q61" s="181">
        <f>ROUND(E61*P61,2)</f>
        <v>0</v>
      </c>
      <c r="R61" s="183"/>
      <c r="S61" s="183" t="s">
        <v>2392</v>
      </c>
      <c r="T61" s="184" t="s">
        <v>2393</v>
      </c>
      <c r="U61" s="159">
        <v>0</v>
      </c>
      <c r="V61" s="159">
        <f>ROUND(E61*U61,2)</f>
        <v>0</v>
      </c>
      <c r="W61" s="159"/>
      <c r="X61" s="159" t="s">
        <v>314</v>
      </c>
      <c r="Y61" s="159" t="s">
        <v>315</v>
      </c>
      <c r="Z61" s="148"/>
      <c r="AA61" s="148"/>
      <c r="AB61" s="148"/>
      <c r="AC61" s="148"/>
      <c r="AD61" s="148"/>
      <c r="AE61" s="148"/>
      <c r="AF61" s="148"/>
      <c r="AG61" s="148" t="s">
        <v>2057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196" t="s">
        <v>2576</v>
      </c>
      <c r="D62" s="161"/>
      <c r="E62" s="162"/>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318</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3" x14ac:dyDescent="0.2">
      <c r="A63" s="155"/>
      <c r="B63" s="156"/>
      <c r="C63" s="196" t="s">
        <v>2577</v>
      </c>
      <c r="D63" s="161"/>
      <c r="E63" s="162">
        <v>0.6</v>
      </c>
      <c r="F63" s="159"/>
      <c r="G63" s="159"/>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318</v>
      </c>
      <c r="AH63" s="148">
        <v>0</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x14ac:dyDescent="0.2">
      <c r="A64" s="171" t="s">
        <v>308</v>
      </c>
      <c r="B64" s="172" t="s">
        <v>216</v>
      </c>
      <c r="C64" s="194" t="s">
        <v>217</v>
      </c>
      <c r="D64" s="173"/>
      <c r="E64" s="174"/>
      <c r="F64" s="175"/>
      <c r="G64" s="175">
        <f>SUMIF(AG65:AG65,"&lt;&gt;NOR",G65:G65)</f>
        <v>0</v>
      </c>
      <c r="H64" s="175"/>
      <c r="I64" s="175">
        <f>SUM(I65:I65)</f>
        <v>0</v>
      </c>
      <c r="J64" s="175"/>
      <c r="K64" s="175">
        <f>SUM(K65:K65)</f>
        <v>0</v>
      </c>
      <c r="L64" s="175"/>
      <c r="M64" s="175">
        <f>SUM(M65:M65)</f>
        <v>0</v>
      </c>
      <c r="N64" s="174"/>
      <c r="O64" s="174">
        <f>SUM(O65:O65)</f>
        <v>0</v>
      </c>
      <c r="P64" s="174"/>
      <c r="Q64" s="174">
        <f>SUM(Q65:Q65)</f>
        <v>0</v>
      </c>
      <c r="R64" s="175"/>
      <c r="S64" s="175"/>
      <c r="T64" s="176"/>
      <c r="U64" s="170"/>
      <c r="V64" s="170">
        <f>SUM(V65:V65)</f>
        <v>0</v>
      </c>
      <c r="W64" s="170"/>
      <c r="X64" s="170"/>
      <c r="Y64" s="170"/>
      <c r="AG64" t="s">
        <v>309</v>
      </c>
    </row>
    <row r="65" spans="1:60" ht="33.75" outlineLevel="1" x14ac:dyDescent="0.2">
      <c r="A65" s="185">
        <v>15</v>
      </c>
      <c r="B65" s="186" t="s">
        <v>2390</v>
      </c>
      <c r="C65" s="197" t="s">
        <v>2391</v>
      </c>
      <c r="D65" s="187" t="s">
        <v>2262</v>
      </c>
      <c r="E65" s="188">
        <v>80</v>
      </c>
      <c r="F65" s="189"/>
      <c r="G65" s="190">
        <f>ROUND(E65*F65,2)</f>
        <v>0</v>
      </c>
      <c r="H65" s="189"/>
      <c r="I65" s="190">
        <f>ROUND(E65*H65,2)</f>
        <v>0</v>
      </c>
      <c r="J65" s="189"/>
      <c r="K65" s="190">
        <f>ROUND(E65*J65,2)</f>
        <v>0</v>
      </c>
      <c r="L65" s="190">
        <v>12</v>
      </c>
      <c r="M65" s="190">
        <f>G65*(1+L65/100)</f>
        <v>0</v>
      </c>
      <c r="N65" s="188">
        <v>0</v>
      </c>
      <c r="O65" s="188">
        <f>ROUND(E65*N65,2)</f>
        <v>0</v>
      </c>
      <c r="P65" s="188">
        <v>0</v>
      </c>
      <c r="Q65" s="188">
        <f>ROUND(E65*P65,2)</f>
        <v>0</v>
      </c>
      <c r="R65" s="190"/>
      <c r="S65" s="190" t="s">
        <v>2392</v>
      </c>
      <c r="T65" s="191" t="s">
        <v>2393</v>
      </c>
      <c r="U65" s="159">
        <v>0</v>
      </c>
      <c r="V65" s="159">
        <f>ROUND(E65*U65,2)</f>
        <v>0</v>
      </c>
      <c r="W65" s="159"/>
      <c r="X65" s="159" t="s">
        <v>314</v>
      </c>
      <c r="Y65" s="159" t="s">
        <v>315</v>
      </c>
      <c r="Z65" s="148"/>
      <c r="AA65" s="148"/>
      <c r="AB65" s="148"/>
      <c r="AC65" s="148"/>
      <c r="AD65" s="148"/>
      <c r="AE65" s="148"/>
      <c r="AF65" s="148"/>
      <c r="AG65" s="148" t="s">
        <v>2057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ht="25.5" x14ac:dyDescent="0.2">
      <c r="A66" s="171" t="s">
        <v>308</v>
      </c>
      <c r="B66" s="172" t="s">
        <v>218</v>
      </c>
      <c r="C66" s="194" t="s">
        <v>219</v>
      </c>
      <c r="D66" s="173"/>
      <c r="E66" s="174"/>
      <c r="F66" s="175"/>
      <c r="G66" s="175">
        <f>SUMIF(AG67:AG68,"&lt;&gt;NOR",G67:G68)</f>
        <v>0</v>
      </c>
      <c r="H66" s="175"/>
      <c r="I66" s="175">
        <f>SUM(I67:I68)</f>
        <v>0</v>
      </c>
      <c r="J66" s="175"/>
      <c r="K66" s="175">
        <f>SUM(K67:K68)</f>
        <v>0</v>
      </c>
      <c r="L66" s="175"/>
      <c r="M66" s="175">
        <f>SUM(M67:M68)</f>
        <v>0</v>
      </c>
      <c r="N66" s="174"/>
      <c r="O66" s="174">
        <f>SUM(O67:O68)</f>
        <v>0</v>
      </c>
      <c r="P66" s="174"/>
      <c r="Q66" s="174">
        <f>SUM(Q67:Q68)</f>
        <v>0</v>
      </c>
      <c r="R66" s="175"/>
      <c r="S66" s="175"/>
      <c r="T66" s="176"/>
      <c r="U66" s="170"/>
      <c r="V66" s="170">
        <f>SUM(V67:V68)</f>
        <v>0</v>
      </c>
      <c r="W66" s="170"/>
      <c r="X66" s="170"/>
      <c r="Y66" s="170"/>
      <c r="AG66" t="s">
        <v>309</v>
      </c>
    </row>
    <row r="67" spans="1:60" outlineLevel="1" x14ac:dyDescent="0.2">
      <c r="A67" s="185">
        <v>16</v>
      </c>
      <c r="B67" s="186" t="s">
        <v>2578</v>
      </c>
      <c r="C67" s="197" t="s">
        <v>2579</v>
      </c>
      <c r="D67" s="187" t="s">
        <v>1426</v>
      </c>
      <c r="E67" s="188">
        <v>1</v>
      </c>
      <c r="F67" s="189"/>
      <c r="G67" s="190">
        <f>ROUND(E67*F67,2)</f>
        <v>0</v>
      </c>
      <c r="H67" s="189"/>
      <c r="I67" s="190">
        <f>ROUND(E67*H67,2)</f>
        <v>0</v>
      </c>
      <c r="J67" s="189"/>
      <c r="K67" s="190">
        <f>ROUND(E67*J67,2)</f>
        <v>0</v>
      </c>
      <c r="L67" s="190">
        <v>12</v>
      </c>
      <c r="M67" s="190">
        <f>G67*(1+L67/100)</f>
        <v>0</v>
      </c>
      <c r="N67" s="188">
        <v>0</v>
      </c>
      <c r="O67" s="188">
        <f>ROUND(E67*N67,2)</f>
        <v>0</v>
      </c>
      <c r="P67" s="188">
        <v>0</v>
      </c>
      <c r="Q67" s="188">
        <f>ROUND(E67*P67,2)</f>
        <v>0</v>
      </c>
      <c r="R67" s="190"/>
      <c r="S67" s="190" t="s">
        <v>2392</v>
      </c>
      <c r="T67" s="191" t="s">
        <v>2393</v>
      </c>
      <c r="U67" s="159">
        <v>0</v>
      </c>
      <c r="V67" s="159">
        <f>ROUND(E67*U67,2)</f>
        <v>0</v>
      </c>
      <c r="W67" s="159"/>
      <c r="X67" s="159" t="s">
        <v>314</v>
      </c>
      <c r="Y67" s="159" t="s">
        <v>315</v>
      </c>
      <c r="Z67" s="148"/>
      <c r="AA67" s="148"/>
      <c r="AB67" s="148"/>
      <c r="AC67" s="148"/>
      <c r="AD67" s="148"/>
      <c r="AE67" s="148"/>
      <c r="AF67" s="148"/>
      <c r="AG67" s="148" t="s">
        <v>2057</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85">
        <v>17</v>
      </c>
      <c r="B68" s="186" t="s">
        <v>2394</v>
      </c>
      <c r="C68" s="197" t="s">
        <v>2395</v>
      </c>
      <c r="D68" s="187" t="s">
        <v>1426</v>
      </c>
      <c r="E68" s="188">
        <v>1</v>
      </c>
      <c r="F68" s="189"/>
      <c r="G68" s="190">
        <f>ROUND(E68*F68,2)</f>
        <v>0</v>
      </c>
      <c r="H68" s="189"/>
      <c r="I68" s="190">
        <f>ROUND(E68*H68,2)</f>
        <v>0</v>
      </c>
      <c r="J68" s="189"/>
      <c r="K68" s="190">
        <f>ROUND(E68*J68,2)</f>
        <v>0</v>
      </c>
      <c r="L68" s="190">
        <v>12</v>
      </c>
      <c r="M68" s="190">
        <f>G68*(1+L68/100)</f>
        <v>0</v>
      </c>
      <c r="N68" s="188">
        <v>0</v>
      </c>
      <c r="O68" s="188">
        <f>ROUND(E68*N68,2)</f>
        <v>0</v>
      </c>
      <c r="P68" s="188">
        <v>0</v>
      </c>
      <c r="Q68" s="188">
        <f>ROUND(E68*P68,2)</f>
        <v>0</v>
      </c>
      <c r="R68" s="190"/>
      <c r="S68" s="190" t="s">
        <v>2392</v>
      </c>
      <c r="T68" s="191" t="s">
        <v>2393</v>
      </c>
      <c r="U68" s="159">
        <v>0</v>
      </c>
      <c r="V68" s="159">
        <f>ROUND(E68*U68,2)</f>
        <v>0</v>
      </c>
      <c r="W68" s="159"/>
      <c r="X68" s="159" t="s">
        <v>314</v>
      </c>
      <c r="Y68" s="159" t="s">
        <v>315</v>
      </c>
      <c r="Z68" s="148"/>
      <c r="AA68" s="148"/>
      <c r="AB68" s="148"/>
      <c r="AC68" s="148"/>
      <c r="AD68" s="148"/>
      <c r="AE68" s="148"/>
      <c r="AF68" s="148"/>
      <c r="AG68" s="148" t="s">
        <v>2057</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x14ac:dyDescent="0.2">
      <c r="A69" s="171" t="s">
        <v>308</v>
      </c>
      <c r="B69" s="172" t="s">
        <v>229</v>
      </c>
      <c r="C69" s="194" t="s">
        <v>230</v>
      </c>
      <c r="D69" s="173"/>
      <c r="E69" s="174"/>
      <c r="F69" s="175"/>
      <c r="G69" s="175">
        <f>SUMIF(AG70:AG85,"&lt;&gt;NOR",G70:G85)</f>
        <v>0</v>
      </c>
      <c r="H69" s="175"/>
      <c r="I69" s="175">
        <f>SUM(I70:I85)</f>
        <v>0</v>
      </c>
      <c r="J69" s="175"/>
      <c r="K69" s="175">
        <f>SUM(K70:K85)</f>
        <v>0</v>
      </c>
      <c r="L69" s="175"/>
      <c r="M69" s="175">
        <f>SUM(M70:M85)</f>
        <v>0</v>
      </c>
      <c r="N69" s="174"/>
      <c r="O69" s="174">
        <f>SUM(O70:O85)</f>
        <v>0.04</v>
      </c>
      <c r="P69" s="174"/>
      <c r="Q69" s="174">
        <f>SUM(Q70:Q85)</f>
        <v>0</v>
      </c>
      <c r="R69" s="175"/>
      <c r="S69" s="175"/>
      <c r="T69" s="176"/>
      <c r="U69" s="170"/>
      <c r="V69" s="170">
        <f>SUM(V70:V85)</f>
        <v>0</v>
      </c>
      <c r="W69" s="170"/>
      <c r="X69" s="170"/>
      <c r="Y69" s="170"/>
      <c r="AG69" t="s">
        <v>309</v>
      </c>
    </row>
    <row r="70" spans="1:60" ht="45" outlineLevel="1" x14ac:dyDescent="0.2">
      <c r="A70" s="178">
        <v>18</v>
      </c>
      <c r="B70" s="179" t="s">
        <v>2580</v>
      </c>
      <c r="C70" s="195" t="s">
        <v>2581</v>
      </c>
      <c r="D70" s="180" t="s">
        <v>389</v>
      </c>
      <c r="E70" s="181">
        <v>202</v>
      </c>
      <c r="F70" s="182"/>
      <c r="G70" s="183">
        <f>ROUND(E70*F70,2)</f>
        <v>0</v>
      </c>
      <c r="H70" s="182"/>
      <c r="I70" s="183">
        <f>ROUND(E70*H70,2)</f>
        <v>0</v>
      </c>
      <c r="J70" s="182"/>
      <c r="K70" s="183">
        <f>ROUND(E70*J70,2)</f>
        <v>0</v>
      </c>
      <c r="L70" s="183">
        <v>12</v>
      </c>
      <c r="M70" s="183">
        <f>G70*(1+L70/100)</f>
        <v>0</v>
      </c>
      <c r="N70" s="181">
        <v>6.0000000000000002E-5</v>
      </c>
      <c r="O70" s="181">
        <f>ROUND(E70*N70,2)</f>
        <v>0.01</v>
      </c>
      <c r="P70" s="181">
        <v>0</v>
      </c>
      <c r="Q70" s="181">
        <f>ROUND(E70*P70,2)</f>
        <v>0</v>
      </c>
      <c r="R70" s="183"/>
      <c r="S70" s="183" t="s">
        <v>2392</v>
      </c>
      <c r="T70" s="184" t="s">
        <v>2393</v>
      </c>
      <c r="U70" s="159">
        <v>0</v>
      </c>
      <c r="V70" s="159">
        <f>ROUND(E70*U70,2)</f>
        <v>0</v>
      </c>
      <c r="W70" s="159"/>
      <c r="X70" s="159" t="s">
        <v>314</v>
      </c>
      <c r="Y70" s="159" t="s">
        <v>315</v>
      </c>
      <c r="Z70" s="148"/>
      <c r="AA70" s="148"/>
      <c r="AB70" s="148"/>
      <c r="AC70" s="148"/>
      <c r="AD70" s="148"/>
      <c r="AE70" s="148"/>
      <c r="AF70" s="148"/>
      <c r="AG70" s="148" t="s">
        <v>2400</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2" x14ac:dyDescent="0.2">
      <c r="A71" s="155"/>
      <c r="B71" s="156"/>
      <c r="C71" s="265" t="s">
        <v>2582</v>
      </c>
      <c r="D71" s="266"/>
      <c r="E71" s="266"/>
      <c r="F71" s="266"/>
      <c r="G71" s="266"/>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365</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56.25" outlineLevel="1" x14ac:dyDescent="0.2">
      <c r="A72" s="178">
        <v>19</v>
      </c>
      <c r="B72" s="179" t="s">
        <v>2398</v>
      </c>
      <c r="C72" s="195" t="s">
        <v>2399</v>
      </c>
      <c r="D72" s="180" t="s">
        <v>389</v>
      </c>
      <c r="E72" s="181">
        <v>57</v>
      </c>
      <c r="F72" s="182"/>
      <c r="G72" s="183">
        <f>ROUND(E72*F72,2)</f>
        <v>0</v>
      </c>
      <c r="H72" s="182"/>
      <c r="I72" s="183">
        <f>ROUND(E72*H72,2)</f>
        <v>0</v>
      </c>
      <c r="J72" s="182"/>
      <c r="K72" s="183">
        <f>ROUND(E72*J72,2)</f>
        <v>0</v>
      </c>
      <c r="L72" s="183">
        <v>12</v>
      </c>
      <c r="M72" s="183">
        <f>G72*(1+L72/100)</f>
        <v>0</v>
      </c>
      <c r="N72" s="181">
        <v>1.9000000000000001E-4</v>
      </c>
      <c r="O72" s="181">
        <f>ROUND(E72*N72,2)</f>
        <v>0.01</v>
      </c>
      <c r="P72" s="181">
        <v>0</v>
      </c>
      <c r="Q72" s="181">
        <f>ROUND(E72*P72,2)</f>
        <v>0</v>
      </c>
      <c r="R72" s="183"/>
      <c r="S72" s="183" t="s">
        <v>2392</v>
      </c>
      <c r="T72" s="184" t="s">
        <v>2393</v>
      </c>
      <c r="U72" s="159">
        <v>0</v>
      </c>
      <c r="V72" s="159">
        <f>ROUND(E72*U72,2)</f>
        <v>0</v>
      </c>
      <c r="W72" s="159"/>
      <c r="X72" s="159" t="s">
        <v>314</v>
      </c>
      <c r="Y72" s="159" t="s">
        <v>315</v>
      </c>
      <c r="Z72" s="148"/>
      <c r="AA72" s="148"/>
      <c r="AB72" s="148"/>
      <c r="AC72" s="148"/>
      <c r="AD72" s="148"/>
      <c r="AE72" s="148"/>
      <c r="AF72" s="148"/>
      <c r="AG72" s="148" t="s">
        <v>2400</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265" t="s">
        <v>2401</v>
      </c>
      <c r="D73" s="266"/>
      <c r="E73" s="266"/>
      <c r="F73" s="266"/>
      <c r="G73" s="266"/>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365</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45" outlineLevel="1" x14ac:dyDescent="0.2">
      <c r="A74" s="185">
        <v>20</v>
      </c>
      <c r="B74" s="186" t="s">
        <v>2402</v>
      </c>
      <c r="C74" s="197" t="s">
        <v>2403</v>
      </c>
      <c r="D74" s="187" t="s">
        <v>381</v>
      </c>
      <c r="E74" s="188">
        <v>5.1999999999999998E-2</v>
      </c>
      <c r="F74" s="189"/>
      <c r="G74" s="190">
        <f t="shared" ref="G74:G85" si="0">ROUND(E74*F74,2)</f>
        <v>0</v>
      </c>
      <c r="H74" s="189"/>
      <c r="I74" s="190">
        <f t="shared" ref="I74:I85" si="1">ROUND(E74*H74,2)</f>
        <v>0</v>
      </c>
      <c r="J74" s="189"/>
      <c r="K74" s="190">
        <f t="shared" ref="K74:K85" si="2">ROUND(E74*J74,2)</f>
        <v>0</v>
      </c>
      <c r="L74" s="190">
        <v>12</v>
      </c>
      <c r="M74" s="190">
        <f t="shared" ref="M74:M85" si="3">G74*(1+L74/100)</f>
        <v>0</v>
      </c>
      <c r="N74" s="188">
        <v>0</v>
      </c>
      <c r="O74" s="188">
        <f t="shared" ref="O74:O85" si="4">ROUND(E74*N74,2)</f>
        <v>0</v>
      </c>
      <c r="P74" s="188">
        <v>0</v>
      </c>
      <c r="Q74" s="188">
        <f t="shared" ref="Q74:Q85" si="5">ROUND(E74*P74,2)</f>
        <v>0</v>
      </c>
      <c r="R74" s="190"/>
      <c r="S74" s="190" t="s">
        <v>2392</v>
      </c>
      <c r="T74" s="191" t="s">
        <v>2393</v>
      </c>
      <c r="U74" s="159">
        <v>0</v>
      </c>
      <c r="V74" s="159">
        <f t="shared" ref="V74:V85" si="6">ROUND(E74*U74,2)</f>
        <v>0</v>
      </c>
      <c r="W74" s="159"/>
      <c r="X74" s="159" t="s">
        <v>314</v>
      </c>
      <c r="Y74" s="159" t="s">
        <v>315</v>
      </c>
      <c r="Z74" s="148"/>
      <c r="AA74" s="148"/>
      <c r="AB74" s="148"/>
      <c r="AC74" s="148"/>
      <c r="AD74" s="148"/>
      <c r="AE74" s="148"/>
      <c r="AF74" s="148"/>
      <c r="AG74" s="148" t="s">
        <v>2400</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2.5" outlineLevel="1" x14ac:dyDescent="0.2">
      <c r="A75" s="185">
        <v>21</v>
      </c>
      <c r="B75" s="186" t="s">
        <v>2583</v>
      </c>
      <c r="C75" s="197" t="s">
        <v>2584</v>
      </c>
      <c r="D75" s="187" t="s">
        <v>389</v>
      </c>
      <c r="E75" s="188">
        <v>5</v>
      </c>
      <c r="F75" s="189"/>
      <c r="G75" s="190">
        <f t="shared" si="0"/>
        <v>0</v>
      </c>
      <c r="H75" s="189"/>
      <c r="I75" s="190">
        <f t="shared" si="1"/>
        <v>0</v>
      </c>
      <c r="J75" s="189"/>
      <c r="K75" s="190">
        <f t="shared" si="2"/>
        <v>0</v>
      </c>
      <c r="L75" s="190">
        <v>12</v>
      </c>
      <c r="M75" s="190">
        <f t="shared" si="3"/>
        <v>0</v>
      </c>
      <c r="N75" s="188">
        <v>8.0000000000000007E-5</v>
      </c>
      <c r="O75" s="188">
        <f t="shared" si="4"/>
        <v>0</v>
      </c>
      <c r="P75" s="188">
        <v>0</v>
      </c>
      <c r="Q75" s="188">
        <f t="shared" si="5"/>
        <v>0</v>
      </c>
      <c r="R75" s="190"/>
      <c r="S75" s="190" t="s">
        <v>2392</v>
      </c>
      <c r="T75" s="191" t="s">
        <v>2393</v>
      </c>
      <c r="U75" s="159">
        <v>0</v>
      </c>
      <c r="V75" s="159">
        <f t="shared" si="6"/>
        <v>0</v>
      </c>
      <c r="W75" s="159"/>
      <c r="X75" s="159" t="s">
        <v>384</v>
      </c>
      <c r="Y75" s="159" t="s">
        <v>315</v>
      </c>
      <c r="Z75" s="148"/>
      <c r="AA75" s="148"/>
      <c r="AB75" s="148"/>
      <c r="AC75" s="148"/>
      <c r="AD75" s="148"/>
      <c r="AE75" s="148"/>
      <c r="AF75" s="148"/>
      <c r="AG75" s="148" t="s">
        <v>2379</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ht="22.5" outlineLevel="1" x14ac:dyDescent="0.2">
      <c r="A76" s="185">
        <v>22</v>
      </c>
      <c r="B76" s="186" t="s">
        <v>2585</v>
      </c>
      <c r="C76" s="197" t="s">
        <v>2586</v>
      </c>
      <c r="D76" s="187" t="s">
        <v>389</v>
      </c>
      <c r="E76" s="188">
        <v>12</v>
      </c>
      <c r="F76" s="189"/>
      <c r="G76" s="190">
        <f t="shared" si="0"/>
        <v>0</v>
      </c>
      <c r="H76" s="189"/>
      <c r="I76" s="190">
        <f t="shared" si="1"/>
        <v>0</v>
      </c>
      <c r="J76" s="189"/>
      <c r="K76" s="190">
        <f t="shared" si="2"/>
        <v>0</v>
      </c>
      <c r="L76" s="190">
        <v>12</v>
      </c>
      <c r="M76" s="190">
        <f t="shared" si="3"/>
        <v>0</v>
      </c>
      <c r="N76" s="188">
        <v>9.0000000000000006E-5</v>
      </c>
      <c r="O76" s="188">
        <f t="shared" si="4"/>
        <v>0</v>
      </c>
      <c r="P76" s="188">
        <v>0</v>
      </c>
      <c r="Q76" s="188">
        <f t="shared" si="5"/>
        <v>0</v>
      </c>
      <c r="R76" s="190"/>
      <c r="S76" s="190" t="s">
        <v>2392</v>
      </c>
      <c r="T76" s="191" t="s">
        <v>2393</v>
      </c>
      <c r="U76" s="159">
        <v>0</v>
      </c>
      <c r="V76" s="159">
        <f t="shared" si="6"/>
        <v>0</v>
      </c>
      <c r="W76" s="159"/>
      <c r="X76" s="159" t="s">
        <v>384</v>
      </c>
      <c r="Y76" s="159" t="s">
        <v>315</v>
      </c>
      <c r="Z76" s="148"/>
      <c r="AA76" s="148"/>
      <c r="AB76" s="148"/>
      <c r="AC76" s="148"/>
      <c r="AD76" s="148"/>
      <c r="AE76" s="148"/>
      <c r="AF76" s="148"/>
      <c r="AG76" s="148" t="s">
        <v>2379</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ht="22.5" outlineLevel="1" x14ac:dyDescent="0.2">
      <c r="A77" s="185">
        <v>23</v>
      </c>
      <c r="B77" s="186" t="s">
        <v>2587</v>
      </c>
      <c r="C77" s="197" t="s">
        <v>2588</v>
      </c>
      <c r="D77" s="187" t="s">
        <v>389</v>
      </c>
      <c r="E77" s="188">
        <v>25</v>
      </c>
      <c r="F77" s="189"/>
      <c r="G77" s="190">
        <f t="shared" si="0"/>
        <v>0</v>
      </c>
      <c r="H77" s="189"/>
      <c r="I77" s="190">
        <f t="shared" si="1"/>
        <v>0</v>
      </c>
      <c r="J77" s="189"/>
      <c r="K77" s="190">
        <f t="shared" si="2"/>
        <v>0</v>
      </c>
      <c r="L77" s="190">
        <v>12</v>
      </c>
      <c r="M77" s="190">
        <f t="shared" si="3"/>
        <v>0</v>
      </c>
      <c r="N77" s="188">
        <v>1E-4</v>
      </c>
      <c r="O77" s="188">
        <f t="shared" si="4"/>
        <v>0</v>
      </c>
      <c r="P77" s="188">
        <v>0</v>
      </c>
      <c r="Q77" s="188">
        <f t="shared" si="5"/>
        <v>0</v>
      </c>
      <c r="R77" s="190"/>
      <c r="S77" s="190" t="s">
        <v>2392</v>
      </c>
      <c r="T77" s="191" t="s">
        <v>2393</v>
      </c>
      <c r="U77" s="159">
        <v>0</v>
      </c>
      <c r="V77" s="159">
        <f t="shared" si="6"/>
        <v>0</v>
      </c>
      <c r="W77" s="159"/>
      <c r="X77" s="159" t="s">
        <v>384</v>
      </c>
      <c r="Y77" s="159" t="s">
        <v>315</v>
      </c>
      <c r="Z77" s="148"/>
      <c r="AA77" s="148"/>
      <c r="AB77" s="148"/>
      <c r="AC77" s="148"/>
      <c r="AD77" s="148"/>
      <c r="AE77" s="148"/>
      <c r="AF77" s="148"/>
      <c r="AG77" s="148" t="s">
        <v>2379</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22.5" outlineLevel="1" x14ac:dyDescent="0.2">
      <c r="A78" s="185">
        <v>24</v>
      </c>
      <c r="B78" s="186" t="s">
        <v>2589</v>
      </c>
      <c r="C78" s="197" t="s">
        <v>2590</v>
      </c>
      <c r="D78" s="187" t="s">
        <v>389</v>
      </c>
      <c r="E78" s="188">
        <v>3</v>
      </c>
      <c r="F78" s="189"/>
      <c r="G78" s="190">
        <f t="shared" si="0"/>
        <v>0</v>
      </c>
      <c r="H78" s="189"/>
      <c r="I78" s="190">
        <f t="shared" si="1"/>
        <v>0</v>
      </c>
      <c r="J78" s="189"/>
      <c r="K78" s="190">
        <f t="shared" si="2"/>
        <v>0</v>
      </c>
      <c r="L78" s="190">
        <v>12</v>
      </c>
      <c r="M78" s="190">
        <f t="shared" si="3"/>
        <v>0</v>
      </c>
      <c r="N78" s="188">
        <v>1.2E-4</v>
      </c>
      <c r="O78" s="188">
        <f t="shared" si="4"/>
        <v>0</v>
      </c>
      <c r="P78" s="188">
        <v>0</v>
      </c>
      <c r="Q78" s="188">
        <f t="shared" si="5"/>
        <v>0</v>
      </c>
      <c r="R78" s="190"/>
      <c r="S78" s="190" t="s">
        <v>2392</v>
      </c>
      <c r="T78" s="191" t="s">
        <v>2393</v>
      </c>
      <c r="U78" s="159">
        <v>0</v>
      </c>
      <c r="V78" s="159">
        <f t="shared" si="6"/>
        <v>0</v>
      </c>
      <c r="W78" s="159"/>
      <c r="X78" s="159" t="s">
        <v>384</v>
      </c>
      <c r="Y78" s="159" t="s">
        <v>315</v>
      </c>
      <c r="Z78" s="148"/>
      <c r="AA78" s="148"/>
      <c r="AB78" s="148"/>
      <c r="AC78" s="148"/>
      <c r="AD78" s="148"/>
      <c r="AE78" s="148"/>
      <c r="AF78" s="148"/>
      <c r="AG78" s="148" t="s">
        <v>2379</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ht="22.5" outlineLevel="1" x14ac:dyDescent="0.2">
      <c r="A79" s="185">
        <v>25</v>
      </c>
      <c r="B79" s="186" t="s">
        <v>2591</v>
      </c>
      <c r="C79" s="197" t="s">
        <v>2592</v>
      </c>
      <c r="D79" s="187" t="s">
        <v>389</v>
      </c>
      <c r="E79" s="188">
        <v>68</v>
      </c>
      <c r="F79" s="189"/>
      <c r="G79" s="190">
        <f t="shared" si="0"/>
        <v>0</v>
      </c>
      <c r="H79" s="189"/>
      <c r="I79" s="190">
        <f t="shared" si="1"/>
        <v>0</v>
      </c>
      <c r="J79" s="189"/>
      <c r="K79" s="190">
        <f t="shared" si="2"/>
        <v>0</v>
      </c>
      <c r="L79" s="190">
        <v>12</v>
      </c>
      <c r="M79" s="190">
        <f t="shared" si="3"/>
        <v>0</v>
      </c>
      <c r="N79" s="188">
        <v>1.0000000000000001E-5</v>
      </c>
      <c r="O79" s="188">
        <f t="shared" si="4"/>
        <v>0</v>
      </c>
      <c r="P79" s="188">
        <v>0</v>
      </c>
      <c r="Q79" s="188">
        <f t="shared" si="5"/>
        <v>0</v>
      </c>
      <c r="R79" s="190"/>
      <c r="S79" s="190" t="s">
        <v>2392</v>
      </c>
      <c r="T79" s="191" t="s">
        <v>2393</v>
      </c>
      <c r="U79" s="159">
        <v>0</v>
      </c>
      <c r="V79" s="159">
        <f t="shared" si="6"/>
        <v>0</v>
      </c>
      <c r="W79" s="159"/>
      <c r="X79" s="159" t="s">
        <v>384</v>
      </c>
      <c r="Y79" s="159" t="s">
        <v>315</v>
      </c>
      <c r="Z79" s="148"/>
      <c r="AA79" s="148"/>
      <c r="AB79" s="148"/>
      <c r="AC79" s="148"/>
      <c r="AD79" s="148"/>
      <c r="AE79" s="148"/>
      <c r="AF79" s="148"/>
      <c r="AG79" s="148" t="s">
        <v>2379</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22.5" outlineLevel="1" x14ac:dyDescent="0.2">
      <c r="A80" s="185">
        <v>26</v>
      </c>
      <c r="B80" s="186" t="s">
        <v>2593</v>
      </c>
      <c r="C80" s="197" t="s">
        <v>2594</v>
      </c>
      <c r="D80" s="187" t="s">
        <v>389</v>
      </c>
      <c r="E80" s="188">
        <v>75</v>
      </c>
      <c r="F80" s="189"/>
      <c r="G80" s="190">
        <f t="shared" si="0"/>
        <v>0</v>
      </c>
      <c r="H80" s="189"/>
      <c r="I80" s="190">
        <f t="shared" si="1"/>
        <v>0</v>
      </c>
      <c r="J80" s="189"/>
      <c r="K80" s="190">
        <f t="shared" si="2"/>
        <v>0</v>
      </c>
      <c r="L80" s="190">
        <v>12</v>
      </c>
      <c r="M80" s="190">
        <f t="shared" si="3"/>
        <v>0</v>
      </c>
      <c r="N80" s="188">
        <v>3.0000000000000001E-5</v>
      </c>
      <c r="O80" s="188">
        <f t="shared" si="4"/>
        <v>0</v>
      </c>
      <c r="P80" s="188">
        <v>0</v>
      </c>
      <c r="Q80" s="188">
        <f t="shared" si="5"/>
        <v>0</v>
      </c>
      <c r="R80" s="190"/>
      <c r="S80" s="190" t="s">
        <v>2392</v>
      </c>
      <c r="T80" s="191" t="s">
        <v>2393</v>
      </c>
      <c r="U80" s="159">
        <v>0</v>
      </c>
      <c r="V80" s="159">
        <f t="shared" si="6"/>
        <v>0</v>
      </c>
      <c r="W80" s="159"/>
      <c r="X80" s="159" t="s">
        <v>384</v>
      </c>
      <c r="Y80" s="159" t="s">
        <v>315</v>
      </c>
      <c r="Z80" s="148"/>
      <c r="AA80" s="148"/>
      <c r="AB80" s="148"/>
      <c r="AC80" s="148"/>
      <c r="AD80" s="148"/>
      <c r="AE80" s="148"/>
      <c r="AF80" s="148"/>
      <c r="AG80" s="148" t="s">
        <v>2379</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2.5" outlineLevel="1" x14ac:dyDescent="0.2">
      <c r="A81" s="185">
        <v>27</v>
      </c>
      <c r="B81" s="186" t="s">
        <v>2595</v>
      </c>
      <c r="C81" s="197" t="s">
        <v>2596</v>
      </c>
      <c r="D81" s="187" t="s">
        <v>389</v>
      </c>
      <c r="E81" s="188">
        <v>14</v>
      </c>
      <c r="F81" s="189"/>
      <c r="G81" s="190">
        <f t="shared" si="0"/>
        <v>0</v>
      </c>
      <c r="H81" s="189"/>
      <c r="I81" s="190">
        <f t="shared" si="1"/>
        <v>0</v>
      </c>
      <c r="J81" s="189"/>
      <c r="K81" s="190">
        <f t="shared" si="2"/>
        <v>0</v>
      </c>
      <c r="L81" s="190">
        <v>12</v>
      </c>
      <c r="M81" s="190">
        <f t="shared" si="3"/>
        <v>0</v>
      </c>
      <c r="N81" s="188">
        <v>3.0000000000000001E-5</v>
      </c>
      <c r="O81" s="188">
        <f t="shared" si="4"/>
        <v>0</v>
      </c>
      <c r="P81" s="188">
        <v>0</v>
      </c>
      <c r="Q81" s="188">
        <f t="shared" si="5"/>
        <v>0</v>
      </c>
      <c r="R81" s="190"/>
      <c r="S81" s="190" t="s">
        <v>2392</v>
      </c>
      <c r="T81" s="191" t="s">
        <v>2393</v>
      </c>
      <c r="U81" s="159">
        <v>0</v>
      </c>
      <c r="V81" s="159">
        <f t="shared" si="6"/>
        <v>0</v>
      </c>
      <c r="W81" s="159"/>
      <c r="X81" s="159" t="s">
        <v>384</v>
      </c>
      <c r="Y81" s="159" t="s">
        <v>315</v>
      </c>
      <c r="Z81" s="148"/>
      <c r="AA81" s="148"/>
      <c r="AB81" s="148"/>
      <c r="AC81" s="148"/>
      <c r="AD81" s="148"/>
      <c r="AE81" s="148"/>
      <c r="AF81" s="148"/>
      <c r="AG81" s="148" t="s">
        <v>2379</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2.5" outlineLevel="1" x14ac:dyDescent="0.2">
      <c r="A82" s="185">
        <v>28</v>
      </c>
      <c r="B82" s="186" t="s">
        <v>2406</v>
      </c>
      <c r="C82" s="197" t="s">
        <v>2407</v>
      </c>
      <c r="D82" s="187" t="s">
        <v>389</v>
      </c>
      <c r="E82" s="188">
        <v>9</v>
      </c>
      <c r="F82" s="189"/>
      <c r="G82" s="190">
        <f t="shared" si="0"/>
        <v>0</v>
      </c>
      <c r="H82" s="189"/>
      <c r="I82" s="190">
        <f t="shared" si="1"/>
        <v>0</v>
      </c>
      <c r="J82" s="189"/>
      <c r="K82" s="190">
        <f t="shared" si="2"/>
        <v>0</v>
      </c>
      <c r="L82" s="190">
        <v>12</v>
      </c>
      <c r="M82" s="190">
        <f t="shared" si="3"/>
        <v>0</v>
      </c>
      <c r="N82" s="188">
        <v>2.5000000000000001E-4</v>
      </c>
      <c r="O82" s="188">
        <f t="shared" si="4"/>
        <v>0</v>
      </c>
      <c r="P82" s="188">
        <v>0</v>
      </c>
      <c r="Q82" s="188">
        <f t="shared" si="5"/>
        <v>0</v>
      </c>
      <c r="R82" s="190"/>
      <c r="S82" s="190" t="s">
        <v>2392</v>
      </c>
      <c r="T82" s="191" t="s">
        <v>2393</v>
      </c>
      <c r="U82" s="159">
        <v>0</v>
      </c>
      <c r="V82" s="159">
        <f t="shared" si="6"/>
        <v>0</v>
      </c>
      <c r="W82" s="159"/>
      <c r="X82" s="159" t="s">
        <v>384</v>
      </c>
      <c r="Y82" s="159" t="s">
        <v>315</v>
      </c>
      <c r="Z82" s="148"/>
      <c r="AA82" s="148"/>
      <c r="AB82" s="148"/>
      <c r="AC82" s="148"/>
      <c r="AD82" s="148"/>
      <c r="AE82" s="148"/>
      <c r="AF82" s="148"/>
      <c r="AG82" s="148" t="s">
        <v>2379</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ht="22.5" outlineLevel="1" x14ac:dyDescent="0.2">
      <c r="A83" s="185">
        <v>29</v>
      </c>
      <c r="B83" s="186" t="s">
        <v>2597</v>
      </c>
      <c r="C83" s="197" t="s">
        <v>2598</v>
      </c>
      <c r="D83" s="187" t="s">
        <v>389</v>
      </c>
      <c r="E83" s="188">
        <v>22</v>
      </c>
      <c r="F83" s="189"/>
      <c r="G83" s="190">
        <f t="shared" si="0"/>
        <v>0</v>
      </c>
      <c r="H83" s="189"/>
      <c r="I83" s="190">
        <f t="shared" si="1"/>
        <v>0</v>
      </c>
      <c r="J83" s="189"/>
      <c r="K83" s="190">
        <f t="shared" si="2"/>
        <v>0</v>
      </c>
      <c r="L83" s="190">
        <v>12</v>
      </c>
      <c r="M83" s="190">
        <f t="shared" si="3"/>
        <v>0</v>
      </c>
      <c r="N83" s="188">
        <v>2.7E-4</v>
      </c>
      <c r="O83" s="188">
        <f t="shared" si="4"/>
        <v>0.01</v>
      </c>
      <c r="P83" s="188">
        <v>0</v>
      </c>
      <c r="Q83" s="188">
        <f t="shared" si="5"/>
        <v>0</v>
      </c>
      <c r="R83" s="190"/>
      <c r="S83" s="190" t="s">
        <v>2392</v>
      </c>
      <c r="T83" s="191" t="s">
        <v>2393</v>
      </c>
      <c r="U83" s="159">
        <v>0</v>
      </c>
      <c r="V83" s="159">
        <f t="shared" si="6"/>
        <v>0</v>
      </c>
      <c r="W83" s="159"/>
      <c r="X83" s="159" t="s">
        <v>384</v>
      </c>
      <c r="Y83" s="159" t="s">
        <v>315</v>
      </c>
      <c r="Z83" s="148"/>
      <c r="AA83" s="148"/>
      <c r="AB83" s="148"/>
      <c r="AC83" s="148"/>
      <c r="AD83" s="148"/>
      <c r="AE83" s="148"/>
      <c r="AF83" s="148"/>
      <c r="AG83" s="148" t="s">
        <v>2379</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ht="22.5" outlineLevel="1" x14ac:dyDescent="0.2">
      <c r="A84" s="185">
        <v>30</v>
      </c>
      <c r="B84" s="186" t="s">
        <v>2410</v>
      </c>
      <c r="C84" s="197" t="s">
        <v>2411</v>
      </c>
      <c r="D84" s="187" t="s">
        <v>389</v>
      </c>
      <c r="E84" s="188">
        <v>9</v>
      </c>
      <c r="F84" s="189"/>
      <c r="G84" s="190">
        <f t="shared" si="0"/>
        <v>0</v>
      </c>
      <c r="H84" s="189"/>
      <c r="I84" s="190">
        <f t="shared" si="1"/>
        <v>0</v>
      </c>
      <c r="J84" s="189"/>
      <c r="K84" s="190">
        <f t="shared" si="2"/>
        <v>0</v>
      </c>
      <c r="L84" s="190">
        <v>12</v>
      </c>
      <c r="M84" s="190">
        <f t="shared" si="3"/>
        <v>0</v>
      </c>
      <c r="N84" s="188">
        <v>2.9E-4</v>
      </c>
      <c r="O84" s="188">
        <f t="shared" si="4"/>
        <v>0</v>
      </c>
      <c r="P84" s="188">
        <v>0</v>
      </c>
      <c r="Q84" s="188">
        <f t="shared" si="5"/>
        <v>0</v>
      </c>
      <c r="R84" s="190"/>
      <c r="S84" s="190" t="s">
        <v>2392</v>
      </c>
      <c r="T84" s="191" t="s">
        <v>2393</v>
      </c>
      <c r="U84" s="159">
        <v>0</v>
      </c>
      <c r="V84" s="159">
        <f t="shared" si="6"/>
        <v>0</v>
      </c>
      <c r="W84" s="159"/>
      <c r="X84" s="159" t="s">
        <v>384</v>
      </c>
      <c r="Y84" s="159" t="s">
        <v>315</v>
      </c>
      <c r="Z84" s="148"/>
      <c r="AA84" s="148"/>
      <c r="AB84" s="148"/>
      <c r="AC84" s="148"/>
      <c r="AD84" s="148"/>
      <c r="AE84" s="148"/>
      <c r="AF84" s="148"/>
      <c r="AG84" s="148" t="s">
        <v>2379</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2.5" outlineLevel="1" x14ac:dyDescent="0.2">
      <c r="A85" s="185">
        <v>31</v>
      </c>
      <c r="B85" s="186" t="s">
        <v>2599</v>
      </c>
      <c r="C85" s="197" t="s">
        <v>2600</v>
      </c>
      <c r="D85" s="187" t="s">
        <v>389</v>
      </c>
      <c r="E85" s="188">
        <v>17</v>
      </c>
      <c r="F85" s="189"/>
      <c r="G85" s="190">
        <f t="shared" si="0"/>
        <v>0</v>
      </c>
      <c r="H85" s="189"/>
      <c r="I85" s="190">
        <f t="shared" si="1"/>
        <v>0</v>
      </c>
      <c r="J85" s="189"/>
      <c r="K85" s="190">
        <f t="shared" si="2"/>
        <v>0</v>
      </c>
      <c r="L85" s="190">
        <v>12</v>
      </c>
      <c r="M85" s="190">
        <f t="shared" si="3"/>
        <v>0</v>
      </c>
      <c r="N85" s="188">
        <v>6.4999999999999997E-4</v>
      </c>
      <c r="O85" s="188">
        <f t="shared" si="4"/>
        <v>0.01</v>
      </c>
      <c r="P85" s="188">
        <v>0</v>
      </c>
      <c r="Q85" s="188">
        <f t="shared" si="5"/>
        <v>0</v>
      </c>
      <c r="R85" s="190"/>
      <c r="S85" s="190" t="s">
        <v>2392</v>
      </c>
      <c r="T85" s="191" t="s">
        <v>2393</v>
      </c>
      <c r="U85" s="159">
        <v>0</v>
      </c>
      <c r="V85" s="159">
        <f t="shared" si="6"/>
        <v>0</v>
      </c>
      <c r="W85" s="159"/>
      <c r="X85" s="159" t="s">
        <v>384</v>
      </c>
      <c r="Y85" s="159" t="s">
        <v>315</v>
      </c>
      <c r="Z85" s="148"/>
      <c r="AA85" s="148"/>
      <c r="AB85" s="148"/>
      <c r="AC85" s="148"/>
      <c r="AD85" s="148"/>
      <c r="AE85" s="148"/>
      <c r="AF85" s="148"/>
      <c r="AG85" s="148" t="s">
        <v>2379</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x14ac:dyDescent="0.2">
      <c r="A86" s="171" t="s">
        <v>308</v>
      </c>
      <c r="B86" s="172" t="s">
        <v>231</v>
      </c>
      <c r="C86" s="194" t="s">
        <v>233</v>
      </c>
      <c r="D86" s="173"/>
      <c r="E86" s="174"/>
      <c r="F86" s="175"/>
      <c r="G86" s="175">
        <f>SUMIF(AG87:AG121,"&lt;&gt;NOR",G87:G121)</f>
        <v>0</v>
      </c>
      <c r="H86" s="175"/>
      <c r="I86" s="175">
        <f>SUM(I87:I121)</f>
        <v>0</v>
      </c>
      <c r="J86" s="175"/>
      <c r="K86" s="175">
        <f>SUM(K87:K121)</f>
        <v>0</v>
      </c>
      <c r="L86" s="175"/>
      <c r="M86" s="175">
        <f>SUM(M87:M121)</f>
        <v>0</v>
      </c>
      <c r="N86" s="174"/>
      <c r="O86" s="174">
        <f>SUM(O87:O121)</f>
        <v>0.53000000000000014</v>
      </c>
      <c r="P86" s="174"/>
      <c r="Q86" s="174">
        <f>SUM(Q87:Q121)</f>
        <v>0</v>
      </c>
      <c r="R86" s="175"/>
      <c r="S86" s="175"/>
      <c r="T86" s="176"/>
      <c r="U86" s="170"/>
      <c r="V86" s="170">
        <f>SUM(V87:V121)</f>
        <v>0</v>
      </c>
      <c r="W86" s="170"/>
      <c r="X86" s="170"/>
      <c r="Y86" s="170"/>
      <c r="AG86" t="s">
        <v>309</v>
      </c>
    </row>
    <row r="87" spans="1:60" outlineLevel="1" x14ac:dyDescent="0.2">
      <c r="A87" s="185">
        <v>32</v>
      </c>
      <c r="B87" s="186" t="s">
        <v>2601</v>
      </c>
      <c r="C87" s="197" t="s">
        <v>2602</v>
      </c>
      <c r="D87" s="187" t="s">
        <v>389</v>
      </c>
      <c r="E87" s="188">
        <v>52</v>
      </c>
      <c r="F87" s="189"/>
      <c r="G87" s="190">
        <f t="shared" ref="G87:G121" si="7">ROUND(E87*F87,2)</f>
        <v>0</v>
      </c>
      <c r="H87" s="189"/>
      <c r="I87" s="190">
        <f t="shared" ref="I87:I121" si="8">ROUND(E87*H87,2)</f>
        <v>0</v>
      </c>
      <c r="J87" s="189"/>
      <c r="K87" s="190">
        <f t="shared" ref="K87:K121" si="9">ROUND(E87*J87,2)</f>
        <v>0</v>
      </c>
      <c r="L87" s="190">
        <v>12</v>
      </c>
      <c r="M87" s="190">
        <f t="shared" ref="M87:M121" si="10">G87*(1+L87/100)</f>
        <v>0</v>
      </c>
      <c r="N87" s="188">
        <v>1.91E-3</v>
      </c>
      <c r="O87" s="188">
        <f t="shared" ref="O87:O121" si="11">ROUND(E87*N87,2)</f>
        <v>0.1</v>
      </c>
      <c r="P87" s="188">
        <v>0</v>
      </c>
      <c r="Q87" s="188">
        <f t="shared" ref="Q87:Q121" si="12">ROUND(E87*P87,2)</f>
        <v>0</v>
      </c>
      <c r="R87" s="190"/>
      <c r="S87" s="190" t="s">
        <v>2392</v>
      </c>
      <c r="T87" s="191" t="s">
        <v>2393</v>
      </c>
      <c r="U87" s="159">
        <v>0</v>
      </c>
      <c r="V87" s="159">
        <f t="shared" ref="V87:V121" si="13">ROUND(E87*U87,2)</f>
        <v>0</v>
      </c>
      <c r="W87" s="159"/>
      <c r="X87" s="159" t="s">
        <v>314</v>
      </c>
      <c r="Y87" s="159" t="s">
        <v>315</v>
      </c>
      <c r="Z87" s="148"/>
      <c r="AA87" s="148"/>
      <c r="AB87" s="148"/>
      <c r="AC87" s="148"/>
      <c r="AD87" s="148"/>
      <c r="AE87" s="148"/>
      <c r="AF87" s="148"/>
      <c r="AG87" s="148" t="s">
        <v>2400</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
      <c r="A88" s="185">
        <v>33</v>
      </c>
      <c r="B88" s="186" t="s">
        <v>2603</v>
      </c>
      <c r="C88" s="197" t="s">
        <v>2604</v>
      </c>
      <c r="D88" s="187" t="s">
        <v>389</v>
      </c>
      <c r="E88" s="188">
        <v>17</v>
      </c>
      <c r="F88" s="189"/>
      <c r="G88" s="190">
        <f t="shared" si="7"/>
        <v>0</v>
      </c>
      <c r="H88" s="189"/>
      <c r="I88" s="190">
        <f t="shared" si="8"/>
        <v>0</v>
      </c>
      <c r="J88" s="189"/>
      <c r="K88" s="190">
        <f t="shared" si="9"/>
        <v>0</v>
      </c>
      <c r="L88" s="190">
        <v>12</v>
      </c>
      <c r="M88" s="190">
        <f t="shared" si="10"/>
        <v>0</v>
      </c>
      <c r="N88" s="188">
        <v>3.0799999999999998E-3</v>
      </c>
      <c r="O88" s="188">
        <f t="shared" si="11"/>
        <v>0.05</v>
      </c>
      <c r="P88" s="188">
        <v>0</v>
      </c>
      <c r="Q88" s="188">
        <f t="shared" si="12"/>
        <v>0</v>
      </c>
      <c r="R88" s="190"/>
      <c r="S88" s="190" t="s">
        <v>2392</v>
      </c>
      <c r="T88" s="191" t="s">
        <v>2393</v>
      </c>
      <c r="U88" s="159">
        <v>0</v>
      </c>
      <c r="V88" s="159">
        <f t="shared" si="13"/>
        <v>0</v>
      </c>
      <c r="W88" s="159"/>
      <c r="X88" s="159" t="s">
        <v>314</v>
      </c>
      <c r="Y88" s="159" t="s">
        <v>315</v>
      </c>
      <c r="Z88" s="148"/>
      <c r="AA88" s="148"/>
      <c r="AB88" s="148"/>
      <c r="AC88" s="148"/>
      <c r="AD88" s="148"/>
      <c r="AE88" s="148"/>
      <c r="AF88" s="148"/>
      <c r="AG88" s="148" t="s">
        <v>2400</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85">
        <v>34</v>
      </c>
      <c r="B89" s="186" t="s">
        <v>2605</v>
      </c>
      <c r="C89" s="197" t="s">
        <v>2606</v>
      </c>
      <c r="D89" s="187" t="s">
        <v>389</v>
      </c>
      <c r="E89" s="188">
        <v>10</v>
      </c>
      <c r="F89" s="189"/>
      <c r="G89" s="190">
        <f t="shared" si="7"/>
        <v>0</v>
      </c>
      <c r="H89" s="189"/>
      <c r="I89" s="190">
        <f t="shared" si="8"/>
        <v>0</v>
      </c>
      <c r="J89" s="189"/>
      <c r="K89" s="190">
        <f t="shared" si="9"/>
        <v>0</v>
      </c>
      <c r="L89" s="190">
        <v>12</v>
      </c>
      <c r="M89" s="190">
        <f t="shared" si="10"/>
        <v>0</v>
      </c>
      <c r="N89" s="188">
        <v>1.42E-3</v>
      </c>
      <c r="O89" s="188">
        <f t="shared" si="11"/>
        <v>0.01</v>
      </c>
      <c r="P89" s="188">
        <v>0</v>
      </c>
      <c r="Q89" s="188">
        <f t="shared" si="12"/>
        <v>0</v>
      </c>
      <c r="R89" s="190"/>
      <c r="S89" s="190" t="s">
        <v>2392</v>
      </c>
      <c r="T89" s="191" t="s">
        <v>2393</v>
      </c>
      <c r="U89" s="159">
        <v>0</v>
      </c>
      <c r="V89" s="159">
        <f t="shared" si="13"/>
        <v>0</v>
      </c>
      <c r="W89" s="159"/>
      <c r="X89" s="159" t="s">
        <v>314</v>
      </c>
      <c r="Y89" s="159" t="s">
        <v>315</v>
      </c>
      <c r="Z89" s="148"/>
      <c r="AA89" s="148"/>
      <c r="AB89" s="148"/>
      <c r="AC89" s="148"/>
      <c r="AD89" s="148"/>
      <c r="AE89" s="148"/>
      <c r="AF89" s="148"/>
      <c r="AG89" s="148" t="s">
        <v>2400</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85">
        <v>35</v>
      </c>
      <c r="B90" s="186" t="s">
        <v>2607</v>
      </c>
      <c r="C90" s="197" t="s">
        <v>2608</v>
      </c>
      <c r="D90" s="187" t="s">
        <v>389</v>
      </c>
      <c r="E90" s="188">
        <v>38</v>
      </c>
      <c r="F90" s="189"/>
      <c r="G90" s="190">
        <f t="shared" si="7"/>
        <v>0</v>
      </c>
      <c r="H90" s="189"/>
      <c r="I90" s="190">
        <f t="shared" si="8"/>
        <v>0</v>
      </c>
      <c r="J90" s="189"/>
      <c r="K90" s="190">
        <f t="shared" si="9"/>
        <v>0</v>
      </c>
      <c r="L90" s="190">
        <v>12</v>
      </c>
      <c r="M90" s="190">
        <f t="shared" si="10"/>
        <v>0</v>
      </c>
      <c r="N90" s="188">
        <v>1.97E-3</v>
      </c>
      <c r="O90" s="188">
        <f t="shared" si="11"/>
        <v>7.0000000000000007E-2</v>
      </c>
      <c r="P90" s="188">
        <v>0</v>
      </c>
      <c r="Q90" s="188">
        <f t="shared" si="12"/>
        <v>0</v>
      </c>
      <c r="R90" s="190"/>
      <c r="S90" s="190" t="s">
        <v>2392</v>
      </c>
      <c r="T90" s="191" t="s">
        <v>2393</v>
      </c>
      <c r="U90" s="159">
        <v>0</v>
      </c>
      <c r="V90" s="159">
        <f t="shared" si="13"/>
        <v>0</v>
      </c>
      <c r="W90" s="159"/>
      <c r="X90" s="159" t="s">
        <v>314</v>
      </c>
      <c r="Y90" s="159" t="s">
        <v>315</v>
      </c>
      <c r="Z90" s="148"/>
      <c r="AA90" s="148"/>
      <c r="AB90" s="148"/>
      <c r="AC90" s="148"/>
      <c r="AD90" s="148"/>
      <c r="AE90" s="148"/>
      <c r="AF90" s="148"/>
      <c r="AG90" s="148" t="s">
        <v>2400</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85">
        <v>36</v>
      </c>
      <c r="B91" s="186" t="s">
        <v>2609</v>
      </c>
      <c r="C91" s="197" t="s">
        <v>2610</v>
      </c>
      <c r="D91" s="187" t="s">
        <v>389</v>
      </c>
      <c r="E91" s="188">
        <v>11</v>
      </c>
      <c r="F91" s="189"/>
      <c r="G91" s="190">
        <f t="shared" si="7"/>
        <v>0</v>
      </c>
      <c r="H91" s="189"/>
      <c r="I91" s="190">
        <f t="shared" si="8"/>
        <v>0</v>
      </c>
      <c r="J91" s="189"/>
      <c r="K91" s="190">
        <f t="shared" si="9"/>
        <v>0</v>
      </c>
      <c r="L91" s="190">
        <v>12</v>
      </c>
      <c r="M91" s="190">
        <f t="shared" si="10"/>
        <v>0</v>
      </c>
      <c r="N91" s="188">
        <v>1.291E-2</v>
      </c>
      <c r="O91" s="188">
        <f t="shared" si="11"/>
        <v>0.14000000000000001</v>
      </c>
      <c r="P91" s="188">
        <v>0</v>
      </c>
      <c r="Q91" s="188">
        <f t="shared" si="12"/>
        <v>0</v>
      </c>
      <c r="R91" s="190"/>
      <c r="S91" s="190" t="s">
        <v>633</v>
      </c>
      <c r="T91" s="191" t="s">
        <v>634</v>
      </c>
      <c r="U91" s="159">
        <v>0</v>
      </c>
      <c r="V91" s="159">
        <f t="shared" si="13"/>
        <v>0</v>
      </c>
      <c r="W91" s="159"/>
      <c r="X91" s="159" t="s">
        <v>314</v>
      </c>
      <c r="Y91" s="159" t="s">
        <v>315</v>
      </c>
      <c r="Z91" s="148"/>
      <c r="AA91" s="148"/>
      <c r="AB91" s="148"/>
      <c r="AC91" s="148"/>
      <c r="AD91" s="148"/>
      <c r="AE91" s="148"/>
      <c r="AF91" s="148"/>
      <c r="AG91" s="148" t="s">
        <v>2400</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
      <c r="A92" s="185">
        <v>37</v>
      </c>
      <c r="B92" s="186" t="s">
        <v>2611</v>
      </c>
      <c r="C92" s="197" t="s">
        <v>2612</v>
      </c>
      <c r="D92" s="187" t="s">
        <v>389</v>
      </c>
      <c r="E92" s="188">
        <v>4</v>
      </c>
      <c r="F92" s="189"/>
      <c r="G92" s="190">
        <f t="shared" si="7"/>
        <v>0</v>
      </c>
      <c r="H92" s="189"/>
      <c r="I92" s="190">
        <f t="shared" si="8"/>
        <v>0</v>
      </c>
      <c r="J92" s="189"/>
      <c r="K92" s="190">
        <f t="shared" si="9"/>
        <v>0</v>
      </c>
      <c r="L92" s="190">
        <v>12</v>
      </c>
      <c r="M92" s="190">
        <f t="shared" si="10"/>
        <v>0</v>
      </c>
      <c r="N92" s="188">
        <v>1.291E-2</v>
      </c>
      <c r="O92" s="188">
        <f t="shared" si="11"/>
        <v>0.05</v>
      </c>
      <c r="P92" s="188">
        <v>0</v>
      </c>
      <c r="Q92" s="188">
        <f t="shared" si="12"/>
        <v>0</v>
      </c>
      <c r="R92" s="190"/>
      <c r="S92" s="190" t="s">
        <v>633</v>
      </c>
      <c r="T92" s="191" t="s">
        <v>634</v>
      </c>
      <c r="U92" s="159">
        <v>0</v>
      </c>
      <c r="V92" s="159">
        <f t="shared" si="13"/>
        <v>0</v>
      </c>
      <c r="W92" s="159"/>
      <c r="X92" s="159" t="s">
        <v>314</v>
      </c>
      <c r="Y92" s="159" t="s">
        <v>315</v>
      </c>
      <c r="Z92" s="148"/>
      <c r="AA92" s="148"/>
      <c r="AB92" s="148"/>
      <c r="AC92" s="148"/>
      <c r="AD92" s="148"/>
      <c r="AE92" s="148"/>
      <c r="AF92" s="148"/>
      <c r="AG92" s="148" t="s">
        <v>2400</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22.5" outlineLevel="1" x14ac:dyDescent="0.2">
      <c r="A93" s="185">
        <v>38</v>
      </c>
      <c r="B93" s="186" t="s">
        <v>2613</v>
      </c>
      <c r="C93" s="197" t="s">
        <v>2614</v>
      </c>
      <c r="D93" s="187" t="s">
        <v>389</v>
      </c>
      <c r="E93" s="188">
        <v>7</v>
      </c>
      <c r="F93" s="189"/>
      <c r="G93" s="190">
        <f t="shared" si="7"/>
        <v>0</v>
      </c>
      <c r="H93" s="189"/>
      <c r="I93" s="190">
        <f t="shared" si="8"/>
        <v>0</v>
      </c>
      <c r="J93" s="189"/>
      <c r="K93" s="190">
        <f t="shared" si="9"/>
        <v>0</v>
      </c>
      <c r="L93" s="190">
        <v>12</v>
      </c>
      <c r="M93" s="190">
        <f t="shared" si="10"/>
        <v>0</v>
      </c>
      <c r="N93" s="188">
        <v>6.3000000000000003E-4</v>
      </c>
      <c r="O93" s="188">
        <f t="shared" si="11"/>
        <v>0</v>
      </c>
      <c r="P93" s="188">
        <v>0</v>
      </c>
      <c r="Q93" s="188">
        <f t="shared" si="12"/>
        <v>0</v>
      </c>
      <c r="R93" s="190"/>
      <c r="S93" s="190" t="s">
        <v>2392</v>
      </c>
      <c r="T93" s="191" t="s">
        <v>2393</v>
      </c>
      <c r="U93" s="159">
        <v>0</v>
      </c>
      <c r="V93" s="159">
        <f t="shared" si="13"/>
        <v>0</v>
      </c>
      <c r="W93" s="159"/>
      <c r="X93" s="159" t="s">
        <v>314</v>
      </c>
      <c r="Y93" s="159" t="s">
        <v>315</v>
      </c>
      <c r="Z93" s="148"/>
      <c r="AA93" s="148"/>
      <c r="AB93" s="148"/>
      <c r="AC93" s="148"/>
      <c r="AD93" s="148"/>
      <c r="AE93" s="148"/>
      <c r="AF93" s="148"/>
      <c r="AG93" s="148" t="s">
        <v>2400</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2.5" outlineLevel="1" x14ac:dyDescent="0.2">
      <c r="A94" s="185">
        <v>39</v>
      </c>
      <c r="B94" s="186" t="s">
        <v>2615</v>
      </c>
      <c r="C94" s="197" t="s">
        <v>2616</v>
      </c>
      <c r="D94" s="187" t="s">
        <v>389</v>
      </c>
      <c r="E94" s="188">
        <v>20</v>
      </c>
      <c r="F94" s="189"/>
      <c r="G94" s="190">
        <f t="shared" si="7"/>
        <v>0</v>
      </c>
      <c r="H94" s="189"/>
      <c r="I94" s="190">
        <f t="shared" si="8"/>
        <v>0</v>
      </c>
      <c r="J94" s="189"/>
      <c r="K94" s="190">
        <f t="shared" si="9"/>
        <v>0</v>
      </c>
      <c r="L94" s="190">
        <v>12</v>
      </c>
      <c r="M94" s="190">
        <f t="shared" si="10"/>
        <v>0</v>
      </c>
      <c r="N94" s="188">
        <v>1.2999999999999999E-3</v>
      </c>
      <c r="O94" s="188">
        <f t="shared" si="11"/>
        <v>0.03</v>
      </c>
      <c r="P94" s="188">
        <v>0</v>
      </c>
      <c r="Q94" s="188">
        <f t="shared" si="12"/>
        <v>0</v>
      </c>
      <c r="R94" s="190"/>
      <c r="S94" s="190" t="s">
        <v>2392</v>
      </c>
      <c r="T94" s="191" t="s">
        <v>2393</v>
      </c>
      <c r="U94" s="159">
        <v>0</v>
      </c>
      <c r="V94" s="159">
        <f t="shared" si="13"/>
        <v>0</v>
      </c>
      <c r="W94" s="159"/>
      <c r="X94" s="159" t="s">
        <v>314</v>
      </c>
      <c r="Y94" s="159" t="s">
        <v>315</v>
      </c>
      <c r="Z94" s="148"/>
      <c r="AA94" s="148"/>
      <c r="AB94" s="148"/>
      <c r="AC94" s="148"/>
      <c r="AD94" s="148"/>
      <c r="AE94" s="148"/>
      <c r="AF94" s="148"/>
      <c r="AG94" s="148" t="s">
        <v>2400</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
      <c r="A95" s="185">
        <v>40</v>
      </c>
      <c r="B95" s="186" t="s">
        <v>2617</v>
      </c>
      <c r="C95" s="197" t="s">
        <v>2618</v>
      </c>
      <c r="D95" s="187" t="s">
        <v>389</v>
      </c>
      <c r="E95" s="188">
        <v>16</v>
      </c>
      <c r="F95" s="189"/>
      <c r="G95" s="190">
        <f t="shared" si="7"/>
        <v>0</v>
      </c>
      <c r="H95" s="189"/>
      <c r="I95" s="190">
        <f t="shared" si="8"/>
        <v>0</v>
      </c>
      <c r="J95" s="189"/>
      <c r="K95" s="190">
        <f t="shared" si="9"/>
        <v>0</v>
      </c>
      <c r="L95" s="190">
        <v>12</v>
      </c>
      <c r="M95" s="190">
        <f t="shared" si="10"/>
        <v>0</v>
      </c>
      <c r="N95" s="188">
        <v>4.2999999999999999E-4</v>
      </c>
      <c r="O95" s="188">
        <f t="shared" si="11"/>
        <v>0.01</v>
      </c>
      <c r="P95" s="188">
        <v>0</v>
      </c>
      <c r="Q95" s="188">
        <f t="shared" si="12"/>
        <v>0</v>
      </c>
      <c r="R95" s="190"/>
      <c r="S95" s="190" t="s">
        <v>2392</v>
      </c>
      <c r="T95" s="191" t="s">
        <v>2393</v>
      </c>
      <c r="U95" s="159">
        <v>0</v>
      </c>
      <c r="V95" s="159">
        <f t="shared" si="13"/>
        <v>0</v>
      </c>
      <c r="W95" s="159"/>
      <c r="X95" s="159" t="s">
        <v>314</v>
      </c>
      <c r="Y95" s="159" t="s">
        <v>315</v>
      </c>
      <c r="Z95" s="148"/>
      <c r="AA95" s="148"/>
      <c r="AB95" s="148"/>
      <c r="AC95" s="148"/>
      <c r="AD95" s="148"/>
      <c r="AE95" s="148"/>
      <c r="AF95" s="148"/>
      <c r="AG95" s="148" t="s">
        <v>2400</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
      <c r="A96" s="185">
        <v>41</v>
      </c>
      <c r="B96" s="186" t="s">
        <v>2619</v>
      </c>
      <c r="C96" s="197" t="s">
        <v>2620</v>
      </c>
      <c r="D96" s="187" t="s">
        <v>389</v>
      </c>
      <c r="E96" s="188">
        <v>36</v>
      </c>
      <c r="F96" s="189"/>
      <c r="G96" s="190">
        <f t="shared" si="7"/>
        <v>0</v>
      </c>
      <c r="H96" s="189"/>
      <c r="I96" s="190">
        <f t="shared" si="8"/>
        <v>0</v>
      </c>
      <c r="J96" s="189"/>
      <c r="K96" s="190">
        <f t="shared" si="9"/>
        <v>0</v>
      </c>
      <c r="L96" s="190">
        <v>12</v>
      </c>
      <c r="M96" s="190">
        <f t="shared" si="10"/>
        <v>0</v>
      </c>
      <c r="N96" s="188">
        <v>5.0000000000000001E-4</v>
      </c>
      <c r="O96" s="188">
        <f t="shared" si="11"/>
        <v>0.02</v>
      </c>
      <c r="P96" s="188">
        <v>0</v>
      </c>
      <c r="Q96" s="188">
        <f t="shared" si="12"/>
        <v>0</v>
      </c>
      <c r="R96" s="190"/>
      <c r="S96" s="190" t="s">
        <v>2392</v>
      </c>
      <c r="T96" s="191" t="s">
        <v>2393</v>
      </c>
      <c r="U96" s="159">
        <v>0</v>
      </c>
      <c r="V96" s="159">
        <f t="shared" si="13"/>
        <v>0</v>
      </c>
      <c r="W96" s="159"/>
      <c r="X96" s="159" t="s">
        <v>314</v>
      </c>
      <c r="Y96" s="159" t="s">
        <v>315</v>
      </c>
      <c r="Z96" s="148"/>
      <c r="AA96" s="148"/>
      <c r="AB96" s="148"/>
      <c r="AC96" s="148"/>
      <c r="AD96" s="148"/>
      <c r="AE96" s="148"/>
      <c r="AF96" s="148"/>
      <c r="AG96" s="148" t="s">
        <v>2400</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
      <c r="A97" s="185">
        <v>42</v>
      </c>
      <c r="B97" s="186" t="s">
        <v>2621</v>
      </c>
      <c r="C97" s="197" t="s">
        <v>2622</v>
      </c>
      <c r="D97" s="187" t="s">
        <v>389</v>
      </c>
      <c r="E97" s="188">
        <v>8</v>
      </c>
      <c r="F97" s="189"/>
      <c r="G97" s="190">
        <f t="shared" si="7"/>
        <v>0</v>
      </c>
      <c r="H97" s="189"/>
      <c r="I97" s="190">
        <f t="shared" si="8"/>
        <v>0</v>
      </c>
      <c r="J97" s="189"/>
      <c r="K97" s="190">
        <f t="shared" si="9"/>
        <v>0</v>
      </c>
      <c r="L97" s="190">
        <v>12</v>
      </c>
      <c r="M97" s="190">
        <f t="shared" si="10"/>
        <v>0</v>
      </c>
      <c r="N97" s="188">
        <v>1.5299999999999999E-3</v>
      </c>
      <c r="O97" s="188">
        <f t="shared" si="11"/>
        <v>0.01</v>
      </c>
      <c r="P97" s="188">
        <v>0</v>
      </c>
      <c r="Q97" s="188">
        <f t="shared" si="12"/>
        <v>0</v>
      </c>
      <c r="R97" s="190"/>
      <c r="S97" s="190" t="s">
        <v>2392</v>
      </c>
      <c r="T97" s="191" t="s">
        <v>2393</v>
      </c>
      <c r="U97" s="159">
        <v>0</v>
      </c>
      <c r="V97" s="159">
        <f t="shared" si="13"/>
        <v>0</v>
      </c>
      <c r="W97" s="159"/>
      <c r="X97" s="159" t="s">
        <v>314</v>
      </c>
      <c r="Y97" s="159" t="s">
        <v>315</v>
      </c>
      <c r="Z97" s="148"/>
      <c r="AA97" s="148"/>
      <c r="AB97" s="148"/>
      <c r="AC97" s="148"/>
      <c r="AD97" s="148"/>
      <c r="AE97" s="148"/>
      <c r="AF97" s="148"/>
      <c r="AG97" s="148" t="s">
        <v>2400</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2.5" outlineLevel="1" x14ac:dyDescent="0.2">
      <c r="A98" s="185">
        <v>43</v>
      </c>
      <c r="B98" s="186" t="s">
        <v>2623</v>
      </c>
      <c r="C98" s="197" t="s">
        <v>2624</v>
      </c>
      <c r="D98" s="187" t="s">
        <v>389</v>
      </c>
      <c r="E98" s="188">
        <v>4</v>
      </c>
      <c r="F98" s="189"/>
      <c r="G98" s="190">
        <f t="shared" si="7"/>
        <v>0</v>
      </c>
      <c r="H98" s="189"/>
      <c r="I98" s="190">
        <f t="shared" si="8"/>
        <v>0</v>
      </c>
      <c r="J98" s="189"/>
      <c r="K98" s="190">
        <f t="shared" si="9"/>
        <v>0</v>
      </c>
      <c r="L98" s="190">
        <v>12</v>
      </c>
      <c r="M98" s="190">
        <f t="shared" si="10"/>
        <v>0</v>
      </c>
      <c r="N98" s="188">
        <v>5.5999999999999995E-4</v>
      </c>
      <c r="O98" s="188">
        <f t="shared" si="11"/>
        <v>0</v>
      </c>
      <c r="P98" s="188">
        <v>0</v>
      </c>
      <c r="Q98" s="188">
        <f t="shared" si="12"/>
        <v>0</v>
      </c>
      <c r="R98" s="190"/>
      <c r="S98" s="190" t="s">
        <v>2392</v>
      </c>
      <c r="T98" s="191" t="s">
        <v>2393</v>
      </c>
      <c r="U98" s="159">
        <v>0</v>
      </c>
      <c r="V98" s="159">
        <f t="shared" si="13"/>
        <v>0</v>
      </c>
      <c r="W98" s="159"/>
      <c r="X98" s="159" t="s">
        <v>314</v>
      </c>
      <c r="Y98" s="159" t="s">
        <v>315</v>
      </c>
      <c r="Z98" s="148"/>
      <c r="AA98" s="148"/>
      <c r="AB98" s="148"/>
      <c r="AC98" s="148"/>
      <c r="AD98" s="148"/>
      <c r="AE98" s="148"/>
      <c r="AF98" s="148"/>
      <c r="AG98" s="148" t="s">
        <v>2400</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2.5" outlineLevel="1" x14ac:dyDescent="0.2">
      <c r="A99" s="185">
        <v>44</v>
      </c>
      <c r="B99" s="186" t="s">
        <v>2625</v>
      </c>
      <c r="C99" s="197" t="s">
        <v>2626</v>
      </c>
      <c r="D99" s="187" t="s">
        <v>389</v>
      </c>
      <c r="E99" s="188">
        <v>7</v>
      </c>
      <c r="F99" s="189"/>
      <c r="G99" s="190">
        <f t="shared" si="7"/>
        <v>0</v>
      </c>
      <c r="H99" s="189"/>
      <c r="I99" s="190">
        <f t="shared" si="8"/>
        <v>0</v>
      </c>
      <c r="J99" s="189"/>
      <c r="K99" s="190">
        <f t="shared" si="9"/>
        <v>0</v>
      </c>
      <c r="L99" s="190">
        <v>12</v>
      </c>
      <c r="M99" s="190">
        <f t="shared" si="10"/>
        <v>0</v>
      </c>
      <c r="N99" s="188">
        <v>9.3999999999999997E-4</v>
      </c>
      <c r="O99" s="188">
        <f t="shared" si="11"/>
        <v>0.01</v>
      </c>
      <c r="P99" s="188">
        <v>0</v>
      </c>
      <c r="Q99" s="188">
        <f t="shared" si="12"/>
        <v>0</v>
      </c>
      <c r="R99" s="190"/>
      <c r="S99" s="190" t="s">
        <v>2392</v>
      </c>
      <c r="T99" s="191" t="s">
        <v>2393</v>
      </c>
      <c r="U99" s="159">
        <v>0</v>
      </c>
      <c r="V99" s="159">
        <f t="shared" si="13"/>
        <v>0</v>
      </c>
      <c r="W99" s="159"/>
      <c r="X99" s="159" t="s">
        <v>314</v>
      </c>
      <c r="Y99" s="159" t="s">
        <v>315</v>
      </c>
      <c r="Z99" s="148"/>
      <c r="AA99" s="148"/>
      <c r="AB99" s="148"/>
      <c r="AC99" s="148"/>
      <c r="AD99" s="148"/>
      <c r="AE99" s="148"/>
      <c r="AF99" s="148"/>
      <c r="AG99" s="148" t="s">
        <v>2400</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ht="22.5" outlineLevel="1" x14ac:dyDescent="0.2">
      <c r="A100" s="185">
        <v>45</v>
      </c>
      <c r="B100" s="186" t="s">
        <v>2627</v>
      </c>
      <c r="C100" s="197" t="s">
        <v>2628</v>
      </c>
      <c r="D100" s="187" t="s">
        <v>389</v>
      </c>
      <c r="E100" s="188">
        <v>11</v>
      </c>
      <c r="F100" s="189"/>
      <c r="G100" s="190">
        <f t="shared" si="7"/>
        <v>0</v>
      </c>
      <c r="H100" s="189"/>
      <c r="I100" s="190">
        <f t="shared" si="8"/>
        <v>0</v>
      </c>
      <c r="J100" s="189"/>
      <c r="K100" s="190">
        <f t="shared" si="9"/>
        <v>0</v>
      </c>
      <c r="L100" s="190">
        <v>12</v>
      </c>
      <c r="M100" s="190">
        <f t="shared" si="10"/>
        <v>0</v>
      </c>
      <c r="N100" s="188">
        <v>1.8400000000000001E-3</v>
      </c>
      <c r="O100" s="188">
        <f t="shared" si="11"/>
        <v>0.02</v>
      </c>
      <c r="P100" s="188">
        <v>0</v>
      </c>
      <c r="Q100" s="188">
        <f t="shared" si="12"/>
        <v>0</v>
      </c>
      <c r="R100" s="190"/>
      <c r="S100" s="190" t="s">
        <v>2392</v>
      </c>
      <c r="T100" s="191" t="s">
        <v>2393</v>
      </c>
      <c r="U100" s="159">
        <v>0</v>
      </c>
      <c r="V100" s="159">
        <f t="shared" si="13"/>
        <v>0</v>
      </c>
      <c r="W100" s="159"/>
      <c r="X100" s="159" t="s">
        <v>314</v>
      </c>
      <c r="Y100" s="159" t="s">
        <v>315</v>
      </c>
      <c r="Z100" s="148"/>
      <c r="AA100" s="148"/>
      <c r="AB100" s="148"/>
      <c r="AC100" s="148"/>
      <c r="AD100" s="148"/>
      <c r="AE100" s="148"/>
      <c r="AF100" s="148"/>
      <c r="AG100" s="148" t="s">
        <v>2400</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2.5" outlineLevel="1" x14ac:dyDescent="0.2">
      <c r="A101" s="185">
        <v>46</v>
      </c>
      <c r="B101" s="186" t="s">
        <v>2629</v>
      </c>
      <c r="C101" s="197" t="s">
        <v>2630</v>
      </c>
      <c r="D101" s="187" t="s">
        <v>443</v>
      </c>
      <c r="E101" s="188">
        <v>21</v>
      </c>
      <c r="F101" s="189"/>
      <c r="G101" s="190">
        <f t="shared" si="7"/>
        <v>0</v>
      </c>
      <c r="H101" s="189"/>
      <c r="I101" s="190">
        <f t="shared" si="8"/>
        <v>0</v>
      </c>
      <c r="J101" s="189"/>
      <c r="K101" s="190">
        <f t="shared" si="9"/>
        <v>0</v>
      </c>
      <c r="L101" s="190">
        <v>12</v>
      </c>
      <c r="M101" s="190">
        <f t="shared" si="10"/>
        <v>0</v>
      </c>
      <c r="N101" s="188">
        <v>0</v>
      </c>
      <c r="O101" s="188">
        <f t="shared" si="11"/>
        <v>0</v>
      </c>
      <c r="P101" s="188">
        <v>0</v>
      </c>
      <c r="Q101" s="188">
        <f t="shared" si="12"/>
        <v>0</v>
      </c>
      <c r="R101" s="190"/>
      <c r="S101" s="190" t="s">
        <v>2392</v>
      </c>
      <c r="T101" s="191" t="s">
        <v>2393</v>
      </c>
      <c r="U101" s="159">
        <v>0</v>
      </c>
      <c r="V101" s="159">
        <f t="shared" si="13"/>
        <v>0</v>
      </c>
      <c r="W101" s="159"/>
      <c r="X101" s="159" t="s">
        <v>314</v>
      </c>
      <c r="Y101" s="159" t="s">
        <v>315</v>
      </c>
      <c r="Z101" s="148"/>
      <c r="AA101" s="148"/>
      <c r="AB101" s="148"/>
      <c r="AC101" s="148"/>
      <c r="AD101" s="148"/>
      <c r="AE101" s="148"/>
      <c r="AF101" s="148"/>
      <c r="AG101" s="148" t="s">
        <v>2400</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2.5" outlineLevel="1" x14ac:dyDescent="0.2">
      <c r="A102" s="185">
        <v>47</v>
      </c>
      <c r="B102" s="186" t="s">
        <v>2631</v>
      </c>
      <c r="C102" s="197" t="s">
        <v>2632</v>
      </c>
      <c r="D102" s="187" t="s">
        <v>443</v>
      </c>
      <c r="E102" s="188">
        <v>6</v>
      </c>
      <c r="F102" s="189"/>
      <c r="G102" s="190">
        <f t="shared" si="7"/>
        <v>0</v>
      </c>
      <c r="H102" s="189"/>
      <c r="I102" s="190">
        <f t="shared" si="8"/>
        <v>0</v>
      </c>
      <c r="J102" s="189"/>
      <c r="K102" s="190">
        <f t="shared" si="9"/>
        <v>0</v>
      </c>
      <c r="L102" s="190">
        <v>12</v>
      </c>
      <c r="M102" s="190">
        <f t="shared" si="10"/>
        <v>0</v>
      </c>
      <c r="N102" s="188">
        <v>0</v>
      </c>
      <c r="O102" s="188">
        <f t="shared" si="11"/>
        <v>0</v>
      </c>
      <c r="P102" s="188">
        <v>0</v>
      </c>
      <c r="Q102" s="188">
        <f t="shared" si="12"/>
        <v>0</v>
      </c>
      <c r="R102" s="190"/>
      <c r="S102" s="190" t="s">
        <v>2392</v>
      </c>
      <c r="T102" s="191" t="s">
        <v>2393</v>
      </c>
      <c r="U102" s="159">
        <v>0</v>
      </c>
      <c r="V102" s="159">
        <f t="shared" si="13"/>
        <v>0</v>
      </c>
      <c r="W102" s="159"/>
      <c r="X102" s="159" t="s">
        <v>314</v>
      </c>
      <c r="Y102" s="159" t="s">
        <v>315</v>
      </c>
      <c r="Z102" s="148"/>
      <c r="AA102" s="148"/>
      <c r="AB102" s="148"/>
      <c r="AC102" s="148"/>
      <c r="AD102" s="148"/>
      <c r="AE102" s="148"/>
      <c r="AF102" s="148"/>
      <c r="AG102" s="148" t="s">
        <v>2400</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ht="33.75" outlineLevel="1" x14ac:dyDescent="0.2">
      <c r="A103" s="185">
        <v>48</v>
      </c>
      <c r="B103" s="186" t="s">
        <v>2633</v>
      </c>
      <c r="C103" s="197" t="s">
        <v>2634</v>
      </c>
      <c r="D103" s="187" t="s">
        <v>443</v>
      </c>
      <c r="E103" s="188">
        <v>3</v>
      </c>
      <c r="F103" s="189"/>
      <c r="G103" s="190">
        <f t="shared" si="7"/>
        <v>0</v>
      </c>
      <c r="H103" s="189"/>
      <c r="I103" s="190">
        <f t="shared" si="8"/>
        <v>0</v>
      </c>
      <c r="J103" s="189"/>
      <c r="K103" s="190">
        <f t="shared" si="9"/>
        <v>0</v>
      </c>
      <c r="L103" s="190">
        <v>12</v>
      </c>
      <c r="M103" s="190">
        <f t="shared" si="10"/>
        <v>0</v>
      </c>
      <c r="N103" s="188">
        <v>1.48E-3</v>
      </c>
      <c r="O103" s="188">
        <f t="shared" si="11"/>
        <v>0</v>
      </c>
      <c r="P103" s="188">
        <v>0</v>
      </c>
      <c r="Q103" s="188">
        <f t="shared" si="12"/>
        <v>0</v>
      </c>
      <c r="R103" s="190"/>
      <c r="S103" s="190" t="s">
        <v>633</v>
      </c>
      <c r="T103" s="191" t="s">
        <v>634</v>
      </c>
      <c r="U103" s="159">
        <v>0</v>
      </c>
      <c r="V103" s="159">
        <f t="shared" si="13"/>
        <v>0</v>
      </c>
      <c r="W103" s="159"/>
      <c r="X103" s="159" t="s">
        <v>314</v>
      </c>
      <c r="Y103" s="159" t="s">
        <v>315</v>
      </c>
      <c r="Z103" s="148"/>
      <c r="AA103" s="148"/>
      <c r="AB103" s="148"/>
      <c r="AC103" s="148"/>
      <c r="AD103" s="148"/>
      <c r="AE103" s="148"/>
      <c r="AF103" s="148"/>
      <c r="AG103" s="148" t="s">
        <v>2400</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ht="33.75" outlineLevel="1" x14ac:dyDescent="0.2">
      <c r="A104" s="185">
        <v>49</v>
      </c>
      <c r="B104" s="186" t="s">
        <v>2635</v>
      </c>
      <c r="C104" s="197" t="s">
        <v>2636</v>
      </c>
      <c r="D104" s="187" t="s">
        <v>443</v>
      </c>
      <c r="E104" s="188">
        <v>3</v>
      </c>
      <c r="F104" s="189"/>
      <c r="G104" s="190">
        <f t="shared" si="7"/>
        <v>0</v>
      </c>
      <c r="H104" s="189"/>
      <c r="I104" s="190">
        <f t="shared" si="8"/>
        <v>0</v>
      </c>
      <c r="J104" s="189"/>
      <c r="K104" s="190">
        <f t="shared" si="9"/>
        <v>0</v>
      </c>
      <c r="L104" s="190">
        <v>12</v>
      </c>
      <c r="M104" s="190">
        <f t="shared" si="10"/>
        <v>0</v>
      </c>
      <c r="N104" s="188">
        <v>1.48E-3</v>
      </c>
      <c r="O104" s="188">
        <f t="shared" si="11"/>
        <v>0</v>
      </c>
      <c r="P104" s="188">
        <v>0</v>
      </c>
      <c r="Q104" s="188">
        <f t="shared" si="12"/>
        <v>0</v>
      </c>
      <c r="R104" s="190"/>
      <c r="S104" s="190" t="s">
        <v>633</v>
      </c>
      <c r="T104" s="191" t="s">
        <v>634</v>
      </c>
      <c r="U104" s="159">
        <v>0</v>
      </c>
      <c r="V104" s="159">
        <f t="shared" si="13"/>
        <v>0</v>
      </c>
      <c r="W104" s="159"/>
      <c r="X104" s="159" t="s">
        <v>314</v>
      </c>
      <c r="Y104" s="159" t="s">
        <v>315</v>
      </c>
      <c r="Z104" s="148"/>
      <c r="AA104" s="148"/>
      <c r="AB104" s="148"/>
      <c r="AC104" s="148"/>
      <c r="AD104" s="148"/>
      <c r="AE104" s="148"/>
      <c r="AF104" s="148"/>
      <c r="AG104" s="148" t="s">
        <v>2400</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2.5" outlineLevel="1" x14ac:dyDescent="0.2">
      <c r="A105" s="185">
        <v>50</v>
      </c>
      <c r="B105" s="186" t="s">
        <v>2637</v>
      </c>
      <c r="C105" s="197" t="s">
        <v>2638</v>
      </c>
      <c r="D105" s="187" t="s">
        <v>443</v>
      </c>
      <c r="E105" s="188">
        <v>4</v>
      </c>
      <c r="F105" s="189"/>
      <c r="G105" s="190">
        <f t="shared" si="7"/>
        <v>0</v>
      </c>
      <c r="H105" s="189"/>
      <c r="I105" s="190">
        <f t="shared" si="8"/>
        <v>0</v>
      </c>
      <c r="J105" s="189"/>
      <c r="K105" s="190">
        <f t="shared" si="9"/>
        <v>0</v>
      </c>
      <c r="L105" s="190">
        <v>12</v>
      </c>
      <c r="M105" s="190">
        <f t="shared" si="10"/>
        <v>0</v>
      </c>
      <c r="N105" s="188">
        <v>3.4000000000000002E-4</v>
      </c>
      <c r="O105" s="188">
        <f t="shared" si="11"/>
        <v>0</v>
      </c>
      <c r="P105" s="188">
        <v>0</v>
      </c>
      <c r="Q105" s="188">
        <f t="shared" si="12"/>
        <v>0</v>
      </c>
      <c r="R105" s="190"/>
      <c r="S105" s="190" t="s">
        <v>2392</v>
      </c>
      <c r="T105" s="191" t="s">
        <v>2393</v>
      </c>
      <c r="U105" s="159">
        <v>0</v>
      </c>
      <c r="V105" s="159">
        <f t="shared" si="13"/>
        <v>0</v>
      </c>
      <c r="W105" s="159"/>
      <c r="X105" s="159" t="s">
        <v>314</v>
      </c>
      <c r="Y105" s="159" t="s">
        <v>315</v>
      </c>
      <c r="Z105" s="148"/>
      <c r="AA105" s="148"/>
      <c r="AB105" s="148"/>
      <c r="AC105" s="148"/>
      <c r="AD105" s="148"/>
      <c r="AE105" s="148"/>
      <c r="AF105" s="148"/>
      <c r="AG105" s="148" t="s">
        <v>2400</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ht="22.5" outlineLevel="1" x14ac:dyDescent="0.2">
      <c r="A106" s="185">
        <v>51</v>
      </c>
      <c r="B106" s="186" t="s">
        <v>2639</v>
      </c>
      <c r="C106" s="197" t="s">
        <v>2640</v>
      </c>
      <c r="D106" s="187" t="s">
        <v>443</v>
      </c>
      <c r="E106" s="188">
        <v>2</v>
      </c>
      <c r="F106" s="189"/>
      <c r="G106" s="190">
        <f t="shared" si="7"/>
        <v>0</v>
      </c>
      <c r="H106" s="189"/>
      <c r="I106" s="190">
        <f t="shared" si="8"/>
        <v>0</v>
      </c>
      <c r="J106" s="189"/>
      <c r="K106" s="190">
        <f t="shared" si="9"/>
        <v>0</v>
      </c>
      <c r="L106" s="190">
        <v>12</v>
      </c>
      <c r="M106" s="190">
        <f t="shared" si="10"/>
        <v>0</v>
      </c>
      <c r="N106" s="188">
        <v>5.0000000000000001E-4</v>
      </c>
      <c r="O106" s="188">
        <f t="shared" si="11"/>
        <v>0</v>
      </c>
      <c r="P106" s="188">
        <v>0</v>
      </c>
      <c r="Q106" s="188">
        <f t="shared" si="12"/>
        <v>0</v>
      </c>
      <c r="R106" s="190"/>
      <c r="S106" s="190" t="s">
        <v>633</v>
      </c>
      <c r="T106" s="191" t="s">
        <v>634</v>
      </c>
      <c r="U106" s="159">
        <v>0</v>
      </c>
      <c r="V106" s="159">
        <f t="shared" si="13"/>
        <v>0</v>
      </c>
      <c r="W106" s="159"/>
      <c r="X106" s="159" t="s">
        <v>314</v>
      </c>
      <c r="Y106" s="159" t="s">
        <v>315</v>
      </c>
      <c r="Z106" s="148"/>
      <c r="AA106" s="148"/>
      <c r="AB106" s="148"/>
      <c r="AC106" s="148"/>
      <c r="AD106" s="148"/>
      <c r="AE106" s="148"/>
      <c r="AF106" s="148"/>
      <c r="AG106" s="148" t="s">
        <v>2400</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ht="45" outlineLevel="1" x14ac:dyDescent="0.2">
      <c r="A107" s="185">
        <v>52</v>
      </c>
      <c r="B107" s="186" t="s">
        <v>2641</v>
      </c>
      <c r="C107" s="197" t="s">
        <v>2642</v>
      </c>
      <c r="D107" s="187" t="s">
        <v>443</v>
      </c>
      <c r="E107" s="188">
        <v>1</v>
      </c>
      <c r="F107" s="189"/>
      <c r="G107" s="190">
        <f t="shared" si="7"/>
        <v>0</v>
      </c>
      <c r="H107" s="189"/>
      <c r="I107" s="190">
        <f t="shared" si="8"/>
        <v>0</v>
      </c>
      <c r="J107" s="189"/>
      <c r="K107" s="190">
        <f t="shared" si="9"/>
        <v>0</v>
      </c>
      <c r="L107" s="190">
        <v>12</v>
      </c>
      <c r="M107" s="190">
        <f t="shared" si="10"/>
        <v>0</v>
      </c>
      <c r="N107" s="188">
        <v>3.4000000000000002E-4</v>
      </c>
      <c r="O107" s="188">
        <f t="shared" si="11"/>
        <v>0</v>
      </c>
      <c r="P107" s="188">
        <v>0</v>
      </c>
      <c r="Q107" s="188">
        <f t="shared" si="12"/>
        <v>0</v>
      </c>
      <c r="R107" s="190"/>
      <c r="S107" s="190" t="s">
        <v>633</v>
      </c>
      <c r="T107" s="191" t="s">
        <v>634</v>
      </c>
      <c r="U107" s="159">
        <v>0</v>
      </c>
      <c r="V107" s="159">
        <f t="shared" si="13"/>
        <v>0</v>
      </c>
      <c r="W107" s="159"/>
      <c r="X107" s="159" t="s">
        <v>314</v>
      </c>
      <c r="Y107" s="159" t="s">
        <v>315</v>
      </c>
      <c r="Z107" s="148"/>
      <c r="AA107" s="148"/>
      <c r="AB107" s="148"/>
      <c r="AC107" s="148"/>
      <c r="AD107" s="148"/>
      <c r="AE107" s="148"/>
      <c r="AF107" s="148"/>
      <c r="AG107" s="148" t="s">
        <v>2400</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ht="22.5" outlineLevel="1" x14ac:dyDescent="0.2">
      <c r="A108" s="185">
        <v>53</v>
      </c>
      <c r="B108" s="186" t="s">
        <v>2643</v>
      </c>
      <c r="C108" s="197" t="s">
        <v>2644</v>
      </c>
      <c r="D108" s="187" t="s">
        <v>443</v>
      </c>
      <c r="E108" s="188">
        <v>1</v>
      </c>
      <c r="F108" s="189"/>
      <c r="G108" s="190">
        <f t="shared" si="7"/>
        <v>0</v>
      </c>
      <c r="H108" s="189"/>
      <c r="I108" s="190">
        <f t="shared" si="8"/>
        <v>0</v>
      </c>
      <c r="J108" s="189"/>
      <c r="K108" s="190">
        <f t="shared" si="9"/>
        <v>0</v>
      </c>
      <c r="L108" s="190">
        <v>12</v>
      </c>
      <c r="M108" s="190">
        <f t="shared" si="10"/>
        <v>0</v>
      </c>
      <c r="N108" s="188">
        <v>3.4000000000000002E-4</v>
      </c>
      <c r="O108" s="188">
        <f t="shared" si="11"/>
        <v>0</v>
      </c>
      <c r="P108" s="188">
        <v>0</v>
      </c>
      <c r="Q108" s="188">
        <f t="shared" si="12"/>
        <v>0</v>
      </c>
      <c r="R108" s="190"/>
      <c r="S108" s="190" t="s">
        <v>633</v>
      </c>
      <c r="T108" s="191" t="s">
        <v>634</v>
      </c>
      <c r="U108" s="159">
        <v>0</v>
      </c>
      <c r="V108" s="159">
        <f t="shared" si="13"/>
        <v>0</v>
      </c>
      <c r="W108" s="159"/>
      <c r="X108" s="159" t="s">
        <v>314</v>
      </c>
      <c r="Y108" s="159" t="s">
        <v>315</v>
      </c>
      <c r="Z108" s="148"/>
      <c r="AA108" s="148"/>
      <c r="AB108" s="148"/>
      <c r="AC108" s="148"/>
      <c r="AD108" s="148"/>
      <c r="AE108" s="148"/>
      <c r="AF108" s="148"/>
      <c r="AG108" s="148" t="s">
        <v>2400</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ht="22.5" outlineLevel="1" x14ac:dyDescent="0.2">
      <c r="A109" s="185">
        <v>54</v>
      </c>
      <c r="B109" s="186" t="s">
        <v>2645</v>
      </c>
      <c r="C109" s="197" t="s">
        <v>2646</v>
      </c>
      <c r="D109" s="187" t="s">
        <v>443</v>
      </c>
      <c r="E109" s="188">
        <v>5</v>
      </c>
      <c r="F109" s="189"/>
      <c r="G109" s="190">
        <f t="shared" si="7"/>
        <v>0</v>
      </c>
      <c r="H109" s="189"/>
      <c r="I109" s="190">
        <f t="shared" si="8"/>
        <v>0</v>
      </c>
      <c r="J109" s="189"/>
      <c r="K109" s="190">
        <f t="shared" si="9"/>
        <v>0</v>
      </c>
      <c r="L109" s="190">
        <v>12</v>
      </c>
      <c r="M109" s="190">
        <f t="shared" si="10"/>
        <v>0</v>
      </c>
      <c r="N109" s="188">
        <v>1.5E-3</v>
      </c>
      <c r="O109" s="188">
        <f t="shared" si="11"/>
        <v>0.01</v>
      </c>
      <c r="P109" s="188">
        <v>0</v>
      </c>
      <c r="Q109" s="188">
        <f t="shared" si="12"/>
        <v>0</v>
      </c>
      <c r="R109" s="190"/>
      <c r="S109" s="190" t="s">
        <v>2392</v>
      </c>
      <c r="T109" s="191" t="s">
        <v>2393</v>
      </c>
      <c r="U109" s="159">
        <v>0</v>
      </c>
      <c r="V109" s="159">
        <f t="shared" si="13"/>
        <v>0</v>
      </c>
      <c r="W109" s="159"/>
      <c r="X109" s="159" t="s">
        <v>314</v>
      </c>
      <c r="Y109" s="159" t="s">
        <v>315</v>
      </c>
      <c r="Z109" s="148"/>
      <c r="AA109" s="148"/>
      <c r="AB109" s="148"/>
      <c r="AC109" s="148"/>
      <c r="AD109" s="148"/>
      <c r="AE109" s="148"/>
      <c r="AF109" s="148"/>
      <c r="AG109" s="148" t="s">
        <v>2400</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
      <c r="A110" s="185">
        <v>55</v>
      </c>
      <c r="B110" s="186" t="s">
        <v>2647</v>
      </c>
      <c r="C110" s="197" t="s">
        <v>2648</v>
      </c>
      <c r="D110" s="187" t="s">
        <v>443</v>
      </c>
      <c r="E110" s="188">
        <v>1</v>
      </c>
      <c r="F110" s="189"/>
      <c r="G110" s="190">
        <f t="shared" si="7"/>
        <v>0</v>
      </c>
      <c r="H110" s="189"/>
      <c r="I110" s="190">
        <f t="shared" si="8"/>
        <v>0</v>
      </c>
      <c r="J110" s="189"/>
      <c r="K110" s="190">
        <f t="shared" si="9"/>
        <v>0</v>
      </c>
      <c r="L110" s="190">
        <v>12</v>
      </c>
      <c r="M110" s="190">
        <f t="shared" si="10"/>
        <v>0</v>
      </c>
      <c r="N110" s="188">
        <v>1.6000000000000001E-4</v>
      </c>
      <c r="O110" s="188">
        <f t="shared" si="11"/>
        <v>0</v>
      </c>
      <c r="P110" s="188">
        <v>0</v>
      </c>
      <c r="Q110" s="188">
        <f t="shared" si="12"/>
        <v>0</v>
      </c>
      <c r="R110" s="190"/>
      <c r="S110" s="190" t="s">
        <v>2392</v>
      </c>
      <c r="T110" s="191" t="s">
        <v>2393</v>
      </c>
      <c r="U110" s="159">
        <v>0</v>
      </c>
      <c r="V110" s="159">
        <f t="shared" si="13"/>
        <v>0</v>
      </c>
      <c r="W110" s="159"/>
      <c r="X110" s="159" t="s">
        <v>314</v>
      </c>
      <c r="Y110" s="159" t="s">
        <v>315</v>
      </c>
      <c r="Z110" s="148"/>
      <c r="AA110" s="148"/>
      <c r="AB110" s="148"/>
      <c r="AC110" s="148"/>
      <c r="AD110" s="148"/>
      <c r="AE110" s="148"/>
      <c r="AF110" s="148"/>
      <c r="AG110" s="148" t="s">
        <v>2400</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
      <c r="A111" s="185">
        <v>56</v>
      </c>
      <c r="B111" s="186" t="s">
        <v>2649</v>
      </c>
      <c r="C111" s="197" t="s">
        <v>2650</v>
      </c>
      <c r="D111" s="187" t="s">
        <v>443</v>
      </c>
      <c r="E111" s="188">
        <v>2</v>
      </c>
      <c r="F111" s="189"/>
      <c r="G111" s="190">
        <f t="shared" si="7"/>
        <v>0</v>
      </c>
      <c r="H111" s="189"/>
      <c r="I111" s="190">
        <f t="shared" si="8"/>
        <v>0</v>
      </c>
      <c r="J111" s="189"/>
      <c r="K111" s="190">
        <f t="shared" si="9"/>
        <v>0</v>
      </c>
      <c r="L111" s="190">
        <v>12</v>
      </c>
      <c r="M111" s="190">
        <f t="shared" si="10"/>
        <v>0</v>
      </c>
      <c r="N111" s="188">
        <v>2.9E-4</v>
      </c>
      <c r="O111" s="188">
        <f t="shared" si="11"/>
        <v>0</v>
      </c>
      <c r="P111" s="188">
        <v>0</v>
      </c>
      <c r="Q111" s="188">
        <f t="shared" si="12"/>
        <v>0</v>
      </c>
      <c r="R111" s="190"/>
      <c r="S111" s="190" t="s">
        <v>2392</v>
      </c>
      <c r="T111" s="191" t="s">
        <v>2393</v>
      </c>
      <c r="U111" s="159">
        <v>0</v>
      </c>
      <c r="V111" s="159">
        <f t="shared" si="13"/>
        <v>0</v>
      </c>
      <c r="W111" s="159"/>
      <c r="X111" s="159" t="s">
        <v>314</v>
      </c>
      <c r="Y111" s="159" t="s">
        <v>315</v>
      </c>
      <c r="Z111" s="148"/>
      <c r="AA111" s="148"/>
      <c r="AB111" s="148"/>
      <c r="AC111" s="148"/>
      <c r="AD111" s="148"/>
      <c r="AE111" s="148"/>
      <c r="AF111" s="148"/>
      <c r="AG111" s="148" t="s">
        <v>2400</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ht="22.5" outlineLevel="1" x14ac:dyDescent="0.2">
      <c r="A112" s="185">
        <v>57</v>
      </c>
      <c r="B112" s="186" t="s">
        <v>2651</v>
      </c>
      <c r="C112" s="197" t="s">
        <v>2652</v>
      </c>
      <c r="D112" s="187" t="s">
        <v>443</v>
      </c>
      <c r="E112" s="188">
        <v>1</v>
      </c>
      <c r="F112" s="189"/>
      <c r="G112" s="190">
        <f t="shared" si="7"/>
        <v>0</v>
      </c>
      <c r="H112" s="189"/>
      <c r="I112" s="190">
        <f t="shared" si="8"/>
        <v>0</v>
      </c>
      <c r="J112" s="189"/>
      <c r="K112" s="190">
        <f t="shared" si="9"/>
        <v>0</v>
      </c>
      <c r="L112" s="190">
        <v>12</v>
      </c>
      <c r="M112" s="190">
        <f t="shared" si="10"/>
        <v>0</v>
      </c>
      <c r="N112" s="188">
        <v>1.4999999999999999E-4</v>
      </c>
      <c r="O112" s="188">
        <f t="shared" si="11"/>
        <v>0</v>
      </c>
      <c r="P112" s="188">
        <v>0</v>
      </c>
      <c r="Q112" s="188">
        <f t="shared" si="12"/>
        <v>0</v>
      </c>
      <c r="R112" s="190"/>
      <c r="S112" s="190" t="s">
        <v>633</v>
      </c>
      <c r="T112" s="191" t="s">
        <v>634</v>
      </c>
      <c r="U112" s="159">
        <v>0</v>
      </c>
      <c r="V112" s="159">
        <f t="shared" si="13"/>
        <v>0</v>
      </c>
      <c r="W112" s="159"/>
      <c r="X112" s="159" t="s">
        <v>314</v>
      </c>
      <c r="Y112" s="159" t="s">
        <v>315</v>
      </c>
      <c r="Z112" s="148"/>
      <c r="AA112" s="148"/>
      <c r="AB112" s="148"/>
      <c r="AC112" s="148"/>
      <c r="AD112" s="148"/>
      <c r="AE112" s="148"/>
      <c r="AF112" s="148"/>
      <c r="AG112" s="148" t="s">
        <v>2400</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ht="22.5" outlineLevel="1" x14ac:dyDescent="0.2">
      <c r="A113" s="185">
        <v>58</v>
      </c>
      <c r="B113" s="186" t="s">
        <v>2653</v>
      </c>
      <c r="C113" s="197" t="s">
        <v>2654</v>
      </c>
      <c r="D113" s="187" t="s">
        <v>443</v>
      </c>
      <c r="E113" s="188">
        <v>1</v>
      </c>
      <c r="F113" s="189"/>
      <c r="G113" s="190">
        <f t="shared" si="7"/>
        <v>0</v>
      </c>
      <c r="H113" s="189"/>
      <c r="I113" s="190">
        <f t="shared" si="8"/>
        <v>0</v>
      </c>
      <c r="J113" s="189"/>
      <c r="K113" s="190">
        <f t="shared" si="9"/>
        <v>0</v>
      </c>
      <c r="L113" s="190">
        <v>12</v>
      </c>
      <c r="M113" s="190">
        <f t="shared" si="10"/>
        <v>0</v>
      </c>
      <c r="N113" s="188">
        <v>1.4999999999999999E-4</v>
      </c>
      <c r="O113" s="188">
        <f t="shared" si="11"/>
        <v>0</v>
      </c>
      <c r="P113" s="188">
        <v>0</v>
      </c>
      <c r="Q113" s="188">
        <f t="shared" si="12"/>
        <v>0</v>
      </c>
      <c r="R113" s="190"/>
      <c r="S113" s="190" t="s">
        <v>633</v>
      </c>
      <c r="T113" s="191" t="s">
        <v>634</v>
      </c>
      <c r="U113" s="159">
        <v>0</v>
      </c>
      <c r="V113" s="159">
        <f t="shared" si="13"/>
        <v>0</v>
      </c>
      <c r="W113" s="159"/>
      <c r="X113" s="159" t="s">
        <v>314</v>
      </c>
      <c r="Y113" s="159" t="s">
        <v>315</v>
      </c>
      <c r="Z113" s="148"/>
      <c r="AA113" s="148"/>
      <c r="AB113" s="148"/>
      <c r="AC113" s="148"/>
      <c r="AD113" s="148"/>
      <c r="AE113" s="148"/>
      <c r="AF113" s="148"/>
      <c r="AG113" s="148" t="s">
        <v>2400</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2.5" outlineLevel="1" x14ac:dyDescent="0.2">
      <c r="A114" s="185">
        <v>59</v>
      </c>
      <c r="B114" s="186" t="s">
        <v>2655</v>
      </c>
      <c r="C114" s="197" t="s">
        <v>2656</v>
      </c>
      <c r="D114" s="187" t="s">
        <v>443</v>
      </c>
      <c r="E114" s="188">
        <v>1</v>
      </c>
      <c r="F114" s="189"/>
      <c r="G114" s="190">
        <f t="shared" si="7"/>
        <v>0</v>
      </c>
      <c r="H114" s="189"/>
      <c r="I114" s="190">
        <f t="shared" si="8"/>
        <v>0</v>
      </c>
      <c r="J114" s="189"/>
      <c r="K114" s="190">
        <f t="shared" si="9"/>
        <v>0</v>
      </c>
      <c r="L114" s="190">
        <v>12</v>
      </c>
      <c r="M114" s="190">
        <f t="shared" si="10"/>
        <v>0</v>
      </c>
      <c r="N114" s="188">
        <v>1.4999999999999999E-4</v>
      </c>
      <c r="O114" s="188">
        <f t="shared" si="11"/>
        <v>0</v>
      </c>
      <c r="P114" s="188">
        <v>0</v>
      </c>
      <c r="Q114" s="188">
        <f t="shared" si="12"/>
        <v>0</v>
      </c>
      <c r="R114" s="190"/>
      <c r="S114" s="190" t="s">
        <v>633</v>
      </c>
      <c r="T114" s="191" t="s">
        <v>634</v>
      </c>
      <c r="U114" s="159">
        <v>0</v>
      </c>
      <c r="V114" s="159">
        <f t="shared" si="13"/>
        <v>0</v>
      </c>
      <c r="W114" s="159"/>
      <c r="X114" s="159" t="s">
        <v>314</v>
      </c>
      <c r="Y114" s="159" t="s">
        <v>315</v>
      </c>
      <c r="Z114" s="148"/>
      <c r="AA114" s="148"/>
      <c r="AB114" s="148"/>
      <c r="AC114" s="148"/>
      <c r="AD114" s="148"/>
      <c r="AE114" s="148"/>
      <c r="AF114" s="148"/>
      <c r="AG114" s="148" t="s">
        <v>2400</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ht="22.5" outlineLevel="1" x14ac:dyDescent="0.2">
      <c r="A115" s="185">
        <v>60</v>
      </c>
      <c r="B115" s="186" t="s">
        <v>2657</v>
      </c>
      <c r="C115" s="197" t="s">
        <v>2658</v>
      </c>
      <c r="D115" s="187" t="s">
        <v>389</v>
      </c>
      <c r="E115" s="188">
        <v>209</v>
      </c>
      <c r="F115" s="189"/>
      <c r="G115" s="190">
        <f t="shared" si="7"/>
        <v>0</v>
      </c>
      <c r="H115" s="189"/>
      <c r="I115" s="190">
        <f t="shared" si="8"/>
        <v>0</v>
      </c>
      <c r="J115" s="189"/>
      <c r="K115" s="190">
        <f t="shared" si="9"/>
        <v>0</v>
      </c>
      <c r="L115" s="190">
        <v>12</v>
      </c>
      <c r="M115" s="190">
        <f t="shared" si="10"/>
        <v>0</v>
      </c>
      <c r="N115" s="188">
        <v>0</v>
      </c>
      <c r="O115" s="188">
        <f t="shared" si="11"/>
        <v>0</v>
      </c>
      <c r="P115" s="188">
        <v>0</v>
      </c>
      <c r="Q115" s="188">
        <f t="shared" si="12"/>
        <v>0</v>
      </c>
      <c r="R115" s="190"/>
      <c r="S115" s="190" t="s">
        <v>2392</v>
      </c>
      <c r="T115" s="191" t="s">
        <v>2393</v>
      </c>
      <c r="U115" s="159">
        <v>0</v>
      </c>
      <c r="V115" s="159">
        <f t="shared" si="13"/>
        <v>0</v>
      </c>
      <c r="W115" s="159"/>
      <c r="X115" s="159" t="s">
        <v>314</v>
      </c>
      <c r="Y115" s="159" t="s">
        <v>315</v>
      </c>
      <c r="Z115" s="148"/>
      <c r="AA115" s="148"/>
      <c r="AB115" s="148"/>
      <c r="AC115" s="148"/>
      <c r="AD115" s="148"/>
      <c r="AE115" s="148"/>
      <c r="AF115" s="148"/>
      <c r="AG115" s="148" t="s">
        <v>2400</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22.5" outlineLevel="1" x14ac:dyDescent="0.2">
      <c r="A116" s="185">
        <v>61</v>
      </c>
      <c r="B116" s="186" t="s">
        <v>2659</v>
      </c>
      <c r="C116" s="197" t="s">
        <v>2660</v>
      </c>
      <c r="D116" s="187" t="s">
        <v>389</v>
      </c>
      <c r="E116" s="188">
        <v>17</v>
      </c>
      <c r="F116" s="189"/>
      <c r="G116" s="190">
        <f t="shared" si="7"/>
        <v>0</v>
      </c>
      <c r="H116" s="189"/>
      <c r="I116" s="190">
        <f t="shared" si="8"/>
        <v>0</v>
      </c>
      <c r="J116" s="189"/>
      <c r="K116" s="190">
        <f t="shared" si="9"/>
        <v>0</v>
      </c>
      <c r="L116" s="190">
        <v>12</v>
      </c>
      <c r="M116" s="190">
        <f t="shared" si="10"/>
        <v>0</v>
      </c>
      <c r="N116" s="188">
        <v>0</v>
      </c>
      <c r="O116" s="188">
        <f t="shared" si="11"/>
        <v>0</v>
      </c>
      <c r="P116" s="188">
        <v>0</v>
      </c>
      <c r="Q116" s="188">
        <f t="shared" si="12"/>
        <v>0</v>
      </c>
      <c r="R116" s="190"/>
      <c r="S116" s="190" t="s">
        <v>2392</v>
      </c>
      <c r="T116" s="191" t="s">
        <v>2393</v>
      </c>
      <c r="U116" s="159">
        <v>0</v>
      </c>
      <c r="V116" s="159">
        <f t="shared" si="13"/>
        <v>0</v>
      </c>
      <c r="W116" s="159"/>
      <c r="X116" s="159" t="s">
        <v>314</v>
      </c>
      <c r="Y116" s="159" t="s">
        <v>315</v>
      </c>
      <c r="Z116" s="148"/>
      <c r="AA116" s="148"/>
      <c r="AB116" s="148"/>
      <c r="AC116" s="148"/>
      <c r="AD116" s="148"/>
      <c r="AE116" s="148"/>
      <c r="AF116" s="148"/>
      <c r="AG116" s="148" t="s">
        <v>2400</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33.75" outlineLevel="1" x14ac:dyDescent="0.2">
      <c r="A117" s="185">
        <v>62</v>
      </c>
      <c r="B117" s="186" t="s">
        <v>2661</v>
      </c>
      <c r="C117" s="197" t="s">
        <v>2662</v>
      </c>
      <c r="D117" s="187" t="s">
        <v>1426</v>
      </c>
      <c r="E117" s="188">
        <v>1</v>
      </c>
      <c r="F117" s="189"/>
      <c r="G117" s="190">
        <f t="shared" si="7"/>
        <v>0</v>
      </c>
      <c r="H117" s="189"/>
      <c r="I117" s="190">
        <f t="shared" si="8"/>
        <v>0</v>
      </c>
      <c r="J117" s="189"/>
      <c r="K117" s="190">
        <f t="shared" si="9"/>
        <v>0</v>
      </c>
      <c r="L117" s="190">
        <v>12</v>
      </c>
      <c r="M117" s="190">
        <f t="shared" si="10"/>
        <v>0</v>
      </c>
      <c r="N117" s="188">
        <v>0</v>
      </c>
      <c r="O117" s="188">
        <f t="shared" si="11"/>
        <v>0</v>
      </c>
      <c r="P117" s="188">
        <v>0</v>
      </c>
      <c r="Q117" s="188">
        <f t="shared" si="12"/>
        <v>0</v>
      </c>
      <c r="R117" s="190"/>
      <c r="S117" s="190" t="s">
        <v>633</v>
      </c>
      <c r="T117" s="191" t="s">
        <v>634</v>
      </c>
      <c r="U117" s="159">
        <v>0</v>
      </c>
      <c r="V117" s="159">
        <f t="shared" si="13"/>
        <v>0</v>
      </c>
      <c r="W117" s="159"/>
      <c r="X117" s="159" t="s">
        <v>314</v>
      </c>
      <c r="Y117" s="159" t="s">
        <v>315</v>
      </c>
      <c r="Z117" s="148"/>
      <c r="AA117" s="148"/>
      <c r="AB117" s="148"/>
      <c r="AC117" s="148"/>
      <c r="AD117" s="148"/>
      <c r="AE117" s="148"/>
      <c r="AF117" s="148"/>
      <c r="AG117" s="148" t="s">
        <v>2400</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ht="45" outlineLevel="1" x14ac:dyDescent="0.2">
      <c r="A118" s="185">
        <v>63</v>
      </c>
      <c r="B118" s="186" t="s">
        <v>2663</v>
      </c>
      <c r="C118" s="197" t="s">
        <v>2664</v>
      </c>
      <c r="D118" s="187" t="s">
        <v>381</v>
      </c>
      <c r="E118" s="188">
        <v>0.55300000000000005</v>
      </c>
      <c r="F118" s="189"/>
      <c r="G118" s="190">
        <f t="shared" si="7"/>
        <v>0</v>
      </c>
      <c r="H118" s="189"/>
      <c r="I118" s="190">
        <f t="shared" si="8"/>
        <v>0</v>
      </c>
      <c r="J118" s="189"/>
      <c r="K118" s="190">
        <f t="shared" si="9"/>
        <v>0</v>
      </c>
      <c r="L118" s="190">
        <v>12</v>
      </c>
      <c r="M118" s="190">
        <f t="shared" si="10"/>
        <v>0</v>
      </c>
      <c r="N118" s="188">
        <v>0</v>
      </c>
      <c r="O118" s="188">
        <f t="shared" si="11"/>
        <v>0</v>
      </c>
      <c r="P118" s="188">
        <v>0</v>
      </c>
      <c r="Q118" s="188">
        <f t="shared" si="12"/>
        <v>0</v>
      </c>
      <c r="R118" s="190"/>
      <c r="S118" s="190" t="s">
        <v>2392</v>
      </c>
      <c r="T118" s="191" t="s">
        <v>2393</v>
      </c>
      <c r="U118" s="159">
        <v>0</v>
      </c>
      <c r="V118" s="159">
        <f t="shared" si="13"/>
        <v>0</v>
      </c>
      <c r="W118" s="159"/>
      <c r="X118" s="159" t="s">
        <v>314</v>
      </c>
      <c r="Y118" s="159" t="s">
        <v>315</v>
      </c>
      <c r="Z118" s="148"/>
      <c r="AA118" s="148"/>
      <c r="AB118" s="148"/>
      <c r="AC118" s="148"/>
      <c r="AD118" s="148"/>
      <c r="AE118" s="148"/>
      <c r="AF118" s="148"/>
      <c r="AG118" s="148" t="s">
        <v>2400</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ht="22.5" outlineLevel="1" x14ac:dyDescent="0.2">
      <c r="A119" s="185">
        <v>64</v>
      </c>
      <c r="B119" s="186" t="s">
        <v>2665</v>
      </c>
      <c r="C119" s="197" t="s">
        <v>2666</v>
      </c>
      <c r="D119" s="187" t="s">
        <v>443</v>
      </c>
      <c r="E119" s="188">
        <v>1</v>
      </c>
      <c r="F119" s="189"/>
      <c r="G119" s="190">
        <f t="shared" si="7"/>
        <v>0</v>
      </c>
      <c r="H119" s="189"/>
      <c r="I119" s="190">
        <f t="shared" si="8"/>
        <v>0</v>
      </c>
      <c r="J119" s="189"/>
      <c r="K119" s="190">
        <f t="shared" si="9"/>
        <v>0</v>
      </c>
      <c r="L119" s="190">
        <v>12</v>
      </c>
      <c r="M119" s="190">
        <f t="shared" si="10"/>
        <v>0</v>
      </c>
      <c r="N119" s="188">
        <v>8.0000000000000007E-5</v>
      </c>
      <c r="O119" s="188">
        <f t="shared" si="11"/>
        <v>0</v>
      </c>
      <c r="P119" s="188">
        <v>0</v>
      </c>
      <c r="Q119" s="188">
        <f t="shared" si="12"/>
        <v>0</v>
      </c>
      <c r="R119" s="190"/>
      <c r="S119" s="190" t="s">
        <v>2392</v>
      </c>
      <c r="T119" s="191" t="s">
        <v>2393</v>
      </c>
      <c r="U119" s="159">
        <v>0</v>
      </c>
      <c r="V119" s="159">
        <f t="shared" si="13"/>
        <v>0</v>
      </c>
      <c r="W119" s="159"/>
      <c r="X119" s="159" t="s">
        <v>384</v>
      </c>
      <c r="Y119" s="159" t="s">
        <v>315</v>
      </c>
      <c r="Z119" s="148"/>
      <c r="AA119" s="148"/>
      <c r="AB119" s="148"/>
      <c r="AC119" s="148"/>
      <c r="AD119" s="148"/>
      <c r="AE119" s="148"/>
      <c r="AF119" s="148"/>
      <c r="AG119" s="148" t="s">
        <v>2379</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ht="22.5" outlineLevel="1" x14ac:dyDescent="0.2">
      <c r="A120" s="185">
        <v>65</v>
      </c>
      <c r="B120" s="186" t="s">
        <v>2667</v>
      </c>
      <c r="C120" s="197" t="s">
        <v>2668</v>
      </c>
      <c r="D120" s="187" t="s">
        <v>443</v>
      </c>
      <c r="E120" s="188">
        <v>1</v>
      </c>
      <c r="F120" s="189"/>
      <c r="G120" s="190">
        <f t="shared" si="7"/>
        <v>0</v>
      </c>
      <c r="H120" s="189"/>
      <c r="I120" s="190">
        <f t="shared" si="8"/>
        <v>0</v>
      </c>
      <c r="J120" s="189"/>
      <c r="K120" s="190">
        <f t="shared" si="9"/>
        <v>0</v>
      </c>
      <c r="L120" s="190">
        <v>12</v>
      </c>
      <c r="M120" s="190">
        <f t="shared" si="10"/>
        <v>0</v>
      </c>
      <c r="N120" s="188">
        <v>1.3999999999999999E-4</v>
      </c>
      <c r="O120" s="188">
        <f t="shared" si="11"/>
        <v>0</v>
      </c>
      <c r="P120" s="188">
        <v>0</v>
      </c>
      <c r="Q120" s="188">
        <f t="shared" si="12"/>
        <v>0</v>
      </c>
      <c r="R120" s="190"/>
      <c r="S120" s="190" t="s">
        <v>2392</v>
      </c>
      <c r="T120" s="191" t="s">
        <v>2393</v>
      </c>
      <c r="U120" s="159">
        <v>0</v>
      </c>
      <c r="V120" s="159">
        <f t="shared" si="13"/>
        <v>0</v>
      </c>
      <c r="W120" s="159"/>
      <c r="X120" s="159" t="s">
        <v>384</v>
      </c>
      <c r="Y120" s="159" t="s">
        <v>315</v>
      </c>
      <c r="Z120" s="148"/>
      <c r="AA120" s="148"/>
      <c r="AB120" s="148"/>
      <c r="AC120" s="148"/>
      <c r="AD120" s="148"/>
      <c r="AE120" s="148"/>
      <c r="AF120" s="148"/>
      <c r="AG120" s="148" t="s">
        <v>2379</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22.5" outlineLevel="1" x14ac:dyDescent="0.2">
      <c r="A121" s="185">
        <v>66</v>
      </c>
      <c r="B121" s="186" t="s">
        <v>2669</v>
      </c>
      <c r="C121" s="197" t="s">
        <v>2670</v>
      </c>
      <c r="D121" s="187" t="s">
        <v>443</v>
      </c>
      <c r="E121" s="188">
        <v>5</v>
      </c>
      <c r="F121" s="189"/>
      <c r="G121" s="190">
        <f t="shared" si="7"/>
        <v>0</v>
      </c>
      <c r="H121" s="189"/>
      <c r="I121" s="190">
        <f t="shared" si="8"/>
        <v>0</v>
      </c>
      <c r="J121" s="189"/>
      <c r="K121" s="190">
        <f t="shared" si="9"/>
        <v>0</v>
      </c>
      <c r="L121" s="190">
        <v>12</v>
      </c>
      <c r="M121" s="190">
        <f t="shared" si="10"/>
        <v>0</v>
      </c>
      <c r="N121" s="188">
        <v>3.3E-4</v>
      </c>
      <c r="O121" s="188">
        <f t="shared" si="11"/>
        <v>0</v>
      </c>
      <c r="P121" s="188">
        <v>0</v>
      </c>
      <c r="Q121" s="188">
        <f t="shared" si="12"/>
        <v>0</v>
      </c>
      <c r="R121" s="190"/>
      <c r="S121" s="190" t="s">
        <v>2392</v>
      </c>
      <c r="T121" s="191" t="s">
        <v>2393</v>
      </c>
      <c r="U121" s="159">
        <v>0</v>
      </c>
      <c r="V121" s="159">
        <f t="shared" si="13"/>
        <v>0</v>
      </c>
      <c r="W121" s="159"/>
      <c r="X121" s="159" t="s">
        <v>384</v>
      </c>
      <c r="Y121" s="159" t="s">
        <v>315</v>
      </c>
      <c r="Z121" s="148"/>
      <c r="AA121" s="148"/>
      <c r="AB121" s="148"/>
      <c r="AC121" s="148"/>
      <c r="AD121" s="148"/>
      <c r="AE121" s="148"/>
      <c r="AF121" s="148"/>
      <c r="AG121" s="148" t="s">
        <v>2379</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x14ac:dyDescent="0.2">
      <c r="A122" s="171" t="s">
        <v>308</v>
      </c>
      <c r="B122" s="172" t="s">
        <v>234</v>
      </c>
      <c r="C122" s="194" t="s">
        <v>236</v>
      </c>
      <c r="D122" s="173"/>
      <c r="E122" s="174"/>
      <c r="F122" s="175"/>
      <c r="G122" s="175">
        <f>SUMIF(AG123:AG154,"&lt;&gt;NOR",G123:G154)</f>
        <v>0</v>
      </c>
      <c r="H122" s="175"/>
      <c r="I122" s="175">
        <f>SUM(I123:I154)</f>
        <v>0</v>
      </c>
      <c r="J122" s="175"/>
      <c r="K122" s="175">
        <f>SUM(K123:K154)</f>
        <v>0</v>
      </c>
      <c r="L122" s="175"/>
      <c r="M122" s="175">
        <f>SUM(M123:M154)</f>
        <v>0</v>
      </c>
      <c r="N122" s="174"/>
      <c r="O122" s="174">
        <f>SUM(O123:O154)</f>
        <v>0.08</v>
      </c>
      <c r="P122" s="174"/>
      <c r="Q122" s="174">
        <f>SUM(Q123:Q154)</f>
        <v>0</v>
      </c>
      <c r="R122" s="175"/>
      <c r="S122" s="175"/>
      <c r="T122" s="176"/>
      <c r="U122" s="170"/>
      <c r="V122" s="170">
        <f>SUM(V123:V154)</f>
        <v>0</v>
      </c>
      <c r="W122" s="170"/>
      <c r="X122" s="170"/>
      <c r="Y122" s="170"/>
      <c r="AG122" t="s">
        <v>309</v>
      </c>
    </row>
    <row r="123" spans="1:60" ht="33.75" outlineLevel="1" x14ac:dyDescent="0.2">
      <c r="A123" s="185">
        <v>67</v>
      </c>
      <c r="B123" s="186" t="s">
        <v>2671</v>
      </c>
      <c r="C123" s="197" t="s">
        <v>2672</v>
      </c>
      <c r="D123" s="187" t="s">
        <v>389</v>
      </c>
      <c r="E123" s="188">
        <v>68</v>
      </c>
      <c r="F123" s="189"/>
      <c r="G123" s="190">
        <f t="shared" ref="G123:G154" si="14">ROUND(E123*F123,2)</f>
        <v>0</v>
      </c>
      <c r="H123" s="189"/>
      <c r="I123" s="190">
        <f t="shared" ref="I123:I154" si="15">ROUND(E123*H123,2)</f>
        <v>0</v>
      </c>
      <c r="J123" s="189"/>
      <c r="K123" s="190">
        <f t="shared" ref="K123:K154" si="16">ROUND(E123*J123,2)</f>
        <v>0</v>
      </c>
      <c r="L123" s="190">
        <v>12</v>
      </c>
      <c r="M123" s="190">
        <f t="shared" ref="M123:M154" si="17">G123*(1+L123/100)</f>
        <v>0</v>
      </c>
      <c r="N123" s="188">
        <v>1.6000000000000001E-4</v>
      </c>
      <c r="O123" s="188">
        <f t="shared" ref="O123:O154" si="18">ROUND(E123*N123,2)</f>
        <v>0.01</v>
      </c>
      <c r="P123" s="188">
        <v>0</v>
      </c>
      <c r="Q123" s="188">
        <f t="shared" ref="Q123:Q154" si="19">ROUND(E123*P123,2)</f>
        <v>0</v>
      </c>
      <c r="R123" s="190"/>
      <c r="S123" s="190" t="s">
        <v>2392</v>
      </c>
      <c r="T123" s="191" t="s">
        <v>2393</v>
      </c>
      <c r="U123" s="159">
        <v>0</v>
      </c>
      <c r="V123" s="159">
        <f t="shared" ref="V123:V154" si="20">ROUND(E123*U123,2)</f>
        <v>0</v>
      </c>
      <c r="W123" s="159"/>
      <c r="X123" s="159" t="s">
        <v>314</v>
      </c>
      <c r="Y123" s="159" t="s">
        <v>315</v>
      </c>
      <c r="Z123" s="148"/>
      <c r="AA123" s="148"/>
      <c r="AB123" s="148"/>
      <c r="AC123" s="148"/>
      <c r="AD123" s="148"/>
      <c r="AE123" s="148"/>
      <c r="AF123" s="148"/>
      <c r="AG123" s="148" t="s">
        <v>2400</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ht="33.75" outlineLevel="1" x14ac:dyDescent="0.2">
      <c r="A124" s="185">
        <v>68</v>
      </c>
      <c r="B124" s="186" t="s">
        <v>2673</v>
      </c>
      <c r="C124" s="197" t="s">
        <v>2674</v>
      </c>
      <c r="D124" s="187" t="s">
        <v>389</v>
      </c>
      <c r="E124" s="188">
        <v>24</v>
      </c>
      <c r="F124" s="189"/>
      <c r="G124" s="190">
        <f t="shared" si="14"/>
        <v>0</v>
      </c>
      <c r="H124" s="189"/>
      <c r="I124" s="190">
        <f t="shared" si="15"/>
        <v>0</v>
      </c>
      <c r="J124" s="189"/>
      <c r="K124" s="190">
        <f t="shared" si="16"/>
        <v>0</v>
      </c>
      <c r="L124" s="190">
        <v>12</v>
      </c>
      <c r="M124" s="190">
        <f t="shared" si="17"/>
        <v>0</v>
      </c>
      <c r="N124" s="188">
        <v>2.2000000000000001E-4</v>
      </c>
      <c r="O124" s="188">
        <f t="shared" si="18"/>
        <v>0.01</v>
      </c>
      <c r="P124" s="188">
        <v>0</v>
      </c>
      <c r="Q124" s="188">
        <f t="shared" si="19"/>
        <v>0</v>
      </c>
      <c r="R124" s="190"/>
      <c r="S124" s="190" t="s">
        <v>2392</v>
      </c>
      <c r="T124" s="191" t="s">
        <v>2393</v>
      </c>
      <c r="U124" s="159">
        <v>0</v>
      </c>
      <c r="V124" s="159">
        <f t="shared" si="20"/>
        <v>0</v>
      </c>
      <c r="W124" s="159"/>
      <c r="X124" s="159" t="s">
        <v>314</v>
      </c>
      <c r="Y124" s="159" t="s">
        <v>315</v>
      </c>
      <c r="Z124" s="148"/>
      <c r="AA124" s="148"/>
      <c r="AB124" s="148"/>
      <c r="AC124" s="148"/>
      <c r="AD124" s="148"/>
      <c r="AE124" s="148"/>
      <c r="AF124" s="148"/>
      <c r="AG124" s="148" t="s">
        <v>2400</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ht="33.75" outlineLevel="1" x14ac:dyDescent="0.2">
      <c r="A125" s="185">
        <v>69</v>
      </c>
      <c r="B125" s="186" t="s">
        <v>2675</v>
      </c>
      <c r="C125" s="197" t="s">
        <v>2676</v>
      </c>
      <c r="D125" s="187" t="s">
        <v>389</v>
      </c>
      <c r="E125" s="188">
        <v>33</v>
      </c>
      <c r="F125" s="189"/>
      <c r="G125" s="190">
        <f t="shared" si="14"/>
        <v>0</v>
      </c>
      <c r="H125" s="189"/>
      <c r="I125" s="190">
        <f t="shared" si="15"/>
        <v>0</v>
      </c>
      <c r="J125" s="189"/>
      <c r="K125" s="190">
        <f t="shared" si="16"/>
        <v>0</v>
      </c>
      <c r="L125" s="190">
        <v>12</v>
      </c>
      <c r="M125" s="190">
        <f t="shared" si="17"/>
        <v>0</v>
      </c>
      <c r="N125" s="188">
        <v>3.2000000000000003E-4</v>
      </c>
      <c r="O125" s="188">
        <f t="shared" si="18"/>
        <v>0.01</v>
      </c>
      <c r="P125" s="188">
        <v>0</v>
      </c>
      <c r="Q125" s="188">
        <f t="shared" si="19"/>
        <v>0</v>
      </c>
      <c r="R125" s="190"/>
      <c r="S125" s="190" t="s">
        <v>2392</v>
      </c>
      <c r="T125" s="191" t="s">
        <v>2393</v>
      </c>
      <c r="U125" s="159">
        <v>0</v>
      </c>
      <c r="V125" s="159">
        <f t="shared" si="20"/>
        <v>0</v>
      </c>
      <c r="W125" s="159"/>
      <c r="X125" s="159" t="s">
        <v>314</v>
      </c>
      <c r="Y125" s="159" t="s">
        <v>315</v>
      </c>
      <c r="Z125" s="148"/>
      <c r="AA125" s="148"/>
      <c r="AB125" s="148"/>
      <c r="AC125" s="148"/>
      <c r="AD125" s="148"/>
      <c r="AE125" s="148"/>
      <c r="AF125" s="148"/>
      <c r="AG125" s="148" t="s">
        <v>2400</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ht="33.75" outlineLevel="1" x14ac:dyDescent="0.2">
      <c r="A126" s="185">
        <v>70</v>
      </c>
      <c r="B126" s="186" t="s">
        <v>2677</v>
      </c>
      <c r="C126" s="197" t="s">
        <v>2678</v>
      </c>
      <c r="D126" s="187" t="s">
        <v>389</v>
      </c>
      <c r="E126" s="188">
        <v>42</v>
      </c>
      <c r="F126" s="189"/>
      <c r="G126" s="190">
        <f t="shared" si="14"/>
        <v>0</v>
      </c>
      <c r="H126" s="189"/>
      <c r="I126" s="190">
        <f t="shared" si="15"/>
        <v>0</v>
      </c>
      <c r="J126" s="189"/>
      <c r="K126" s="190">
        <f t="shared" si="16"/>
        <v>0</v>
      </c>
      <c r="L126" s="190">
        <v>12</v>
      </c>
      <c r="M126" s="190">
        <f t="shared" si="17"/>
        <v>0</v>
      </c>
      <c r="N126" s="188">
        <v>5.0000000000000001E-4</v>
      </c>
      <c r="O126" s="188">
        <f t="shared" si="18"/>
        <v>0.02</v>
      </c>
      <c r="P126" s="188">
        <v>0</v>
      </c>
      <c r="Q126" s="188">
        <f t="shared" si="19"/>
        <v>0</v>
      </c>
      <c r="R126" s="190"/>
      <c r="S126" s="190" t="s">
        <v>2392</v>
      </c>
      <c r="T126" s="191" t="s">
        <v>2393</v>
      </c>
      <c r="U126" s="159">
        <v>0</v>
      </c>
      <c r="V126" s="159">
        <f t="shared" si="20"/>
        <v>0</v>
      </c>
      <c r="W126" s="159"/>
      <c r="X126" s="159" t="s">
        <v>314</v>
      </c>
      <c r="Y126" s="159" t="s">
        <v>315</v>
      </c>
      <c r="Z126" s="148"/>
      <c r="AA126" s="148"/>
      <c r="AB126" s="148"/>
      <c r="AC126" s="148"/>
      <c r="AD126" s="148"/>
      <c r="AE126" s="148"/>
      <c r="AF126" s="148"/>
      <c r="AG126" s="148" t="s">
        <v>2400</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ht="33.75" outlineLevel="1" x14ac:dyDescent="0.2">
      <c r="A127" s="185">
        <v>71</v>
      </c>
      <c r="B127" s="186" t="s">
        <v>2679</v>
      </c>
      <c r="C127" s="197" t="s">
        <v>2680</v>
      </c>
      <c r="D127" s="187" t="s">
        <v>389</v>
      </c>
      <c r="E127" s="188">
        <v>3</v>
      </c>
      <c r="F127" s="189"/>
      <c r="G127" s="190">
        <f t="shared" si="14"/>
        <v>0</v>
      </c>
      <c r="H127" s="189"/>
      <c r="I127" s="190">
        <f t="shared" si="15"/>
        <v>0</v>
      </c>
      <c r="J127" s="189"/>
      <c r="K127" s="190">
        <f t="shared" si="16"/>
        <v>0</v>
      </c>
      <c r="L127" s="190">
        <v>12</v>
      </c>
      <c r="M127" s="190">
        <f t="shared" si="17"/>
        <v>0</v>
      </c>
      <c r="N127" s="188">
        <v>7.5000000000000002E-4</v>
      </c>
      <c r="O127" s="188">
        <f t="shared" si="18"/>
        <v>0</v>
      </c>
      <c r="P127" s="188">
        <v>0</v>
      </c>
      <c r="Q127" s="188">
        <f t="shared" si="19"/>
        <v>0</v>
      </c>
      <c r="R127" s="190"/>
      <c r="S127" s="190" t="s">
        <v>2392</v>
      </c>
      <c r="T127" s="191" t="s">
        <v>2393</v>
      </c>
      <c r="U127" s="159">
        <v>0</v>
      </c>
      <c r="V127" s="159">
        <f t="shared" si="20"/>
        <v>0</v>
      </c>
      <c r="W127" s="159"/>
      <c r="X127" s="159" t="s">
        <v>314</v>
      </c>
      <c r="Y127" s="159" t="s">
        <v>315</v>
      </c>
      <c r="Z127" s="148"/>
      <c r="AA127" s="148"/>
      <c r="AB127" s="148"/>
      <c r="AC127" s="148"/>
      <c r="AD127" s="148"/>
      <c r="AE127" s="148"/>
      <c r="AF127" s="148"/>
      <c r="AG127" s="148" t="s">
        <v>2400</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ht="33.75" outlineLevel="1" x14ac:dyDescent="0.2">
      <c r="A128" s="185">
        <v>72</v>
      </c>
      <c r="B128" s="186" t="s">
        <v>2681</v>
      </c>
      <c r="C128" s="197" t="s">
        <v>2682</v>
      </c>
      <c r="D128" s="187" t="s">
        <v>389</v>
      </c>
      <c r="E128" s="188">
        <v>89</v>
      </c>
      <c r="F128" s="189"/>
      <c r="G128" s="190">
        <f t="shared" si="14"/>
        <v>0</v>
      </c>
      <c r="H128" s="189"/>
      <c r="I128" s="190">
        <f t="shared" si="15"/>
        <v>0</v>
      </c>
      <c r="J128" s="189"/>
      <c r="K128" s="190">
        <f t="shared" si="16"/>
        <v>0</v>
      </c>
      <c r="L128" s="190">
        <v>12</v>
      </c>
      <c r="M128" s="190">
        <f t="shared" si="17"/>
        <v>0</v>
      </c>
      <c r="N128" s="188">
        <v>1.6000000000000001E-4</v>
      </c>
      <c r="O128" s="188">
        <f t="shared" si="18"/>
        <v>0.01</v>
      </c>
      <c r="P128" s="188">
        <v>0</v>
      </c>
      <c r="Q128" s="188">
        <f t="shared" si="19"/>
        <v>0</v>
      </c>
      <c r="R128" s="190"/>
      <c r="S128" s="190" t="s">
        <v>633</v>
      </c>
      <c r="T128" s="191" t="s">
        <v>634</v>
      </c>
      <c r="U128" s="159">
        <v>0</v>
      </c>
      <c r="V128" s="159">
        <f t="shared" si="20"/>
        <v>0</v>
      </c>
      <c r="W128" s="159"/>
      <c r="X128" s="159" t="s">
        <v>314</v>
      </c>
      <c r="Y128" s="159" t="s">
        <v>315</v>
      </c>
      <c r="Z128" s="148"/>
      <c r="AA128" s="148"/>
      <c r="AB128" s="148"/>
      <c r="AC128" s="148"/>
      <c r="AD128" s="148"/>
      <c r="AE128" s="148"/>
      <c r="AF128" s="148"/>
      <c r="AG128" s="148" t="s">
        <v>2400</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ht="22.5" outlineLevel="1" x14ac:dyDescent="0.2">
      <c r="A129" s="185">
        <v>73</v>
      </c>
      <c r="B129" s="186" t="s">
        <v>1422</v>
      </c>
      <c r="C129" s="197" t="s">
        <v>2683</v>
      </c>
      <c r="D129" s="187" t="s">
        <v>443</v>
      </c>
      <c r="E129" s="188">
        <v>36</v>
      </c>
      <c r="F129" s="189"/>
      <c r="G129" s="190">
        <f t="shared" si="14"/>
        <v>0</v>
      </c>
      <c r="H129" s="189"/>
      <c r="I129" s="190">
        <f t="shared" si="15"/>
        <v>0</v>
      </c>
      <c r="J129" s="189"/>
      <c r="K129" s="190">
        <f t="shared" si="16"/>
        <v>0</v>
      </c>
      <c r="L129" s="190">
        <v>12</v>
      </c>
      <c r="M129" s="190">
        <f t="shared" si="17"/>
        <v>0</v>
      </c>
      <c r="N129" s="188">
        <v>0</v>
      </c>
      <c r="O129" s="188">
        <f t="shared" si="18"/>
        <v>0</v>
      </c>
      <c r="P129" s="188">
        <v>0</v>
      </c>
      <c r="Q129" s="188">
        <f t="shared" si="19"/>
        <v>0</v>
      </c>
      <c r="R129" s="190"/>
      <c r="S129" s="190" t="s">
        <v>2392</v>
      </c>
      <c r="T129" s="191" t="s">
        <v>2393</v>
      </c>
      <c r="U129" s="159">
        <v>0</v>
      </c>
      <c r="V129" s="159">
        <f t="shared" si="20"/>
        <v>0</v>
      </c>
      <c r="W129" s="159"/>
      <c r="X129" s="159" t="s">
        <v>314</v>
      </c>
      <c r="Y129" s="159" t="s">
        <v>315</v>
      </c>
      <c r="Z129" s="148"/>
      <c r="AA129" s="148"/>
      <c r="AB129" s="148"/>
      <c r="AC129" s="148"/>
      <c r="AD129" s="148"/>
      <c r="AE129" s="148"/>
      <c r="AF129" s="148"/>
      <c r="AG129" s="148" t="s">
        <v>2400</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
      <c r="A130" s="185">
        <v>74</v>
      </c>
      <c r="B130" s="186" t="s">
        <v>2684</v>
      </c>
      <c r="C130" s="197" t="s">
        <v>2685</v>
      </c>
      <c r="D130" s="187" t="s">
        <v>1426</v>
      </c>
      <c r="E130" s="188">
        <v>1</v>
      </c>
      <c r="F130" s="189"/>
      <c r="G130" s="190">
        <f t="shared" si="14"/>
        <v>0</v>
      </c>
      <c r="H130" s="189"/>
      <c r="I130" s="190">
        <f t="shared" si="15"/>
        <v>0</v>
      </c>
      <c r="J130" s="189"/>
      <c r="K130" s="190">
        <f t="shared" si="16"/>
        <v>0</v>
      </c>
      <c r="L130" s="190">
        <v>12</v>
      </c>
      <c r="M130" s="190">
        <f t="shared" si="17"/>
        <v>0</v>
      </c>
      <c r="N130" s="188">
        <v>5.6999999999999998E-4</v>
      </c>
      <c r="O130" s="188">
        <f t="shared" si="18"/>
        <v>0</v>
      </c>
      <c r="P130" s="188">
        <v>0</v>
      </c>
      <c r="Q130" s="188">
        <f t="shared" si="19"/>
        <v>0</v>
      </c>
      <c r="R130" s="190"/>
      <c r="S130" s="190" t="s">
        <v>2392</v>
      </c>
      <c r="T130" s="191" t="s">
        <v>2393</v>
      </c>
      <c r="U130" s="159">
        <v>0</v>
      </c>
      <c r="V130" s="159">
        <f t="shared" si="20"/>
        <v>0</v>
      </c>
      <c r="W130" s="159"/>
      <c r="X130" s="159" t="s">
        <v>314</v>
      </c>
      <c r="Y130" s="159" t="s">
        <v>315</v>
      </c>
      <c r="Z130" s="148"/>
      <c r="AA130" s="148"/>
      <c r="AB130" s="148"/>
      <c r="AC130" s="148"/>
      <c r="AD130" s="148"/>
      <c r="AE130" s="148"/>
      <c r="AF130" s="148"/>
      <c r="AG130" s="148" t="s">
        <v>2400</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22.5" outlineLevel="1" x14ac:dyDescent="0.2">
      <c r="A131" s="185">
        <v>75</v>
      </c>
      <c r="B131" s="186" t="s">
        <v>2686</v>
      </c>
      <c r="C131" s="197" t="s">
        <v>2687</v>
      </c>
      <c r="D131" s="187" t="s">
        <v>1426</v>
      </c>
      <c r="E131" s="188">
        <v>1</v>
      </c>
      <c r="F131" s="189"/>
      <c r="G131" s="190">
        <f t="shared" si="14"/>
        <v>0</v>
      </c>
      <c r="H131" s="189"/>
      <c r="I131" s="190">
        <f t="shared" si="15"/>
        <v>0</v>
      </c>
      <c r="J131" s="189"/>
      <c r="K131" s="190">
        <f t="shared" si="16"/>
        <v>0</v>
      </c>
      <c r="L131" s="190">
        <v>12</v>
      </c>
      <c r="M131" s="190">
        <f t="shared" si="17"/>
        <v>0</v>
      </c>
      <c r="N131" s="188">
        <v>5.6999999999999998E-4</v>
      </c>
      <c r="O131" s="188">
        <f t="shared" si="18"/>
        <v>0</v>
      </c>
      <c r="P131" s="188">
        <v>0</v>
      </c>
      <c r="Q131" s="188">
        <f t="shared" si="19"/>
        <v>0</v>
      </c>
      <c r="R131" s="190"/>
      <c r="S131" s="190" t="s">
        <v>633</v>
      </c>
      <c r="T131" s="191" t="s">
        <v>634</v>
      </c>
      <c r="U131" s="159">
        <v>0</v>
      </c>
      <c r="V131" s="159">
        <f t="shared" si="20"/>
        <v>0</v>
      </c>
      <c r="W131" s="159"/>
      <c r="X131" s="159" t="s">
        <v>314</v>
      </c>
      <c r="Y131" s="159" t="s">
        <v>315</v>
      </c>
      <c r="Z131" s="148"/>
      <c r="AA131" s="148"/>
      <c r="AB131" s="148"/>
      <c r="AC131" s="148"/>
      <c r="AD131" s="148"/>
      <c r="AE131" s="148"/>
      <c r="AF131" s="148"/>
      <c r="AG131" s="148" t="s">
        <v>2400</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ht="22.5" outlineLevel="1" x14ac:dyDescent="0.2">
      <c r="A132" s="185">
        <v>76</v>
      </c>
      <c r="B132" s="186" t="s">
        <v>2688</v>
      </c>
      <c r="C132" s="197" t="s">
        <v>2689</v>
      </c>
      <c r="D132" s="187" t="s">
        <v>443</v>
      </c>
      <c r="E132" s="188">
        <v>2</v>
      </c>
      <c r="F132" s="189"/>
      <c r="G132" s="190">
        <f t="shared" si="14"/>
        <v>0</v>
      </c>
      <c r="H132" s="189"/>
      <c r="I132" s="190">
        <f t="shared" si="15"/>
        <v>0</v>
      </c>
      <c r="J132" s="189"/>
      <c r="K132" s="190">
        <f t="shared" si="16"/>
        <v>0</v>
      </c>
      <c r="L132" s="190">
        <v>12</v>
      </c>
      <c r="M132" s="190">
        <f t="shared" si="17"/>
        <v>0</v>
      </c>
      <c r="N132" s="188">
        <v>1.7000000000000001E-4</v>
      </c>
      <c r="O132" s="188">
        <f t="shared" si="18"/>
        <v>0</v>
      </c>
      <c r="P132" s="188">
        <v>0</v>
      </c>
      <c r="Q132" s="188">
        <f t="shared" si="19"/>
        <v>0</v>
      </c>
      <c r="R132" s="190"/>
      <c r="S132" s="190" t="s">
        <v>2392</v>
      </c>
      <c r="T132" s="191" t="s">
        <v>2393</v>
      </c>
      <c r="U132" s="159">
        <v>0</v>
      </c>
      <c r="V132" s="159">
        <f t="shared" si="20"/>
        <v>0</v>
      </c>
      <c r="W132" s="159"/>
      <c r="X132" s="159" t="s">
        <v>314</v>
      </c>
      <c r="Y132" s="159" t="s">
        <v>315</v>
      </c>
      <c r="Z132" s="148"/>
      <c r="AA132" s="148"/>
      <c r="AB132" s="148"/>
      <c r="AC132" s="148"/>
      <c r="AD132" s="148"/>
      <c r="AE132" s="148"/>
      <c r="AF132" s="148"/>
      <c r="AG132" s="148" t="s">
        <v>2400</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ht="22.5" outlineLevel="1" x14ac:dyDescent="0.2">
      <c r="A133" s="185">
        <v>77</v>
      </c>
      <c r="B133" s="186" t="s">
        <v>2690</v>
      </c>
      <c r="C133" s="197" t="s">
        <v>2691</v>
      </c>
      <c r="D133" s="187" t="s">
        <v>443</v>
      </c>
      <c r="E133" s="188">
        <v>1</v>
      </c>
      <c r="F133" s="189"/>
      <c r="G133" s="190">
        <f t="shared" si="14"/>
        <v>0</v>
      </c>
      <c r="H133" s="189"/>
      <c r="I133" s="190">
        <f t="shared" si="15"/>
        <v>0</v>
      </c>
      <c r="J133" s="189"/>
      <c r="K133" s="190">
        <f t="shared" si="16"/>
        <v>0</v>
      </c>
      <c r="L133" s="190">
        <v>12</v>
      </c>
      <c r="M133" s="190">
        <f t="shared" si="17"/>
        <v>0</v>
      </c>
      <c r="N133" s="188">
        <v>5.1999999999999995E-4</v>
      </c>
      <c r="O133" s="188">
        <f t="shared" si="18"/>
        <v>0</v>
      </c>
      <c r="P133" s="188">
        <v>0</v>
      </c>
      <c r="Q133" s="188">
        <f t="shared" si="19"/>
        <v>0</v>
      </c>
      <c r="R133" s="190"/>
      <c r="S133" s="190" t="s">
        <v>2392</v>
      </c>
      <c r="T133" s="191" t="s">
        <v>2393</v>
      </c>
      <c r="U133" s="159">
        <v>0</v>
      </c>
      <c r="V133" s="159">
        <f t="shared" si="20"/>
        <v>0</v>
      </c>
      <c r="W133" s="159"/>
      <c r="X133" s="159" t="s">
        <v>314</v>
      </c>
      <c r="Y133" s="159" t="s">
        <v>315</v>
      </c>
      <c r="Z133" s="148"/>
      <c r="AA133" s="148"/>
      <c r="AB133" s="148"/>
      <c r="AC133" s="148"/>
      <c r="AD133" s="148"/>
      <c r="AE133" s="148"/>
      <c r="AF133" s="148"/>
      <c r="AG133" s="148" t="s">
        <v>2400</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ht="22.5" outlineLevel="1" x14ac:dyDescent="0.2">
      <c r="A134" s="185">
        <v>78</v>
      </c>
      <c r="B134" s="186" t="s">
        <v>2692</v>
      </c>
      <c r="C134" s="197" t="s">
        <v>2693</v>
      </c>
      <c r="D134" s="187" t="s">
        <v>443</v>
      </c>
      <c r="E134" s="188">
        <v>1</v>
      </c>
      <c r="F134" s="189"/>
      <c r="G134" s="190">
        <f t="shared" si="14"/>
        <v>0</v>
      </c>
      <c r="H134" s="189"/>
      <c r="I134" s="190">
        <f t="shared" si="15"/>
        <v>0</v>
      </c>
      <c r="J134" s="189"/>
      <c r="K134" s="190">
        <f t="shared" si="16"/>
        <v>0</v>
      </c>
      <c r="L134" s="190">
        <v>12</v>
      </c>
      <c r="M134" s="190">
        <f t="shared" si="17"/>
        <v>0</v>
      </c>
      <c r="N134" s="188">
        <v>5.5999999999999995E-4</v>
      </c>
      <c r="O134" s="188">
        <f t="shared" si="18"/>
        <v>0</v>
      </c>
      <c r="P134" s="188">
        <v>0</v>
      </c>
      <c r="Q134" s="188">
        <f t="shared" si="19"/>
        <v>0</v>
      </c>
      <c r="R134" s="190"/>
      <c r="S134" s="190" t="s">
        <v>2392</v>
      </c>
      <c r="T134" s="191" t="s">
        <v>2393</v>
      </c>
      <c r="U134" s="159">
        <v>0</v>
      </c>
      <c r="V134" s="159">
        <f t="shared" si="20"/>
        <v>0</v>
      </c>
      <c r="W134" s="159"/>
      <c r="X134" s="159" t="s">
        <v>314</v>
      </c>
      <c r="Y134" s="159" t="s">
        <v>315</v>
      </c>
      <c r="Z134" s="148"/>
      <c r="AA134" s="148"/>
      <c r="AB134" s="148"/>
      <c r="AC134" s="148"/>
      <c r="AD134" s="148"/>
      <c r="AE134" s="148"/>
      <c r="AF134" s="148"/>
      <c r="AG134" s="148" t="s">
        <v>2400</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ht="22.5" outlineLevel="1" x14ac:dyDescent="0.2">
      <c r="A135" s="185">
        <v>79</v>
      </c>
      <c r="B135" s="186" t="s">
        <v>2694</v>
      </c>
      <c r="C135" s="197" t="s">
        <v>2695</v>
      </c>
      <c r="D135" s="187" t="s">
        <v>443</v>
      </c>
      <c r="E135" s="188">
        <v>1</v>
      </c>
      <c r="F135" s="189"/>
      <c r="G135" s="190">
        <f t="shared" si="14"/>
        <v>0</v>
      </c>
      <c r="H135" s="189"/>
      <c r="I135" s="190">
        <f t="shared" si="15"/>
        <v>0</v>
      </c>
      <c r="J135" s="189"/>
      <c r="K135" s="190">
        <f t="shared" si="16"/>
        <v>0</v>
      </c>
      <c r="L135" s="190">
        <v>12</v>
      </c>
      <c r="M135" s="190">
        <f t="shared" si="17"/>
        <v>0</v>
      </c>
      <c r="N135" s="188">
        <v>4.6999999999999999E-4</v>
      </c>
      <c r="O135" s="188">
        <f t="shared" si="18"/>
        <v>0</v>
      </c>
      <c r="P135" s="188">
        <v>0</v>
      </c>
      <c r="Q135" s="188">
        <f t="shared" si="19"/>
        <v>0</v>
      </c>
      <c r="R135" s="190"/>
      <c r="S135" s="190" t="s">
        <v>2392</v>
      </c>
      <c r="T135" s="191" t="s">
        <v>2393</v>
      </c>
      <c r="U135" s="159">
        <v>0</v>
      </c>
      <c r="V135" s="159">
        <f t="shared" si="20"/>
        <v>0</v>
      </c>
      <c r="W135" s="159"/>
      <c r="X135" s="159" t="s">
        <v>314</v>
      </c>
      <c r="Y135" s="159" t="s">
        <v>315</v>
      </c>
      <c r="Z135" s="148"/>
      <c r="AA135" s="148"/>
      <c r="AB135" s="148"/>
      <c r="AC135" s="148"/>
      <c r="AD135" s="148"/>
      <c r="AE135" s="148"/>
      <c r="AF135" s="148"/>
      <c r="AG135" s="148" t="s">
        <v>2400</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ht="22.5" outlineLevel="1" x14ac:dyDescent="0.2">
      <c r="A136" s="185">
        <v>80</v>
      </c>
      <c r="B136" s="186" t="s">
        <v>2696</v>
      </c>
      <c r="C136" s="197" t="s">
        <v>2697</v>
      </c>
      <c r="D136" s="187" t="s">
        <v>443</v>
      </c>
      <c r="E136" s="188">
        <v>2</v>
      </c>
      <c r="F136" s="189"/>
      <c r="G136" s="190">
        <f t="shared" si="14"/>
        <v>0</v>
      </c>
      <c r="H136" s="189"/>
      <c r="I136" s="190">
        <f t="shared" si="15"/>
        <v>0</v>
      </c>
      <c r="J136" s="189"/>
      <c r="K136" s="190">
        <f t="shared" si="16"/>
        <v>0</v>
      </c>
      <c r="L136" s="190">
        <v>12</v>
      </c>
      <c r="M136" s="190">
        <f t="shared" si="17"/>
        <v>0</v>
      </c>
      <c r="N136" s="188">
        <v>2.1000000000000001E-4</v>
      </c>
      <c r="O136" s="188">
        <f t="shared" si="18"/>
        <v>0</v>
      </c>
      <c r="P136" s="188">
        <v>0</v>
      </c>
      <c r="Q136" s="188">
        <f t="shared" si="19"/>
        <v>0</v>
      </c>
      <c r="R136" s="190"/>
      <c r="S136" s="190" t="s">
        <v>2392</v>
      </c>
      <c r="T136" s="191" t="s">
        <v>2393</v>
      </c>
      <c r="U136" s="159">
        <v>0</v>
      </c>
      <c r="V136" s="159">
        <f t="shared" si="20"/>
        <v>0</v>
      </c>
      <c r="W136" s="159"/>
      <c r="X136" s="159" t="s">
        <v>314</v>
      </c>
      <c r="Y136" s="159" t="s">
        <v>315</v>
      </c>
      <c r="Z136" s="148"/>
      <c r="AA136" s="148"/>
      <c r="AB136" s="148"/>
      <c r="AC136" s="148"/>
      <c r="AD136" s="148"/>
      <c r="AE136" s="148"/>
      <c r="AF136" s="148"/>
      <c r="AG136" s="148" t="s">
        <v>2400</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ht="22.5" outlineLevel="1" x14ac:dyDescent="0.2">
      <c r="A137" s="185">
        <v>81</v>
      </c>
      <c r="B137" s="186" t="s">
        <v>2698</v>
      </c>
      <c r="C137" s="197" t="s">
        <v>2699</v>
      </c>
      <c r="D137" s="187" t="s">
        <v>443</v>
      </c>
      <c r="E137" s="188">
        <v>2</v>
      </c>
      <c r="F137" s="189"/>
      <c r="G137" s="190">
        <f t="shared" si="14"/>
        <v>0</v>
      </c>
      <c r="H137" s="189"/>
      <c r="I137" s="190">
        <f t="shared" si="15"/>
        <v>0</v>
      </c>
      <c r="J137" s="189"/>
      <c r="K137" s="190">
        <f t="shared" si="16"/>
        <v>0</v>
      </c>
      <c r="L137" s="190">
        <v>12</v>
      </c>
      <c r="M137" s="190">
        <f t="shared" si="17"/>
        <v>0</v>
      </c>
      <c r="N137" s="188">
        <v>3.4000000000000002E-4</v>
      </c>
      <c r="O137" s="188">
        <f t="shared" si="18"/>
        <v>0</v>
      </c>
      <c r="P137" s="188">
        <v>0</v>
      </c>
      <c r="Q137" s="188">
        <f t="shared" si="19"/>
        <v>0</v>
      </c>
      <c r="R137" s="190"/>
      <c r="S137" s="190" t="s">
        <v>2392</v>
      </c>
      <c r="T137" s="191" t="s">
        <v>2393</v>
      </c>
      <c r="U137" s="159">
        <v>0</v>
      </c>
      <c r="V137" s="159">
        <f t="shared" si="20"/>
        <v>0</v>
      </c>
      <c r="W137" s="159"/>
      <c r="X137" s="159" t="s">
        <v>314</v>
      </c>
      <c r="Y137" s="159" t="s">
        <v>315</v>
      </c>
      <c r="Z137" s="148"/>
      <c r="AA137" s="148"/>
      <c r="AB137" s="148"/>
      <c r="AC137" s="148"/>
      <c r="AD137" s="148"/>
      <c r="AE137" s="148"/>
      <c r="AF137" s="148"/>
      <c r="AG137" s="148" t="s">
        <v>2400</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ht="22.5" outlineLevel="1" x14ac:dyDescent="0.2">
      <c r="A138" s="185">
        <v>82</v>
      </c>
      <c r="B138" s="186" t="s">
        <v>2700</v>
      </c>
      <c r="C138" s="197" t="s">
        <v>2701</v>
      </c>
      <c r="D138" s="187" t="s">
        <v>443</v>
      </c>
      <c r="E138" s="188">
        <v>5</v>
      </c>
      <c r="F138" s="189"/>
      <c r="G138" s="190">
        <f t="shared" si="14"/>
        <v>0</v>
      </c>
      <c r="H138" s="189"/>
      <c r="I138" s="190">
        <f t="shared" si="15"/>
        <v>0</v>
      </c>
      <c r="J138" s="189"/>
      <c r="K138" s="190">
        <f t="shared" si="16"/>
        <v>0</v>
      </c>
      <c r="L138" s="190">
        <v>12</v>
      </c>
      <c r="M138" s="190">
        <f t="shared" si="17"/>
        <v>0</v>
      </c>
      <c r="N138" s="188">
        <v>6.9999999999999999E-4</v>
      </c>
      <c r="O138" s="188">
        <f t="shared" si="18"/>
        <v>0</v>
      </c>
      <c r="P138" s="188">
        <v>0</v>
      </c>
      <c r="Q138" s="188">
        <f t="shared" si="19"/>
        <v>0</v>
      </c>
      <c r="R138" s="190"/>
      <c r="S138" s="190" t="s">
        <v>2392</v>
      </c>
      <c r="T138" s="191" t="s">
        <v>2393</v>
      </c>
      <c r="U138" s="159">
        <v>0</v>
      </c>
      <c r="V138" s="159">
        <f t="shared" si="20"/>
        <v>0</v>
      </c>
      <c r="W138" s="159"/>
      <c r="X138" s="159" t="s">
        <v>314</v>
      </c>
      <c r="Y138" s="159" t="s">
        <v>315</v>
      </c>
      <c r="Z138" s="148"/>
      <c r="AA138" s="148"/>
      <c r="AB138" s="148"/>
      <c r="AC138" s="148"/>
      <c r="AD138" s="148"/>
      <c r="AE138" s="148"/>
      <c r="AF138" s="148"/>
      <c r="AG138" s="148" t="s">
        <v>2400</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ht="22.5" outlineLevel="1" x14ac:dyDescent="0.2">
      <c r="A139" s="185">
        <v>83</v>
      </c>
      <c r="B139" s="186" t="s">
        <v>2702</v>
      </c>
      <c r="C139" s="197" t="s">
        <v>2703</v>
      </c>
      <c r="D139" s="187" t="s">
        <v>443</v>
      </c>
      <c r="E139" s="188">
        <v>7</v>
      </c>
      <c r="F139" s="189"/>
      <c r="G139" s="190">
        <f t="shared" si="14"/>
        <v>0</v>
      </c>
      <c r="H139" s="189"/>
      <c r="I139" s="190">
        <f t="shared" si="15"/>
        <v>0</v>
      </c>
      <c r="J139" s="189"/>
      <c r="K139" s="190">
        <f t="shared" si="16"/>
        <v>0</v>
      </c>
      <c r="L139" s="190">
        <v>12</v>
      </c>
      <c r="M139" s="190">
        <f t="shared" si="17"/>
        <v>0</v>
      </c>
      <c r="N139" s="188">
        <v>2.7E-4</v>
      </c>
      <c r="O139" s="188">
        <f t="shared" si="18"/>
        <v>0</v>
      </c>
      <c r="P139" s="188">
        <v>0</v>
      </c>
      <c r="Q139" s="188">
        <f t="shared" si="19"/>
        <v>0</v>
      </c>
      <c r="R139" s="190"/>
      <c r="S139" s="190" t="s">
        <v>2392</v>
      </c>
      <c r="T139" s="191" t="s">
        <v>2393</v>
      </c>
      <c r="U139" s="159">
        <v>0</v>
      </c>
      <c r="V139" s="159">
        <f t="shared" si="20"/>
        <v>0</v>
      </c>
      <c r="W139" s="159"/>
      <c r="X139" s="159" t="s">
        <v>314</v>
      </c>
      <c r="Y139" s="159" t="s">
        <v>315</v>
      </c>
      <c r="Z139" s="148"/>
      <c r="AA139" s="148"/>
      <c r="AB139" s="148"/>
      <c r="AC139" s="148"/>
      <c r="AD139" s="148"/>
      <c r="AE139" s="148"/>
      <c r="AF139" s="148"/>
      <c r="AG139" s="148" t="s">
        <v>2400</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ht="22.5" outlineLevel="1" x14ac:dyDescent="0.2">
      <c r="A140" s="185">
        <v>84</v>
      </c>
      <c r="B140" s="186" t="s">
        <v>2704</v>
      </c>
      <c r="C140" s="197" t="s">
        <v>2705</v>
      </c>
      <c r="D140" s="187" t="s">
        <v>443</v>
      </c>
      <c r="E140" s="188">
        <v>1</v>
      </c>
      <c r="F140" s="189"/>
      <c r="G140" s="190">
        <f t="shared" si="14"/>
        <v>0</v>
      </c>
      <c r="H140" s="189"/>
      <c r="I140" s="190">
        <f t="shared" si="15"/>
        <v>0</v>
      </c>
      <c r="J140" s="189"/>
      <c r="K140" s="190">
        <f t="shared" si="16"/>
        <v>0</v>
      </c>
      <c r="L140" s="190">
        <v>12</v>
      </c>
      <c r="M140" s="190">
        <f t="shared" si="17"/>
        <v>0</v>
      </c>
      <c r="N140" s="188">
        <v>4.0000000000000002E-4</v>
      </c>
      <c r="O140" s="188">
        <f t="shared" si="18"/>
        <v>0</v>
      </c>
      <c r="P140" s="188">
        <v>0</v>
      </c>
      <c r="Q140" s="188">
        <f t="shared" si="19"/>
        <v>0</v>
      </c>
      <c r="R140" s="190"/>
      <c r="S140" s="190" t="s">
        <v>2392</v>
      </c>
      <c r="T140" s="191" t="s">
        <v>2393</v>
      </c>
      <c r="U140" s="159">
        <v>0</v>
      </c>
      <c r="V140" s="159">
        <f t="shared" si="20"/>
        <v>0</v>
      </c>
      <c r="W140" s="159"/>
      <c r="X140" s="159" t="s">
        <v>314</v>
      </c>
      <c r="Y140" s="159" t="s">
        <v>315</v>
      </c>
      <c r="Z140" s="148"/>
      <c r="AA140" s="148"/>
      <c r="AB140" s="148"/>
      <c r="AC140" s="148"/>
      <c r="AD140" s="148"/>
      <c r="AE140" s="148"/>
      <c r="AF140" s="148"/>
      <c r="AG140" s="148" t="s">
        <v>2400</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ht="22.5" outlineLevel="1" x14ac:dyDescent="0.2">
      <c r="A141" s="185">
        <v>85</v>
      </c>
      <c r="B141" s="186" t="s">
        <v>2706</v>
      </c>
      <c r="C141" s="197" t="s">
        <v>2707</v>
      </c>
      <c r="D141" s="187" t="s">
        <v>443</v>
      </c>
      <c r="E141" s="188">
        <v>2</v>
      </c>
      <c r="F141" s="189"/>
      <c r="G141" s="190">
        <f t="shared" si="14"/>
        <v>0</v>
      </c>
      <c r="H141" s="189"/>
      <c r="I141" s="190">
        <f t="shared" si="15"/>
        <v>0</v>
      </c>
      <c r="J141" s="189"/>
      <c r="K141" s="190">
        <f t="shared" si="16"/>
        <v>0</v>
      </c>
      <c r="L141" s="190">
        <v>12</v>
      </c>
      <c r="M141" s="190">
        <f t="shared" si="17"/>
        <v>0</v>
      </c>
      <c r="N141" s="188">
        <v>5.6999999999999998E-4</v>
      </c>
      <c r="O141" s="188">
        <f t="shared" si="18"/>
        <v>0</v>
      </c>
      <c r="P141" s="188">
        <v>0</v>
      </c>
      <c r="Q141" s="188">
        <f t="shared" si="19"/>
        <v>0</v>
      </c>
      <c r="R141" s="190"/>
      <c r="S141" s="190" t="s">
        <v>2392</v>
      </c>
      <c r="T141" s="191" t="s">
        <v>2393</v>
      </c>
      <c r="U141" s="159">
        <v>0</v>
      </c>
      <c r="V141" s="159">
        <f t="shared" si="20"/>
        <v>0</v>
      </c>
      <c r="W141" s="159"/>
      <c r="X141" s="159" t="s">
        <v>314</v>
      </c>
      <c r="Y141" s="159" t="s">
        <v>315</v>
      </c>
      <c r="Z141" s="148"/>
      <c r="AA141" s="148"/>
      <c r="AB141" s="148"/>
      <c r="AC141" s="148"/>
      <c r="AD141" s="148"/>
      <c r="AE141" s="148"/>
      <c r="AF141" s="148"/>
      <c r="AG141" s="148" t="s">
        <v>2400</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ht="22.5" outlineLevel="1" x14ac:dyDescent="0.2">
      <c r="A142" s="185">
        <v>86</v>
      </c>
      <c r="B142" s="186" t="s">
        <v>2708</v>
      </c>
      <c r="C142" s="197" t="s">
        <v>2709</v>
      </c>
      <c r="D142" s="187" t="s">
        <v>443</v>
      </c>
      <c r="E142" s="188">
        <v>8</v>
      </c>
      <c r="F142" s="189"/>
      <c r="G142" s="190">
        <f t="shared" si="14"/>
        <v>0</v>
      </c>
      <c r="H142" s="189"/>
      <c r="I142" s="190">
        <f t="shared" si="15"/>
        <v>0</v>
      </c>
      <c r="J142" s="189"/>
      <c r="K142" s="190">
        <f t="shared" si="16"/>
        <v>0</v>
      </c>
      <c r="L142" s="190">
        <v>12</v>
      </c>
      <c r="M142" s="190">
        <f t="shared" si="17"/>
        <v>0</v>
      </c>
      <c r="N142" s="188">
        <v>8.0000000000000004E-4</v>
      </c>
      <c r="O142" s="188">
        <f t="shared" si="18"/>
        <v>0.01</v>
      </c>
      <c r="P142" s="188">
        <v>0</v>
      </c>
      <c r="Q142" s="188">
        <f t="shared" si="19"/>
        <v>0</v>
      </c>
      <c r="R142" s="190"/>
      <c r="S142" s="190" t="s">
        <v>2392</v>
      </c>
      <c r="T142" s="191" t="s">
        <v>2393</v>
      </c>
      <c r="U142" s="159">
        <v>0</v>
      </c>
      <c r="V142" s="159">
        <f t="shared" si="20"/>
        <v>0</v>
      </c>
      <c r="W142" s="159"/>
      <c r="X142" s="159" t="s">
        <v>314</v>
      </c>
      <c r="Y142" s="159" t="s">
        <v>315</v>
      </c>
      <c r="Z142" s="148"/>
      <c r="AA142" s="148"/>
      <c r="AB142" s="148"/>
      <c r="AC142" s="148"/>
      <c r="AD142" s="148"/>
      <c r="AE142" s="148"/>
      <c r="AF142" s="148"/>
      <c r="AG142" s="148" t="s">
        <v>2400</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ht="22.5" outlineLevel="1" x14ac:dyDescent="0.2">
      <c r="A143" s="185">
        <v>87</v>
      </c>
      <c r="B143" s="186" t="s">
        <v>2710</v>
      </c>
      <c r="C143" s="197" t="s">
        <v>2711</v>
      </c>
      <c r="D143" s="187" t="s">
        <v>443</v>
      </c>
      <c r="E143" s="188">
        <v>1</v>
      </c>
      <c r="F143" s="189"/>
      <c r="G143" s="190">
        <f t="shared" si="14"/>
        <v>0</v>
      </c>
      <c r="H143" s="189"/>
      <c r="I143" s="190">
        <f t="shared" si="15"/>
        <v>0</v>
      </c>
      <c r="J143" s="189"/>
      <c r="K143" s="190">
        <f t="shared" si="16"/>
        <v>0</v>
      </c>
      <c r="L143" s="190">
        <v>12</v>
      </c>
      <c r="M143" s="190">
        <f t="shared" si="17"/>
        <v>0</v>
      </c>
      <c r="N143" s="188">
        <v>1.8600000000000001E-3</v>
      </c>
      <c r="O143" s="188">
        <f t="shared" si="18"/>
        <v>0</v>
      </c>
      <c r="P143" s="188">
        <v>0</v>
      </c>
      <c r="Q143" s="188">
        <f t="shared" si="19"/>
        <v>0</v>
      </c>
      <c r="R143" s="190"/>
      <c r="S143" s="190" t="s">
        <v>633</v>
      </c>
      <c r="T143" s="191" t="s">
        <v>634</v>
      </c>
      <c r="U143" s="159">
        <v>0</v>
      </c>
      <c r="V143" s="159">
        <f t="shared" si="20"/>
        <v>0</v>
      </c>
      <c r="W143" s="159"/>
      <c r="X143" s="159" t="s">
        <v>314</v>
      </c>
      <c r="Y143" s="159" t="s">
        <v>315</v>
      </c>
      <c r="Z143" s="148"/>
      <c r="AA143" s="148"/>
      <c r="AB143" s="148"/>
      <c r="AC143" s="148"/>
      <c r="AD143" s="148"/>
      <c r="AE143" s="148"/>
      <c r="AF143" s="148"/>
      <c r="AG143" s="148" t="s">
        <v>2400</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ht="22.5" outlineLevel="1" x14ac:dyDescent="0.2">
      <c r="A144" s="185">
        <v>88</v>
      </c>
      <c r="B144" s="186" t="s">
        <v>2712</v>
      </c>
      <c r="C144" s="197" t="s">
        <v>2713</v>
      </c>
      <c r="D144" s="187" t="s">
        <v>443</v>
      </c>
      <c r="E144" s="188">
        <v>1</v>
      </c>
      <c r="F144" s="189"/>
      <c r="G144" s="190">
        <f t="shared" si="14"/>
        <v>0</v>
      </c>
      <c r="H144" s="189"/>
      <c r="I144" s="190">
        <f t="shared" si="15"/>
        <v>0</v>
      </c>
      <c r="J144" s="189"/>
      <c r="K144" s="190">
        <f t="shared" si="16"/>
        <v>0</v>
      </c>
      <c r="L144" s="190">
        <v>12</v>
      </c>
      <c r="M144" s="190">
        <f t="shared" si="17"/>
        <v>0</v>
      </c>
      <c r="N144" s="188">
        <v>2.2000000000000001E-4</v>
      </c>
      <c r="O144" s="188">
        <f t="shared" si="18"/>
        <v>0</v>
      </c>
      <c r="P144" s="188">
        <v>0</v>
      </c>
      <c r="Q144" s="188">
        <f t="shared" si="19"/>
        <v>0</v>
      </c>
      <c r="R144" s="190"/>
      <c r="S144" s="190" t="s">
        <v>2392</v>
      </c>
      <c r="T144" s="191" t="s">
        <v>2393</v>
      </c>
      <c r="U144" s="159">
        <v>0</v>
      </c>
      <c r="V144" s="159">
        <f t="shared" si="20"/>
        <v>0</v>
      </c>
      <c r="W144" s="159"/>
      <c r="X144" s="159" t="s">
        <v>314</v>
      </c>
      <c r="Y144" s="159" t="s">
        <v>315</v>
      </c>
      <c r="Z144" s="148"/>
      <c r="AA144" s="148"/>
      <c r="AB144" s="148"/>
      <c r="AC144" s="148"/>
      <c r="AD144" s="148"/>
      <c r="AE144" s="148"/>
      <c r="AF144" s="148"/>
      <c r="AG144" s="148" t="s">
        <v>2400</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ht="22.5" outlineLevel="1" x14ac:dyDescent="0.2">
      <c r="A145" s="185">
        <v>89</v>
      </c>
      <c r="B145" s="186" t="s">
        <v>2714</v>
      </c>
      <c r="C145" s="197" t="s">
        <v>2715</v>
      </c>
      <c r="D145" s="187" t="s">
        <v>443</v>
      </c>
      <c r="E145" s="188">
        <v>1</v>
      </c>
      <c r="F145" s="189"/>
      <c r="G145" s="190">
        <f t="shared" si="14"/>
        <v>0</v>
      </c>
      <c r="H145" s="189"/>
      <c r="I145" s="190">
        <f t="shared" si="15"/>
        <v>0</v>
      </c>
      <c r="J145" s="189"/>
      <c r="K145" s="190">
        <f t="shared" si="16"/>
        <v>0</v>
      </c>
      <c r="L145" s="190">
        <v>12</v>
      </c>
      <c r="M145" s="190">
        <f t="shared" si="17"/>
        <v>0</v>
      </c>
      <c r="N145" s="188">
        <v>4.2999999999999999E-4</v>
      </c>
      <c r="O145" s="188">
        <f t="shared" si="18"/>
        <v>0</v>
      </c>
      <c r="P145" s="188">
        <v>0</v>
      </c>
      <c r="Q145" s="188">
        <f t="shared" si="19"/>
        <v>0</v>
      </c>
      <c r="R145" s="190"/>
      <c r="S145" s="190" t="s">
        <v>2392</v>
      </c>
      <c r="T145" s="191" t="s">
        <v>2393</v>
      </c>
      <c r="U145" s="159">
        <v>0</v>
      </c>
      <c r="V145" s="159">
        <f t="shared" si="20"/>
        <v>0</v>
      </c>
      <c r="W145" s="159"/>
      <c r="X145" s="159" t="s">
        <v>314</v>
      </c>
      <c r="Y145" s="159" t="s">
        <v>315</v>
      </c>
      <c r="Z145" s="148"/>
      <c r="AA145" s="148"/>
      <c r="AB145" s="148"/>
      <c r="AC145" s="148"/>
      <c r="AD145" s="148"/>
      <c r="AE145" s="148"/>
      <c r="AF145" s="148"/>
      <c r="AG145" s="148" t="s">
        <v>2400</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
      <c r="A146" s="185">
        <v>90</v>
      </c>
      <c r="B146" s="186" t="s">
        <v>2716</v>
      </c>
      <c r="C146" s="197" t="s">
        <v>2717</v>
      </c>
      <c r="D146" s="187" t="s">
        <v>443</v>
      </c>
      <c r="E146" s="188">
        <v>1</v>
      </c>
      <c r="F146" s="189"/>
      <c r="G146" s="190">
        <f t="shared" si="14"/>
        <v>0</v>
      </c>
      <c r="H146" s="189"/>
      <c r="I146" s="190">
        <f t="shared" si="15"/>
        <v>0</v>
      </c>
      <c r="J146" s="189"/>
      <c r="K146" s="190">
        <f t="shared" si="16"/>
        <v>0</v>
      </c>
      <c r="L146" s="190">
        <v>12</v>
      </c>
      <c r="M146" s="190">
        <f t="shared" si="17"/>
        <v>0</v>
      </c>
      <c r="N146" s="188">
        <v>1.4999999999999999E-4</v>
      </c>
      <c r="O146" s="188">
        <f t="shared" si="18"/>
        <v>0</v>
      </c>
      <c r="P146" s="188">
        <v>0</v>
      </c>
      <c r="Q146" s="188">
        <f t="shared" si="19"/>
        <v>0</v>
      </c>
      <c r="R146" s="190"/>
      <c r="S146" s="190" t="s">
        <v>633</v>
      </c>
      <c r="T146" s="191" t="s">
        <v>634</v>
      </c>
      <c r="U146" s="159">
        <v>0</v>
      </c>
      <c r="V146" s="159">
        <f t="shared" si="20"/>
        <v>0</v>
      </c>
      <c r="W146" s="159"/>
      <c r="X146" s="159" t="s">
        <v>314</v>
      </c>
      <c r="Y146" s="159" t="s">
        <v>315</v>
      </c>
      <c r="Z146" s="148"/>
      <c r="AA146" s="148"/>
      <c r="AB146" s="148"/>
      <c r="AC146" s="148"/>
      <c r="AD146" s="148"/>
      <c r="AE146" s="148"/>
      <c r="AF146" s="148"/>
      <c r="AG146" s="148" t="s">
        <v>2400</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1" x14ac:dyDescent="0.2">
      <c r="A147" s="185">
        <v>91</v>
      </c>
      <c r="B147" s="186" t="s">
        <v>2718</v>
      </c>
      <c r="C147" s="197" t="s">
        <v>2719</v>
      </c>
      <c r="D147" s="187" t="s">
        <v>443</v>
      </c>
      <c r="E147" s="188">
        <v>1</v>
      </c>
      <c r="F147" s="189"/>
      <c r="G147" s="190">
        <f t="shared" si="14"/>
        <v>0</v>
      </c>
      <c r="H147" s="189"/>
      <c r="I147" s="190">
        <f t="shared" si="15"/>
        <v>0</v>
      </c>
      <c r="J147" s="189"/>
      <c r="K147" s="190">
        <f t="shared" si="16"/>
        <v>0</v>
      </c>
      <c r="L147" s="190">
        <v>12</v>
      </c>
      <c r="M147" s="190">
        <f t="shared" si="17"/>
        <v>0</v>
      </c>
      <c r="N147" s="188">
        <v>1.4999999999999999E-4</v>
      </c>
      <c r="O147" s="188">
        <f t="shared" si="18"/>
        <v>0</v>
      </c>
      <c r="P147" s="188">
        <v>0</v>
      </c>
      <c r="Q147" s="188">
        <f t="shared" si="19"/>
        <v>0</v>
      </c>
      <c r="R147" s="190"/>
      <c r="S147" s="190" t="s">
        <v>633</v>
      </c>
      <c r="T147" s="191" t="s">
        <v>634</v>
      </c>
      <c r="U147" s="159">
        <v>0</v>
      </c>
      <c r="V147" s="159">
        <f t="shared" si="20"/>
        <v>0</v>
      </c>
      <c r="W147" s="159"/>
      <c r="X147" s="159" t="s">
        <v>314</v>
      </c>
      <c r="Y147" s="159" t="s">
        <v>315</v>
      </c>
      <c r="Z147" s="148"/>
      <c r="AA147" s="148"/>
      <c r="AB147" s="148"/>
      <c r="AC147" s="148"/>
      <c r="AD147" s="148"/>
      <c r="AE147" s="148"/>
      <c r="AF147" s="148"/>
      <c r="AG147" s="148" t="s">
        <v>2400</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ht="22.5" outlineLevel="1" x14ac:dyDescent="0.2">
      <c r="A148" s="185">
        <v>92</v>
      </c>
      <c r="B148" s="186" t="s">
        <v>2720</v>
      </c>
      <c r="C148" s="197" t="s">
        <v>2721</v>
      </c>
      <c r="D148" s="187" t="s">
        <v>443</v>
      </c>
      <c r="E148" s="188">
        <v>1</v>
      </c>
      <c r="F148" s="189"/>
      <c r="G148" s="190">
        <f t="shared" si="14"/>
        <v>0</v>
      </c>
      <c r="H148" s="189"/>
      <c r="I148" s="190">
        <f t="shared" si="15"/>
        <v>0</v>
      </c>
      <c r="J148" s="189"/>
      <c r="K148" s="190">
        <f t="shared" si="16"/>
        <v>0</v>
      </c>
      <c r="L148" s="190">
        <v>12</v>
      </c>
      <c r="M148" s="190">
        <f t="shared" si="17"/>
        <v>0</v>
      </c>
      <c r="N148" s="188">
        <v>1.47E-3</v>
      </c>
      <c r="O148" s="188">
        <f t="shared" si="18"/>
        <v>0</v>
      </c>
      <c r="P148" s="188">
        <v>0</v>
      </c>
      <c r="Q148" s="188">
        <f t="shared" si="19"/>
        <v>0</v>
      </c>
      <c r="R148" s="190"/>
      <c r="S148" s="190" t="s">
        <v>2392</v>
      </c>
      <c r="T148" s="191" t="s">
        <v>2393</v>
      </c>
      <c r="U148" s="159">
        <v>0</v>
      </c>
      <c r="V148" s="159">
        <f t="shared" si="20"/>
        <v>0</v>
      </c>
      <c r="W148" s="159"/>
      <c r="X148" s="159" t="s">
        <v>314</v>
      </c>
      <c r="Y148" s="159" t="s">
        <v>315</v>
      </c>
      <c r="Z148" s="148"/>
      <c r="AA148" s="148"/>
      <c r="AB148" s="148"/>
      <c r="AC148" s="148"/>
      <c r="AD148" s="148"/>
      <c r="AE148" s="148"/>
      <c r="AF148" s="148"/>
      <c r="AG148" s="148" t="s">
        <v>2400</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ht="33.75" outlineLevel="1" x14ac:dyDescent="0.2">
      <c r="A149" s="185">
        <v>93</v>
      </c>
      <c r="B149" s="186" t="s">
        <v>2722</v>
      </c>
      <c r="C149" s="197" t="s">
        <v>2723</v>
      </c>
      <c r="D149" s="187" t="s">
        <v>389</v>
      </c>
      <c r="E149" s="188">
        <v>259</v>
      </c>
      <c r="F149" s="189"/>
      <c r="G149" s="190">
        <f t="shared" si="14"/>
        <v>0</v>
      </c>
      <c r="H149" s="189"/>
      <c r="I149" s="190">
        <f t="shared" si="15"/>
        <v>0</v>
      </c>
      <c r="J149" s="189"/>
      <c r="K149" s="190">
        <f t="shared" si="16"/>
        <v>0</v>
      </c>
      <c r="L149" s="190">
        <v>12</v>
      </c>
      <c r="M149" s="190">
        <f t="shared" si="17"/>
        <v>0</v>
      </c>
      <c r="N149" s="188">
        <v>1.0000000000000001E-5</v>
      </c>
      <c r="O149" s="188">
        <f t="shared" si="18"/>
        <v>0</v>
      </c>
      <c r="P149" s="188">
        <v>0</v>
      </c>
      <c r="Q149" s="188">
        <f t="shared" si="19"/>
        <v>0</v>
      </c>
      <c r="R149" s="190"/>
      <c r="S149" s="190" t="s">
        <v>2392</v>
      </c>
      <c r="T149" s="191" t="s">
        <v>2393</v>
      </c>
      <c r="U149" s="159">
        <v>0</v>
      </c>
      <c r="V149" s="159">
        <f t="shared" si="20"/>
        <v>0</v>
      </c>
      <c r="W149" s="159"/>
      <c r="X149" s="159" t="s">
        <v>314</v>
      </c>
      <c r="Y149" s="159" t="s">
        <v>315</v>
      </c>
      <c r="Z149" s="148"/>
      <c r="AA149" s="148"/>
      <c r="AB149" s="148"/>
      <c r="AC149" s="148"/>
      <c r="AD149" s="148"/>
      <c r="AE149" s="148"/>
      <c r="AF149" s="148"/>
      <c r="AG149" s="148" t="s">
        <v>2400</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ht="33.75" outlineLevel="1" x14ac:dyDescent="0.2">
      <c r="A150" s="185">
        <v>94</v>
      </c>
      <c r="B150" s="186" t="s">
        <v>2724</v>
      </c>
      <c r="C150" s="197" t="s">
        <v>2725</v>
      </c>
      <c r="D150" s="187" t="s">
        <v>389</v>
      </c>
      <c r="E150" s="188">
        <v>259</v>
      </c>
      <c r="F150" s="189"/>
      <c r="G150" s="190">
        <f t="shared" si="14"/>
        <v>0</v>
      </c>
      <c r="H150" s="189"/>
      <c r="I150" s="190">
        <f t="shared" si="15"/>
        <v>0</v>
      </c>
      <c r="J150" s="189"/>
      <c r="K150" s="190">
        <f t="shared" si="16"/>
        <v>0</v>
      </c>
      <c r="L150" s="190">
        <v>12</v>
      </c>
      <c r="M150" s="190">
        <f t="shared" si="17"/>
        <v>0</v>
      </c>
      <c r="N150" s="188">
        <v>2.0000000000000002E-5</v>
      </c>
      <c r="O150" s="188">
        <f t="shared" si="18"/>
        <v>0.01</v>
      </c>
      <c r="P150" s="188">
        <v>0</v>
      </c>
      <c r="Q150" s="188">
        <f t="shared" si="19"/>
        <v>0</v>
      </c>
      <c r="R150" s="190"/>
      <c r="S150" s="190" t="s">
        <v>2392</v>
      </c>
      <c r="T150" s="191" t="s">
        <v>2393</v>
      </c>
      <c r="U150" s="159">
        <v>0</v>
      </c>
      <c r="V150" s="159">
        <f t="shared" si="20"/>
        <v>0</v>
      </c>
      <c r="W150" s="159"/>
      <c r="X150" s="159" t="s">
        <v>314</v>
      </c>
      <c r="Y150" s="159" t="s">
        <v>315</v>
      </c>
      <c r="Z150" s="148"/>
      <c r="AA150" s="148"/>
      <c r="AB150" s="148"/>
      <c r="AC150" s="148"/>
      <c r="AD150" s="148"/>
      <c r="AE150" s="148"/>
      <c r="AF150" s="148"/>
      <c r="AG150" s="148" t="s">
        <v>2400</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33.75" outlineLevel="1" x14ac:dyDescent="0.2">
      <c r="A151" s="185">
        <v>95</v>
      </c>
      <c r="B151" s="186" t="s">
        <v>2470</v>
      </c>
      <c r="C151" s="197" t="s">
        <v>2471</v>
      </c>
      <c r="D151" s="187" t="s">
        <v>443</v>
      </c>
      <c r="E151" s="188">
        <v>2</v>
      </c>
      <c r="F151" s="189"/>
      <c r="G151" s="190">
        <f t="shared" si="14"/>
        <v>0</v>
      </c>
      <c r="H151" s="189"/>
      <c r="I151" s="190">
        <f t="shared" si="15"/>
        <v>0</v>
      </c>
      <c r="J151" s="189"/>
      <c r="K151" s="190">
        <f t="shared" si="16"/>
        <v>0</v>
      </c>
      <c r="L151" s="190">
        <v>12</v>
      </c>
      <c r="M151" s="190">
        <f t="shared" si="17"/>
        <v>0</v>
      </c>
      <c r="N151" s="188">
        <v>5.5999999999999995E-4</v>
      </c>
      <c r="O151" s="188">
        <f t="shared" si="18"/>
        <v>0</v>
      </c>
      <c r="P151" s="188">
        <v>0</v>
      </c>
      <c r="Q151" s="188">
        <f t="shared" si="19"/>
        <v>0</v>
      </c>
      <c r="R151" s="190"/>
      <c r="S151" s="190" t="s">
        <v>2392</v>
      </c>
      <c r="T151" s="191" t="s">
        <v>2393</v>
      </c>
      <c r="U151" s="159">
        <v>0</v>
      </c>
      <c r="V151" s="159">
        <f t="shared" si="20"/>
        <v>0</v>
      </c>
      <c r="W151" s="159"/>
      <c r="X151" s="159" t="s">
        <v>314</v>
      </c>
      <c r="Y151" s="159" t="s">
        <v>315</v>
      </c>
      <c r="Z151" s="148"/>
      <c r="AA151" s="148"/>
      <c r="AB151" s="148"/>
      <c r="AC151" s="148"/>
      <c r="AD151" s="148"/>
      <c r="AE151" s="148"/>
      <c r="AF151" s="148"/>
      <c r="AG151" s="148" t="s">
        <v>2400</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ht="33.75" outlineLevel="1" x14ac:dyDescent="0.2">
      <c r="A152" s="185">
        <v>96</v>
      </c>
      <c r="B152" s="186" t="s">
        <v>2726</v>
      </c>
      <c r="C152" s="197" t="s">
        <v>2727</v>
      </c>
      <c r="D152" s="187" t="s">
        <v>443</v>
      </c>
      <c r="E152" s="188">
        <v>1</v>
      </c>
      <c r="F152" s="189"/>
      <c r="G152" s="190">
        <f t="shared" si="14"/>
        <v>0</v>
      </c>
      <c r="H152" s="189"/>
      <c r="I152" s="190">
        <f t="shared" si="15"/>
        <v>0</v>
      </c>
      <c r="J152" s="189"/>
      <c r="K152" s="190">
        <f t="shared" si="16"/>
        <v>0</v>
      </c>
      <c r="L152" s="190">
        <v>12</v>
      </c>
      <c r="M152" s="190">
        <f t="shared" si="17"/>
        <v>0</v>
      </c>
      <c r="N152" s="188">
        <v>1.47E-3</v>
      </c>
      <c r="O152" s="188">
        <f t="shared" si="18"/>
        <v>0</v>
      </c>
      <c r="P152" s="188">
        <v>0</v>
      </c>
      <c r="Q152" s="188">
        <f t="shared" si="19"/>
        <v>0</v>
      </c>
      <c r="R152" s="190"/>
      <c r="S152" s="190" t="s">
        <v>633</v>
      </c>
      <c r="T152" s="191" t="s">
        <v>634</v>
      </c>
      <c r="U152" s="159">
        <v>0</v>
      </c>
      <c r="V152" s="159">
        <f t="shared" si="20"/>
        <v>0</v>
      </c>
      <c r="W152" s="159"/>
      <c r="X152" s="159" t="s">
        <v>314</v>
      </c>
      <c r="Y152" s="159" t="s">
        <v>315</v>
      </c>
      <c r="Z152" s="148"/>
      <c r="AA152" s="148"/>
      <c r="AB152" s="148"/>
      <c r="AC152" s="148"/>
      <c r="AD152" s="148"/>
      <c r="AE152" s="148"/>
      <c r="AF152" s="148"/>
      <c r="AG152" s="148" t="s">
        <v>2400</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ht="22.5" outlineLevel="1" x14ac:dyDescent="0.2">
      <c r="A153" s="185">
        <v>97</v>
      </c>
      <c r="B153" s="186" t="s">
        <v>2728</v>
      </c>
      <c r="C153" s="197" t="s">
        <v>2729</v>
      </c>
      <c r="D153" s="187" t="s">
        <v>443</v>
      </c>
      <c r="E153" s="188">
        <v>1</v>
      </c>
      <c r="F153" s="189"/>
      <c r="G153" s="190">
        <f t="shared" si="14"/>
        <v>0</v>
      </c>
      <c r="H153" s="189"/>
      <c r="I153" s="190">
        <f t="shared" si="15"/>
        <v>0</v>
      </c>
      <c r="J153" s="189"/>
      <c r="K153" s="190">
        <f t="shared" si="16"/>
        <v>0</v>
      </c>
      <c r="L153" s="190">
        <v>12</v>
      </c>
      <c r="M153" s="190">
        <f t="shared" si="17"/>
        <v>0</v>
      </c>
      <c r="N153" s="188">
        <v>7.5000000000000002E-4</v>
      </c>
      <c r="O153" s="188">
        <f t="shared" si="18"/>
        <v>0</v>
      </c>
      <c r="P153" s="188">
        <v>0</v>
      </c>
      <c r="Q153" s="188">
        <f t="shared" si="19"/>
        <v>0</v>
      </c>
      <c r="R153" s="190"/>
      <c r="S153" s="190" t="s">
        <v>2392</v>
      </c>
      <c r="T153" s="191" t="s">
        <v>2393</v>
      </c>
      <c r="U153" s="159">
        <v>0</v>
      </c>
      <c r="V153" s="159">
        <f t="shared" si="20"/>
        <v>0</v>
      </c>
      <c r="W153" s="159"/>
      <c r="X153" s="159" t="s">
        <v>314</v>
      </c>
      <c r="Y153" s="159" t="s">
        <v>315</v>
      </c>
      <c r="Z153" s="148"/>
      <c r="AA153" s="148"/>
      <c r="AB153" s="148"/>
      <c r="AC153" s="148"/>
      <c r="AD153" s="148"/>
      <c r="AE153" s="148"/>
      <c r="AF153" s="148"/>
      <c r="AG153" s="148" t="s">
        <v>2400</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ht="45" outlineLevel="1" x14ac:dyDescent="0.2">
      <c r="A154" s="185">
        <v>98</v>
      </c>
      <c r="B154" s="186" t="s">
        <v>2730</v>
      </c>
      <c r="C154" s="197" t="s">
        <v>2731</v>
      </c>
      <c r="D154" s="187" t="s">
        <v>381</v>
      </c>
      <c r="E154" s="188">
        <v>9.7000000000000003E-2</v>
      </c>
      <c r="F154" s="189"/>
      <c r="G154" s="190">
        <f t="shared" si="14"/>
        <v>0</v>
      </c>
      <c r="H154" s="189"/>
      <c r="I154" s="190">
        <f t="shared" si="15"/>
        <v>0</v>
      </c>
      <c r="J154" s="189"/>
      <c r="K154" s="190">
        <f t="shared" si="16"/>
        <v>0</v>
      </c>
      <c r="L154" s="190">
        <v>12</v>
      </c>
      <c r="M154" s="190">
        <f t="shared" si="17"/>
        <v>0</v>
      </c>
      <c r="N154" s="188">
        <v>0</v>
      </c>
      <c r="O154" s="188">
        <f t="shared" si="18"/>
        <v>0</v>
      </c>
      <c r="P154" s="188">
        <v>0</v>
      </c>
      <c r="Q154" s="188">
        <f t="shared" si="19"/>
        <v>0</v>
      </c>
      <c r="R154" s="190"/>
      <c r="S154" s="190" t="s">
        <v>2392</v>
      </c>
      <c r="T154" s="191" t="s">
        <v>2393</v>
      </c>
      <c r="U154" s="159">
        <v>0</v>
      </c>
      <c r="V154" s="159">
        <f t="shared" si="20"/>
        <v>0</v>
      </c>
      <c r="W154" s="159"/>
      <c r="X154" s="159" t="s">
        <v>314</v>
      </c>
      <c r="Y154" s="159" t="s">
        <v>315</v>
      </c>
      <c r="Z154" s="148"/>
      <c r="AA154" s="148"/>
      <c r="AB154" s="148"/>
      <c r="AC154" s="148"/>
      <c r="AD154" s="148"/>
      <c r="AE154" s="148"/>
      <c r="AF154" s="148"/>
      <c r="AG154" s="148" t="s">
        <v>2400</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x14ac:dyDescent="0.2">
      <c r="A155" s="171" t="s">
        <v>308</v>
      </c>
      <c r="B155" s="172" t="s">
        <v>237</v>
      </c>
      <c r="C155" s="194" t="s">
        <v>238</v>
      </c>
      <c r="D155" s="173"/>
      <c r="E155" s="174"/>
      <c r="F155" s="175"/>
      <c r="G155" s="175">
        <f>SUMIF(AG156:AG164,"&lt;&gt;NOR",G156:G164)</f>
        <v>0</v>
      </c>
      <c r="H155" s="175"/>
      <c r="I155" s="175">
        <f>SUM(I156:I164)</f>
        <v>0</v>
      </c>
      <c r="J155" s="175"/>
      <c r="K155" s="175">
        <f>SUM(K156:K164)</f>
        <v>0</v>
      </c>
      <c r="L155" s="175"/>
      <c r="M155" s="175">
        <f>SUM(M156:M164)</f>
        <v>0</v>
      </c>
      <c r="N155" s="174"/>
      <c r="O155" s="174">
        <f>SUM(O156:O164)</f>
        <v>0.11</v>
      </c>
      <c r="P155" s="174"/>
      <c r="Q155" s="174">
        <f>SUM(Q156:Q164)</f>
        <v>0</v>
      </c>
      <c r="R155" s="175"/>
      <c r="S155" s="175"/>
      <c r="T155" s="176"/>
      <c r="U155" s="170"/>
      <c r="V155" s="170">
        <f>SUM(V156:V164)</f>
        <v>0</v>
      </c>
      <c r="W155" s="170"/>
      <c r="X155" s="170"/>
      <c r="Y155" s="170"/>
      <c r="AG155" t="s">
        <v>309</v>
      </c>
    </row>
    <row r="156" spans="1:60" ht="33.75" outlineLevel="1" x14ac:dyDescent="0.2">
      <c r="A156" s="185">
        <v>99</v>
      </c>
      <c r="B156" s="186" t="s">
        <v>2732</v>
      </c>
      <c r="C156" s="197" t="s">
        <v>2733</v>
      </c>
      <c r="D156" s="187" t="s">
        <v>1426</v>
      </c>
      <c r="E156" s="188">
        <v>1</v>
      </c>
      <c r="F156" s="189"/>
      <c r="G156" s="190">
        <f t="shared" ref="G156:G164" si="21">ROUND(E156*F156,2)</f>
        <v>0</v>
      </c>
      <c r="H156" s="189"/>
      <c r="I156" s="190">
        <f t="shared" ref="I156:I164" si="22">ROUND(E156*H156,2)</f>
        <v>0</v>
      </c>
      <c r="J156" s="189"/>
      <c r="K156" s="190">
        <f t="shared" ref="K156:K164" si="23">ROUND(E156*J156,2)</f>
        <v>0</v>
      </c>
      <c r="L156" s="190">
        <v>12</v>
      </c>
      <c r="M156" s="190">
        <f t="shared" ref="M156:M164" si="24">G156*(1+L156/100)</f>
        <v>0</v>
      </c>
      <c r="N156" s="188">
        <v>5.2900000000000004E-3</v>
      </c>
      <c r="O156" s="188">
        <f t="shared" ref="O156:O164" si="25">ROUND(E156*N156,2)</f>
        <v>0.01</v>
      </c>
      <c r="P156" s="188">
        <v>0</v>
      </c>
      <c r="Q156" s="188">
        <f t="shared" ref="Q156:Q164" si="26">ROUND(E156*P156,2)</f>
        <v>0</v>
      </c>
      <c r="R156" s="190"/>
      <c r="S156" s="190" t="s">
        <v>2392</v>
      </c>
      <c r="T156" s="191" t="s">
        <v>2393</v>
      </c>
      <c r="U156" s="159">
        <v>0</v>
      </c>
      <c r="V156" s="159">
        <f t="shared" ref="V156:V164" si="27">ROUND(E156*U156,2)</f>
        <v>0</v>
      </c>
      <c r="W156" s="159"/>
      <c r="X156" s="159" t="s">
        <v>314</v>
      </c>
      <c r="Y156" s="159" t="s">
        <v>315</v>
      </c>
      <c r="Z156" s="148"/>
      <c r="AA156" s="148"/>
      <c r="AB156" s="148"/>
      <c r="AC156" s="148"/>
      <c r="AD156" s="148"/>
      <c r="AE156" s="148"/>
      <c r="AF156" s="148"/>
      <c r="AG156" s="148" t="s">
        <v>2400</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ht="56.25" outlineLevel="1" x14ac:dyDescent="0.2">
      <c r="A157" s="185">
        <v>100</v>
      </c>
      <c r="B157" s="186" t="s">
        <v>2734</v>
      </c>
      <c r="C157" s="197" t="s">
        <v>2735</v>
      </c>
      <c r="D157" s="187" t="s">
        <v>443</v>
      </c>
      <c r="E157" s="188">
        <v>1</v>
      </c>
      <c r="F157" s="189"/>
      <c r="G157" s="190">
        <f t="shared" si="21"/>
        <v>0</v>
      </c>
      <c r="H157" s="189"/>
      <c r="I157" s="190">
        <f t="shared" si="22"/>
        <v>0</v>
      </c>
      <c r="J157" s="189"/>
      <c r="K157" s="190">
        <f t="shared" si="23"/>
        <v>0</v>
      </c>
      <c r="L157" s="190">
        <v>12</v>
      </c>
      <c r="M157" s="190">
        <f t="shared" si="24"/>
        <v>0</v>
      </c>
      <c r="N157" s="188">
        <v>0.1</v>
      </c>
      <c r="O157" s="188">
        <f t="shared" si="25"/>
        <v>0.1</v>
      </c>
      <c r="P157" s="188">
        <v>0</v>
      </c>
      <c r="Q157" s="188">
        <f t="shared" si="26"/>
        <v>0</v>
      </c>
      <c r="R157" s="190"/>
      <c r="S157" s="190" t="s">
        <v>633</v>
      </c>
      <c r="T157" s="191" t="s">
        <v>634</v>
      </c>
      <c r="U157" s="159">
        <v>0</v>
      </c>
      <c r="V157" s="159">
        <f t="shared" si="27"/>
        <v>0</v>
      </c>
      <c r="W157" s="159"/>
      <c r="X157" s="159" t="s">
        <v>314</v>
      </c>
      <c r="Y157" s="159" t="s">
        <v>315</v>
      </c>
      <c r="Z157" s="148"/>
      <c r="AA157" s="148"/>
      <c r="AB157" s="148"/>
      <c r="AC157" s="148"/>
      <c r="AD157" s="148"/>
      <c r="AE157" s="148"/>
      <c r="AF157" s="148"/>
      <c r="AG157" s="148" t="s">
        <v>2400</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1" x14ac:dyDescent="0.2">
      <c r="A158" s="185">
        <v>101</v>
      </c>
      <c r="B158" s="186" t="s">
        <v>2736</v>
      </c>
      <c r="C158" s="197" t="s">
        <v>2737</v>
      </c>
      <c r="D158" s="187" t="s">
        <v>389</v>
      </c>
      <c r="E158" s="188">
        <v>1</v>
      </c>
      <c r="F158" s="189"/>
      <c r="G158" s="190">
        <f t="shared" si="21"/>
        <v>0</v>
      </c>
      <c r="H158" s="189"/>
      <c r="I158" s="190">
        <f t="shared" si="22"/>
        <v>0</v>
      </c>
      <c r="J158" s="189"/>
      <c r="K158" s="190">
        <f t="shared" si="23"/>
        <v>0</v>
      </c>
      <c r="L158" s="190">
        <v>12</v>
      </c>
      <c r="M158" s="190">
        <f t="shared" si="24"/>
        <v>0</v>
      </c>
      <c r="N158" s="188">
        <v>0</v>
      </c>
      <c r="O158" s="188">
        <f t="shared" si="25"/>
        <v>0</v>
      </c>
      <c r="P158" s="188">
        <v>0</v>
      </c>
      <c r="Q158" s="188">
        <f t="shared" si="26"/>
        <v>0</v>
      </c>
      <c r="R158" s="190"/>
      <c r="S158" s="190" t="s">
        <v>633</v>
      </c>
      <c r="T158" s="191" t="s">
        <v>634</v>
      </c>
      <c r="U158" s="159">
        <v>0</v>
      </c>
      <c r="V158" s="159">
        <f t="shared" si="27"/>
        <v>0</v>
      </c>
      <c r="W158" s="159"/>
      <c r="X158" s="159" t="s">
        <v>314</v>
      </c>
      <c r="Y158" s="159" t="s">
        <v>315</v>
      </c>
      <c r="Z158" s="148"/>
      <c r="AA158" s="148"/>
      <c r="AB158" s="148"/>
      <c r="AC158" s="148"/>
      <c r="AD158" s="148"/>
      <c r="AE158" s="148"/>
      <c r="AF158" s="148"/>
      <c r="AG158" s="148" t="s">
        <v>2400</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
      <c r="A159" s="185">
        <v>102</v>
      </c>
      <c r="B159" s="186" t="s">
        <v>2738</v>
      </c>
      <c r="C159" s="197" t="s">
        <v>2739</v>
      </c>
      <c r="D159" s="187" t="s">
        <v>443</v>
      </c>
      <c r="E159" s="188">
        <v>3</v>
      </c>
      <c r="F159" s="189"/>
      <c r="G159" s="190">
        <f t="shared" si="21"/>
        <v>0</v>
      </c>
      <c r="H159" s="189"/>
      <c r="I159" s="190">
        <f t="shared" si="22"/>
        <v>0</v>
      </c>
      <c r="J159" s="189"/>
      <c r="K159" s="190">
        <f t="shared" si="23"/>
        <v>0</v>
      </c>
      <c r="L159" s="190">
        <v>12</v>
      </c>
      <c r="M159" s="190">
        <f t="shared" si="24"/>
        <v>0</v>
      </c>
      <c r="N159" s="188">
        <v>0</v>
      </c>
      <c r="O159" s="188">
        <f t="shared" si="25"/>
        <v>0</v>
      </c>
      <c r="P159" s="188">
        <v>0</v>
      </c>
      <c r="Q159" s="188">
        <f t="shared" si="26"/>
        <v>0</v>
      </c>
      <c r="R159" s="190"/>
      <c r="S159" s="190" t="s">
        <v>633</v>
      </c>
      <c r="T159" s="191" t="s">
        <v>634</v>
      </c>
      <c r="U159" s="159">
        <v>0</v>
      </c>
      <c r="V159" s="159">
        <f t="shared" si="27"/>
        <v>0</v>
      </c>
      <c r="W159" s="159"/>
      <c r="X159" s="159" t="s">
        <v>314</v>
      </c>
      <c r="Y159" s="159" t="s">
        <v>315</v>
      </c>
      <c r="Z159" s="148"/>
      <c r="AA159" s="148"/>
      <c r="AB159" s="148"/>
      <c r="AC159" s="148"/>
      <c r="AD159" s="148"/>
      <c r="AE159" s="148"/>
      <c r="AF159" s="148"/>
      <c r="AG159" s="148" t="s">
        <v>2400</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1" x14ac:dyDescent="0.2">
      <c r="A160" s="185">
        <v>103</v>
      </c>
      <c r="B160" s="186" t="s">
        <v>2740</v>
      </c>
      <c r="C160" s="197" t="s">
        <v>2741</v>
      </c>
      <c r="D160" s="187" t="s">
        <v>443</v>
      </c>
      <c r="E160" s="188">
        <v>1</v>
      </c>
      <c r="F160" s="189"/>
      <c r="G160" s="190">
        <f t="shared" si="21"/>
        <v>0</v>
      </c>
      <c r="H160" s="189"/>
      <c r="I160" s="190">
        <f t="shared" si="22"/>
        <v>0</v>
      </c>
      <c r="J160" s="189"/>
      <c r="K160" s="190">
        <f t="shared" si="23"/>
        <v>0</v>
      </c>
      <c r="L160" s="190">
        <v>12</v>
      </c>
      <c r="M160" s="190">
        <f t="shared" si="24"/>
        <v>0</v>
      </c>
      <c r="N160" s="188">
        <v>0</v>
      </c>
      <c r="O160" s="188">
        <f t="shared" si="25"/>
        <v>0</v>
      </c>
      <c r="P160" s="188">
        <v>0</v>
      </c>
      <c r="Q160" s="188">
        <f t="shared" si="26"/>
        <v>0</v>
      </c>
      <c r="R160" s="190"/>
      <c r="S160" s="190" t="s">
        <v>633</v>
      </c>
      <c r="T160" s="191" t="s">
        <v>634</v>
      </c>
      <c r="U160" s="159">
        <v>0</v>
      </c>
      <c r="V160" s="159">
        <f t="shared" si="27"/>
        <v>0</v>
      </c>
      <c r="W160" s="159"/>
      <c r="X160" s="159" t="s">
        <v>314</v>
      </c>
      <c r="Y160" s="159" t="s">
        <v>315</v>
      </c>
      <c r="Z160" s="148"/>
      <c r="AA160" s="148"/>
      <c r="AB160" s="148"/>
      <c r="AC160" s="148"/>
      <c r="AD160" s="148"/>
      <c r="AE160" s="148"/>
      <c r="AF160" s="148"/>
      <c r="AG160" s="148" t="s">
        <v>2400</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
      <c r="A161" s="185">
        <v>104</v>
      </c>
      <c r="B161" s="186" t="s">
        <v>2742</v>
      </c>
      <c r="C161" s="197" t="s">
        <v>2743</v>
      </c>
      <c r="D161" s="187" t="s">
        <v>389</v>
      </c>
      <c r="E161" s="188">
        <v>1</v>
      </c>
      <c r="F161" s="189"/>
      <c r="G161" s="190">
        <f t="shared" si="21"/>
        <v>0</v>
      </c>
      <c r="H161" s="189"/>
      <c r="I161" s="190">
        <f t="shared" si="22"/>
        <v>0</v>
      </c>
      <c r="J161" s="189"/>
      <c r="K161" s="190">
        <f t="shared" si="23"/>
        <v>0</v>
      </c>
      <c r="L161" s="190">
        <v>12</v>
      </c>
      <c r="M161" s="190">
        <f t="shared" si="24"/>
        <v>0</v>
      </c>
      <c r="N161" s="188">
        <v>0</v>
      </c>
      <c r="O161" s="188">
        <f t="shared" si="25"/>
        <v>0</v>
      </c>
      <c r="P161" s="188">
        <v>0</v>
      </c>
      <c r="Q161" s="188">
        <f t="shared" si="26"/>
        <v>0</v>
      </c>
      <c r="R161" s="190"/>
      <c r="S161" s="190" t="s">
        <v>633</v>
      </c>
      <c r="T161" s="191" t="s">
        <v>634</v>
      </c>
      <c r="U161" s="159">
        <v>0</v>
      </c>
      <c r="V161" s="159">
        <f t="shared" si="27"/>
        <v>0</v>
      </c>
      <c r="W161" s="159"/>
      <c r="X161" s="159" t="s">
        <v>314</v>
      </c>
      <c r="Y161" s="159" t="s">
        <v>315</v>
      </c>
      <c r="Z161" s="148"/>
      <c r="AA161" s="148"/>
      <c r="AB161" s="148"/>
      <c r="AC161" s="148"/>
      <c r="AD161" s="148"/>
      <c r="AE161" s="148"/>
      <c r="AF161" s="148"/>
      <c r="AG161" s="148" t="s">
        <v>2400</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1" x14ac:dyDescent="0.2">
      <c r="A162" s="185">
        <v>105</v>
      </c>
      <c r="B162" s="186" t="s">
        <v>2744</v>
      </c>
      <c r="C162" s="197" t="s">
        <v>2745</v>
      </c>
      <c r="D162" s="187" t="s">
        <v>389</v>
      </c>
      <c r="E162" s="188">
        <v>2</v>
      </c>
      <c r="F162" s="189"/>
      <c r="G162" s="190">
        <f t="shared" si="21"/>
        <v>0</v>
      </c>
      <c r="H162" s="189"/>
      <c r="I162" s="190">
        <f t="shared" si="22"/>
        <v>0</v>
      </c>
      <c r="J162" s="189"/>
      <c r="K162" s="190">
        <f t="shared" si="23"/>
        <v>0</v>
      </c>
      <c r="L162" s="190">
        <v>12</v>
      </c>
      <c r="M162" s="190">
        <f t="shared" si="24"/>
        <v>0</v>
      </c>
      <c r="N162" s="188">
        <v>0</v>
      </c>
      <c r="O162" s="188">
        <f t="shared" si="25"/>
        <v>0</v>
      </c>
      <c r="P162" s="188">
        <v>0</v>
      </c>
      <c r="Q162" s="188">
        <f t="shared" si="26"/>
        <v>0</v>
      </c>
      <c r="R162" s="190"/>
      <c r="S162" s="190" t="s">
        <v>633</v>
      </c>
      <c r="T162" s="191" t="s">
        <v>634</v>
      </c>
      <c r="U162" s="159">
        <v>0</v>
      </c>
      <c r="V162" s="159">
        <f t="shared" si="27"/>
        <v>0</v>
      </c>
      <c r="W162" s="159"/>
      <c r="X162" s="159" t="s">
        <v>314</v>
      </c>
      <c r="Y162" s="159" t="s">
        <v>315</v>
      </c>
      <c r="Z162" s="148"/>
      <c r="AA162" s="148"/>
      <c r="AB162" s="148"/>
      <c r="AC162" s="148"/>
      <c r="AD162" s="148"/>
      <c r="AE162" s="148"/>
      <c r="AF162" s="148"/>
      <c r="AG162" s="148" t="s">
        <v>2400</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ht="33.75" outlineLevel="1" x14ac:dyDescent="0.2">
      <c r="A163" s="185">
        <v>106</v>
      </c>
      <c r="B163" s="186" t="s">
        <v>2746</v>
      </c>
      <c r="C163" s="197" t="s">
        <v>2747</v>
      </c>
      <c r="D163" s="187" t="s">
        <v>443</v>
      </c>
      <c r="E163" s="188">
        <v>1</v>
      </c>
      <c r="F163" s="189"/>
      <c r="G163" s="190">
        <f t="shared" si="21"/>
        <v>0</v>
      </c>
      <c r="H163" s="189"/>
      <c r="I163" s="190">
        <f t="shared" si="22"/>
        <v>0</v>
      </c>
      <c r="J163" s="189"/>
      <c r="K163" s="190">
        <f t="shared" si="23"/>
        <v>0</v>
      </c>
      <c r="L163" s="190">
        <v>12</v>
      </c>
      <c r="M163" s="190">
        <f t="shared" si="24"/>
        <v>0</v>
      </c>
      <c r="N163" s="188">
        <v>0</v>
      </c>
      <c r="O163" s="188">
        <f t="shared" si="25"/>
        <v>0</v>
      </c>
      <c r="P163" s="188">
        <v>0</v>
      </c>
      <c r="Q163" s="188">
        <f t="shared" si="26"/>
        <v>0</v>
      </c>
      <c r="R163" s="190"/>
      <c r="S163" s="190" t="s">
        <v>633</v>
      </c>
      <c r="T163" s="191" t="s">
        <v>634</v>
      </c>
      <c r="U163" s="159">
        <v>0</v>
      </c>
      <c r="V163" s="159">
        <f t="shared" si="27"/>
        <v>0</v>
      </c>
      <c r="W163" s="159"/>
      <c r="X163" s="159" t="s">
        <v>314</v>
      </c>
      <c r="Y163" s="159" t="s">
        <v>315</v>
      </c>
      <c r="Z163" s="148"/>
      <c r="AA163" s="148"/>
      <c r="AB163" s="148"/>
      <c r="AC163" s="148"/>
      <c r="AD163" s="148"/>
      <c r="AE163" s="148"/>
      <c r="AF163" s="148"/>
      <c r="AG163" s="148" t="s">
        <v>2400</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ht="45" outlineLevel="1" x14ac:dyDescent="0.2">
      <c r="A164" s="185">
        <v>107</v>
      </c>
      <c r="B164" s="186" t="s">
        <v>2748</v>
      </c>
      <c r="C164" s="197" t="s">
        <v>2749</v>
      </c>
      <c r="D164" s="187" t="s">
        <v>381</v>
      </c>
      <c r="E164" s="188">
        <v>0.105</v>
      </c>
      <c r="F164" s="189"/>
      <c r="G164" s="190">
        <f t="shared" si="21"/>
        <v>0</v>
      </c>
      <c r="H164" s="189"/>
      <c r="I164" s="190">
        <f t="shared" si="22"/>
        <v>0</v>
      </c>
      <c r="J164" s="189"/>
      <c r="K164" s="190">
        <f t="shared" si="23"/>
        <v>0</v>
      </c>
      <c r="L164" s="190">
        <v>12</v>
      </c>
      <c r="M164" s="190">
        <f t="shared" si="24"/>
        <v>0</v>
      </c>
      <c r="N164" s="188">
        <v>0</v>
      </c>
      <c r="O164" s="188">
        <f t="shared" si="25"/>
        <v>0</v>
      </c>
      <c r="P164" s="188">
        <v>0</v>
      </c>
      <c r="Q164" s="188">
        <f t="shared" si="26"/>
        <v>0</v>
      </c>
      <c r="R164" s="190"/>
      <c r="S164" s="190" t="s">
        <v>2392</v>
      </c>
      <c r="T164" s="191" t="s">
        <v>2393</v>
      </c>
      <c r="U164" s="159">
        <v>0</v>
      </c>
      <c r="V164" s="159">
        <f t="shared" si="27"/>
        <v>0</v>
      </c>
      <c r="W164" s="159"/>
      <c r="X164" s="159" t="s">
        <v>314</v>
      </c>
      <c r="Y164" s="159" t="s">
        <v>315</v>
      </c>
      <c r="Z164" s="148"/>
      <c r="AA164" s="148"/>
      <c r="AB164" s="148"/>
      <c r="AC164" s="148"/>
      <c r="AD164" s="148"/>
      <c r="AE164" s="148"/>
      <c r="AF164" s="148"/>
      <c r="AG164" s="148" t="s">
        <v>2400</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x14ac:dyDescent="0.2">
      <c r="A165" s="171" t="s">
        <v>308</v>
      </c>
      <c r="B165" s="172" t="s">
        <v>239</v>
      </c>
      <c r="C165" s="194" t="s">
        <v>241</v>
      </c>
      <c r="D165" s="173"/>
      <c r="E165" s="174"/>
      <c r="F165" s="175"/>
      <c r="G165" s="175">
        <f>SUMIF(AG166:AG171,"&lt;&gt;NOR",G166:G171)</f>
        <v>0</v>
      </c>
      <c r="H165" s="175"/>
      <c r="I165" s="175">
        <f>SUM(I166:I171)</f>
        <v>0</v>
      </c>
      <c r="J165" s="175"/>
      <c r="K165" s="175">
        <f>SUM(K166:K171)</f>
        <v>0</v>
      </c>
      <c r="L165" s="175"/>
      <c r="M165" s="175">
        <f>SUM(M166:M171)</f>
        <v>0</v>
      </c>
      <c r="N165" s="174"/>
      <c r="O165" s="174">
        <f>SUM(O166:O171)</f>
        <v>0.01</v>
      </c>
      <c r="P165" s="174"/>
      <c r="Q165" s="174">
        <f>SUM(Q166:Q171)</f>
        <v>0</v>
      </c>
      <c r="R165" s="175"/>
      <c r="S165" s="175"/>
      <c r="T165" s="176"/>
      <c r="U165" s="170"/>
      <c r="V165" s="170">
        <f>SUM(V166:V171)</f>
        <v>0</v>
      </c>
      <c r="W165" s="170"/>
      <c r="X165" s="170"/>
      <c r="Y165" s="170"/>
      <c r="AG165" t="s">
        <v>309</v>
      </c>
    </row>
    <row r="166" spans="1:60" ht="22.5" outlineLevel="1" x14ac:dyDescent="0.2">
      <c r="A166" s="185">
        <v>108</v>
      </c>
      <c r="B166" s="186" t="s">
        <v>2750</v>
      </c>
      <c r="C166" s="197" t="s">
        <v>2751</v>
      </c>
      <c r="D166" s="187" t="s">
        <v>1426</v>
      </c>
      <c r="E166" s="188">
        <v>30</v>
      </c>
      <c r="F166" s="189"/>
      <c r="G166" s="190">
        <f t="shared" ref="G166:G171" si="28">ROUND(E166*F166,2)</f>
        <v>0</v>
      </c>
      <c r="H166" s="189"/>
      <c r="I166" s="190">
        <f t="shared" ref="I166:I171" si="29">ROUND(E166*H166,2)</f>
        <v>0</v>
      </c>
      <c r="J166" s="189"/>
      <c r="K166" s="190">
        <f t="shared" ref="K166:K171" si="30">ROUND(E166*J166,2)</f>
        <v>0</v>
      </c>
      <c r="L166" s="190">
        <v>12</v>
      </c>
      <c r="M166" s="190">
        <f t="shared" ref="M166:M171" si="31">G166*(1+L166/100)</f>
        <v>0</v>
      </c>
      <c r="N166" s="188">
        <v>2.4000000000000001E-4</v>
      </c>
      <c r="O166" s="188">
        <f t="shared" ref="O166:O171" si="32">ROUND(E166*N166,2)</f>
        <v>0.01</v>
      </c>
      <c r="P166" s="188">
        <v>0</v>
      </c>
      <c r="Q166" s="188">
        <f t="shared" ref="Q166:Q171" si="33">ROUND(E166*P166,2)</f>
        <v>0</v>
      </c>
      <c r="R166" s="190"/>
      <c r="S166" s="190" t="s">
        <v>2392</v>
      </c>
      <c r="T166" s="191" t="s">
        <v>2393</v>
      </c>
      <c r="U166" s="159">
        <v>0</v>
      </c>
      <c r="V166" s="159">
        <f t="shared" ref="V166:V171" si="34">ROUND(E166*U166,2)</f>
        <v>0</v>
      </c>
      <c r="W166" s="159"/>
      <c r="X166" s="159" t="s">
        <v>314</v>
      </c>
      <c r="Y166" s="159" t="s">
        <v>315</v>
      </c>
      <c r="Z166" s="148"/>
      <c r="AA166" s="148"/>
      <c r="AB166" s="148"/>
      <c r="AC166" s="148"/>
      <c r="AD166" s="148"/>
      <c r="AE166" s="148"/>
      <c r="AF166" s="148"/>
      <c r="AG166" s="148" t="s">
        <v>2400</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ht="22.5" outlineLevel="1" x14ac:dyDescent="0.2">
      <c r="A167" s="185">
        <v>109</v>
      </c>
      <c r="B167" s="186" t="s">
        <v>2752</v>
      </c>
      <c r="C167" s="197" t="s">
        <v>2753</v>
      </c>
      <c r="D167" s="187" t="s">
        <v>443</v>
      </c>
      <c r="E167" s="188">
        <v>6</v>
      </c>
      <c r="F167" s="189"/>
      <c r="G167" s="190">
        <f t="shared" si="28"/>
        <v>0</v>
      </c>
      <c r="H167" s="189"/>
      <c r="I167" s="190">
        <f t="shared" si="29"/>
        <v>0</v>
      </c>
      <c r="J167" s="189"/>
      <c r="K167" s="190">
        <f t="shared" si="30"/>
        <v>0</v>
      </c>
      <c r="L167" s="190">
        <v>12</v>
      </c>
      <c r="M167" s="190">
        <f t="shared" si="31"/>
        <v>0</v>
      </c>
      <c r="N167" s="188">
        <v>5.9000000000000003E-4</v>
      </c>
      <c r="O167" s="188">
        <f t="shared" si="32"/>
        <v>0</v>
      </c>
      <c r="P167" s="188">
        <v>0</v>
      </c>
      <c r="Q167" s="188">
        <f t="shared" si="33"/>
        <v>0</v>
      </c>
      <c r="R167" s="190"/>
      <c r="S167" s="190" t="s">
        <v>2392</v>
      </c>
      <c r="T167" s="191" t="s">
        <v>2393</v>
      </c>
      <c r="U167" s="159">
        <v>0</v>
      </c>
      <c r="V167" s="159">
        <f t="shared" si="34"/>
        <v>0</v>
      </c>
      <c r="W167" s="159"/>
      <c r="X167" s="159" t="s">
        <v>314</v>
      </c>
      <c r="Y167" s="159" t="s">
        <v>315</v>
      </c>
      <c r="Z167" s="148"/>
      <c r="AA167" s="148"/>
      <c r="AB167" s="148"/>
      <c r="AC167" s="148"/>
      <c r="AD167" s="148"/>
      <c r="AE167" s="148"/>
      <c r="AF167" s="148"/>
      <c r="AG167" s="148" t="s">
        <v>2400</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1" x14ac:dyDescent="0.2">
      <c r="A168" s="185">
        <v>110</v>
      </c>
      <c r="B168" s="186" t="s">
        <v>2754</v>
      </c>
      <c r="C168" s="197" t="s">
        <v>2755</v>
      </c>
      <c r="D168" s="187" t="s">
        <v>443</v>
      </c>
      <c r="E168" s="188">
        <v>5</v>
      </c>
      <c r="F168" s="189"/>
      <c r="G168" s="190">
        <f t="shared" si="28"/>
        <v>0</v>
      </c>
      <c r="H168" s="189"/>
      <c r="I168" s="190">
        <f t="shared" si="29"/>
        <v>0</v>
      </c>
      <c r="J168" s="189"/>
      <c r="K168" s="190">
        <f t="shared" si="30"/>
        <v>0</v>
      </c>
      <c r="L168" s="190">
        <v>12</v>
      </c>
      <c r="M168" s="190">
        <f t="shared" si="31"/>
        <v>0</v>
      </c>
      <c r="N168" s="188">
        <v>6.9999999999999994E-5</v>
      </c>
      <c r="O168" s="188">
        <f t="shared" si="32"/>
        <v>0</v>
      </c>
      <c r="P168" s="188">
        <v>0</v>
      </c>
      <c r="Q168" s="188">
        <f t="shared" si="33"/>
        <v>0</v>
      </c>
      <c r="R168" s="190"/>
      <c r="S168" s="190" t="s">
        <v>633</v>
      </c>
      <c r="T168" s="191" t="s">
        <v>634</v>
      </c>
      <c r="U168" s="159">
        <v>0</v>
      </c>
      <c r="V168" s="159">
        <f t="shared" si="34"/>
        <v>0</v>
      </c>
      <c r="W168" s="159"/>
      <c r="X168" s="159" t="s">
        <v>314</v>
      </c>
      <c r="Y168" s="159" t="s">
        <v>315</v>
      </c>
      <c r="Z168" s="148"/>
      <c r="AA168" s="148"/>
      <c r="AB168" s="148"/>
      <c r="AC168" s="148"/>
      <c r="AD168" s="148"/>
      <c r="AE168" s="148"/>
      <c r="AF168" s="148"/>
      <c r="AG168" s="148" t="s">
        <v>2400</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
      <c r="A169" s="185">
        <v>111</v>
      </c>
      <c r="B169" s="186" t="s">
        <v>2756</v>
      </c>
      <c r="C169" s="197" t="s">
        <v>2757</v>
      </c>
      <c r="D169" s="187" t="s">
        <v>443</v>
      </c>
      <c r="E169" s="188">
        <v>1</v>
      </c>
      <c r="F169" s="189"/>
      <c r="G169" s="190">
        <f t="shared" si="28"/>
        <v>0</v>
      </c>
      <c r="H169" s="189"/>
      <c r="I169" s="190">
        <f t="shared" si="29"/>
        <v>0</v>
      </c>
      <c r="J169" s="189"/>
      <c r="K169" s="190">
        <f t="shared" si="30"/>
        <v>0</v>
      </c>
      <c r="L169" s="190">
        <v>12</v>
      </c>
      <c r="M169" s="190">
        <f t="shared" si="31"/>
        <v>0</v>
      </c>
      <c r="N169" s="188">
        <v>6.9999999999999994E-5</v>
      </c>
      <c r="O169" s="188">
        <f t="shared" si="32"/>
        <v>0</v>
      </c>
      <c r="P169" s="188">
        <v>0</v>
      </c>
      <c r="Q169" s="188">
        <f t="shared" si="33"/>
        <v>0</v>
      </c>
      <c r="R169" s="190"/>
      <c r="S169" s="190" t="s">
        <v>633</v>
      </c>
      <c r="T169" s="191" t="s">
        <v>634</v>
      </c>
      <c r="U169" s="159">
        <v>0</v>
      </c>
      <c r="V169" s="159">
        <f t="shared" si="34"/>
        <v>0</v>
      </c>
      <c r="W169" s="159"/>
      <c r="X169" s="159" t="s">
        <v>314</v>
      </c>
      <c r="Y169" s="159" t="s">
        <v>315</v>
      </c>
      <c r="Z169" s="148"/>
      <c r="AA169" s="148"/>
      <c r="AB169" s="148"/>
      <c r="AC169" s="148"/>
      <c r="AD169" s="148"/>
      <c r="AE169" s="148"/>
      <c r="AF169" s="148"/>
      <c r="AG169" s="148" t="s">
        <v>2400</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ht="45" outlineLevel="1" x14ac:dyDescent="0.2">
      <c r="A170" s="185">
        <v>112</v>
      </c>
      <c r="B170" s="186" t="s">
        <v>2758</v>
      </c>
      <c r="C170" s="197" t="s">
        <v>2759</v>
      </c>
      <c r="D170" s="187" t="s">
        <v>381</v>
      </c>
      <c r="E170" s="188">
        <v>0.34499999999999997</v>
      </c>
      <c r="F170" s="189"/>
      <c r="G170" s="190">
        <f t="shared" si="28"/>
        <v>0</v>
      </c>
      <c r="H170" s="189"/>
      <c r="I170" s="190">
        <f t="shared" si="29"/>
        <v>0</v>
      </c>
      <c r="J170" s="189"/>
      <c r="K170" s="190">
        <f t="shared" si="30"/>
        <v>0</v>
      </c>
      <c r="L170" s="190">
        <v>12</v>
      </c>
      <c r="M170" s="190">
        <f t="shared" si="31"/>
        <v>0</v>
      </c>
      <c r="N170" s="188">
        <v>0</v>
      </c>
      <c r="O170" s="188">
        <f t="shared" si="32"/>
        <v>0</v>
      </c>
      <c r="P170" s="188">
        <v>0</v>
      </c>
      <c r="Q170" s="188">
        <f t="shared" si="33"/>
        <v>0</v>
      </c>
      <c r="R170" s="190"/>
      <c r="S170" s="190" t="s">
        <v>2392</v>
      </c>
      <c r="T170" s="191" t="s">
        <v>2393</v>
      </c>
      <c r="U170" s="159">
        <v>0</v>
      </c>
      <c r="V170" s="159">
        <f t="shared" si="34"/>
        <v>0</v>
      </c>
      <c r="W170" s="159"/>
      <c r="X170" s="159" t="s">
        <v>314</v>
      </c>
      <c r="Y170" s="159" t="s">
        <v>315</v>
      </c>
      <c r="Z170" s="148"/>
      <c r="AA170" s="148"/>
      <c r="AB170" s="148"/>
      <c r="AC170" s="148"/>
      <c r="AD170" s="148"/>
      <c r="AE170" s="148"/>
      <c r="AF170" s="148"/>
      <c r="AG170" s="148" t="s">
        <v>2400</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ht="22.5" outlineLevel="1" x14ac:dyDescent="0.2">
      <c r="A171" s="185">
        <v>113</v>
      </c>
      <c r="B171" s="186" t="s">
        <v>2760</v>
      </c>
      <c r="C171" s="197" t="s">
        <v>2761</v>
      </c>
      <c r="D171" s="187" t="s">
        <v>443</v>
      </c>
      <c r="E171" s="188">
        <v>20</v>
      </c>
      <c r="F171" s="189"/>
      <c r="G171" s="190">
        <f t="shared" si="28"/>
        <v>0</v>
      </c>
      <c r="H171" s="189"/>
      <c r="I171" s="190">
        <f t="shared" si="29"/>
        <v>0</v>
      </c>
      <c r="J171" s="189"/>
      <c r="K171" s="190">
        <f t="shared" si="30"/>
        <v>0</v>
      </c>
      <c r="L171" s="190">
        <v>12</v>
      </c>
      <c r="M171" s="190">
        <f t="shared" si="31"/>
        <v>0</v>
      </c>
      <c r="N171" s="188">
        <v>1.8000000000000001E-4</v>
      </c>
      <c r="O171" s="188">
        <f t="shared" si="32"/>
        <v>0</v>
      </c>
      <c r="P171" s="188">
        <v>0</v>
      </c>
      <c r="Q171" s="188">
        <f t="shared" si="33"/>
        <v>0</v>
      </c>
      <c r="R171" s="190"/>
      <c r="S171" s="190" t="s">
        <v>2392</v>
      </c>
      <c r="T171" s="191" t="s">
        <v>2393</v>
      </c>
      <c r="U171" s="159">
        <v>0</v>
      </c>
      <c r="V171" s="159">
        <f t="shared" si="34"/>
        <v>0</v>
      </c>
      <c r="W171" s="159"/>
      <c r="X171" s="159" t="s">
        <v>384</v>
      </c>
      <c r="Y171" s="159" t="s">
        <v>315</v>
      </c>
      <c r="Z171" s="148"/>
      <c r="AA171" s="148"/>
      <c r="AB171" s="148"/>
      <c r="AC171" s="148"/>
      <c r="AD171" s="148"/>
      <c r="AE171" s="148"/>
      <c r="AF171" s="148"/>
      <c r="AG171" s="148" t="s">
        <v>2379</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x14ac:dyDescent="0.2">
      <c r="A172" s="171" t="s">
        <v>308</v>
      </c>
      <c r="B172" s="172" t="s">
        <v>242</v>
      </c>
      <c r="C172" s="194" t="s">
        <v>244</v>
      </c>
      <c r="D172" s="173"/>
      <c r="E172" s="174"/>
      <c r="F172" s="175"/>
      <c r="G172" s="175">
        <f>SUMIF(AG173:AG175,"&lt;&gt;NOR",G173:G175)</f>
        <v>0</v>
      </c>
      <c r="H172" s="175"/>
      <c r="I172" s="175">
        <f>SUM(I173:I175)</f>
        <v>0</v>
      </c>
      <c r="J172" s="175"/>
      <c r="K172" s="175">
        <f>SUM(K173:K175)</f>
        <v>0</v>
      </c>
      <c r="L172" s="175"/>
      <c r="M172" s="175">
        <f>SUM(M173:M175)</f>
        <v>0</v>
      </c>
      <c r="N172" s="174"/>
      <c r="O172" s="174">
        <f>SUM(O173:O175)</f>
        <v>0.1</v>
      </c>
      <c r="P172" s="174"/>
      <c r="Q172" s="174">
        <f>SUM(Q173:Q175)</f>
        <v>0</v>
      </c>
      <c r="R172" s="175"/>
      <c r="S172" s="175"/>
      <c r="T172" s="176"/>
      <c r="U172" s="170"/>
      <c r="V172" s="170">
        <f>SUM(V173:V175)</f>
        <v>0</v>
      </c>
      <c r="W172" s="170"/>
      <c r="X172" s="170"/>
      <c r="Y172" s="170"/>
      <c r="AG172" t="s">
        <v>309</v>
      </c>
    </row>
    <row r="173" spans="1:60" ht="33.75" outlineLevel="1" x14ac:dyDescent="0.2">
      <c r="A173" s="185">
        <v>114</v>
      </c>
      <c r="B173" s="186" t="s">
        <v>2762</v>
      </c>
      <c r="C173" s="197" t="s">
        <v>2763</v>
      </c>
      <c r="D173" s="187" t="s">
        <v>1426</v>
      </c>
      <c r="E173" s="188">
        <v>2</v>
      </c>
      <c r="F173" s="189"/>
      <c r="G173" s="190">
        <f>ROUND(E173*F173,2)</f>
        <v>0</v>
      </c>
      <c r="H173" s="189"/>
      <c r="I173" s="190">
        <f>ROUND(E173*H173,2)</f>
        <v>0</v>
      </c>
      <c r="J173" s="189"/>
      <c r="K173" s="190">
        <f>ROUND(E173*J173,2)</f>
        <v>0</v>
      </c>
      <c r="L173" s="190">
        <v>12</v>
      </c>
      <c r="M173" s="190">
        <f>G173*(1+L173/100)</f>
        <v>0</v>
      </c>
      <c r="N173" s="188">
        <v>1.6650000000000002E-2</v>
      </c>
      <c r="O173" s="188">
        <f>ROUND(E173*N173,2)</f>
        <v>0.03</v>
      </c>
      <c r="P173" s="188">
        <v>0</v>
      </c>
      <c r="Q173" s="188">
        <f>ROUND(E173*P173,2)</f>
        <v>0</v>
      </c>
      <c r="R173" s="190"/>
      <c r="S173" s="190" t="s">
        <v>2392</v>
      </c>
      <c r="T173" s="191" t="s">
        <v>2393</v>
      </c>
      <c r="U173" s="159">
        <v>0</v>
      </c>
      <c r="V173" s="159">
        <f>ROUND(E173*U173,2)</f>
        <v>0</v>
      </c>
      <c r="W173" s="159"/>
      <c r="X173" s="159" t="s">
        <v>314</v>
      </c>
      <c r="Y173" s="159" t="s">
        <v>315</v>
      </c>
      <c r="Z173" s="148"/>
      <c r="AA173" s="148"/>
      <c r="AB173" s="148"/>
      <c r="AC173" s="148"/>
      <c r="AD173" s="148"/>
      <c r="AE173" s="148"/>
      <c r="AF173" s="148"/>
      <c r="AG173" s="148" t="s">
        <v>2400</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ht="45" outlineLevel="1" x14ac:dyDescent="0.2">
      <c r="A174" s="185">
        <v>115</v>
      </c>
      <c r="B174" s="186" t="s">
        <v>2764</v>
      </c>
      <c r="C174" s="197" t="s">
        <v>2765</v>
      </c>
      <c r="D174" s="187" t="s">
        <v>1426</v>
      </c>
      <c r="E174" s="188">
        <v>4</v>
      </c>
      <c r="F174" s="189"/>
      <c r="G174" s="190">
        <f>ROUND(E174*F174,2)</f>
        <v>0</v>
      </c>
      <c r="H174" s="189"/>
      <c r="I174" s="190">
        <f>ROUND(E174*H174,2)</f>
        <v>0</v>
      </c>
      <c r="J174" s="189"/>
      <c r="K174" s="190">
        <f>ROUND(E174*J174,2)</f>
        <v>0</v>
      </c>
      <c r="L174" s="190">
        <v>12</v>
      </c>
      <c r="M174" s="190">
        <f>G174*(1+L174/100)</f>
        <v>0</v>
      </c>
      <c r="N174" s="188">
        <v>1.7649999999999999E-2</v>
      </c>
      <c r="O174" s="188">
        <f>ROUND(E174*N174,2)</f>
        <v>7.0000000000000007E-2</v>
      </c>
      <c r="P174" s="188">
        <v>0</v>
      </c>
      <c r="Q174" s="188">
        <f>ROUND(E174*P174,2)</f>
        <v>0</v>
      </c>
      <c r="R174" s="190"/>
      <c r="S174" s="190" t="s">
        <v>2392</v>
      </c>
      <c r="T174" s="191" t="s">
        <v>2393</v>
      </c>
      <c r="U174" s="159">
        <v>0</v>
      </c>
      <c r="V174" s="159">
        <f>ROUND(E174*U174,2)</f>
        <v>0</v>
      </c>
      <c r="W174" s="159"/>
      <c r="X174" s="159" t="s">
        <v>314</v>
      </c>
      <c r="Y174" s="159" t="s">
        <v>315</v>
      </c>
      <c r="Z174" s="148"/>
      <c r="AA174" s="148"/>
      <c r="AB174" s="148"/>
      <c r="AC174" s="148"/>
      <c r="AD174" s="148"/>
      <c r="AE174" s="148"/>
      <c r="AF174" s="148"/>
      <c r="AG174" s="148" t="s">
        <v>2400</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ht="45" outlineLevel="1" x14ac:dyDescent="0.2">
      <c r="A175" s="178">
        <v>116</v>
      </c>
      <c r="B175" s="179" t="s">
        <v>2766</v>
      </c>
      <c r="C175" s="195" t="s">
        <v>2767</v>
      </c>
      <c r="D175" s="180" t="s">
        <v>381</v>
      </c>
      <c r="E175" s="181">
        <v>0.104</v>
      </c>
      <c r="F175" s="182"/>
      <c r="G175" s="183">
        <f>ROUND(E175*F175,2)</f>
        <v>0</v>
      </c>
      <c r="H175" s="182"/>
      <c r="I175" s="183">
        <f>ROUND(E175*H175,2)</f>
        <v>0</v>
      </c>
      <c r="J175" s="182"/>
      <c r="K175" s="183">
        <f>ROUND(E175*J175,2)</f>
        <v>0</v>
      </c>
      <c r="L175" s="183">
        <v>12</v>
      </c>
      <c r="M175" s="183">
        <f>G175*(1+L175/100)</f>
        <v>0</v>
      </c>
      <c r="N175" s="181">
        <v>0</v>
      </c>
      <c r="O175" s="181">
        <f>ROUND(E175*N175,2)</f>
        <v>0</v>
      </c>
      <c r="P175" s="181">
        <v>0</v>
      </c>
      <c r="Q175" s="181">
        <f>ROUND(E175*P175,2)</f>
        <v>0</v>
      </c>
      <c r="R175" s="183"/>
      <c r="S175" s="183" t="s">
        <v>2392</v>
      </c>
      <c r="T175" s="184" t="s">
        <v>2393</v>
      </c>
      <c r="U175" s="159">
        <v>0</v>
      </c>
      <c r="V175" s="159">
        <f>ROUND(E175*U175,2)</f>
        <v>0</v>
      </c>
      <c r="W175" s="159"/>
      <c r="X175" s="159" t="s">
        <v>314</v>
      </c>
      <c r="Y175" s="159" t="s">
        <v>315</v>
      </c>
      <c r="Z175" s="148"/>
      <c r="AA175" s="148"/>
      <c r="AB175" s="148"/>
      <c r="AC175" s="148"/>
      <c r="AD175" s="148"/>
      <c r="AE175" s="148"/>
      <c r="AF175" s="148"/>
      <c r="AG175" s="148" t="s">
        <v>2400</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x14ac:dyDescent="0.2">
      <c r="A176" s="3"/>
      <c r="B176" s="4"/>
      <c r="C176" s="203"/>
      <c r="D176" s="6"/>
      <c r="E176" s="3"/>
      <c r="F176" s="3"/>
      <c r="G176" s="3"/>
      <c r="H176" s="3"/>
      <c r="I176" s="3"/>
      <c r="J176" s="3"/>
      <c r="K176" s="3"/>
      <c r="L176" s="3"/>
      <c r="M176" s="3"/>
      <c r="N176" s="3"/>
      <c r="O176" s="3"/>
      <c r="P176" s="3"/>
      <c r="Q176" s="3"/>
      <c r="R176" s="3"/>
      <c r="S176" s="3"/>
      <c r="T176" s="3"/>
      <c r="U176" s="3"/>
      <c r="V176" s="3"/>
      <c r="W176" s="3"/>
      <c r="X176" s="3"/>
      <c r="Y176" s="3"/>
      <c r="AE176">
        <v>12</v>
      </c>
      <c r="AF176">
        <v>21</v>
      </c>
      <c r="AG176" t="s">
        <v>294</v>
      </c>
    </row>
    <row r="177" spans="1:33" x14ac:dyDescent="0.2">
      <c r="A177" s="151"/>
      <c r="B177" s="152" t="s">
        <v>31</v>
      </c>
      <c r="C177" s="204"/>
      <c r="D177" s="153"/>
      <c r="E177" s="154"/>
      <c r="F177" s="154"/>
      <c r="G177" s="177">
        <f>G8+G57+G64+G66+G69+G86+G122+G155+G165+G172</f>
        <v>0</v>
      </c>
      <c r="H177" s="3"/>
      <c r="I177" s="3"/>
      <c r="J177" s="3"/>
      <c r="K177" s="3"/>
      <c r="L177" s="3"/>
      <c r="M177" s="3"/>
      <c r="N177" s="3"/>
      <c r="O177" s="3"/>
      <c r="P177" s="3"/>
      <c r="Q177" s="3"/>
      <c r="R177" s="3"/>
      <c r="S177" s="3"/>
      <c r="T177" s="3"/>
      <c r="U177" s="3"/>
      <c r="V177" s="3"/>
      <c r="W177" s="3"/>
      <c r="X177" s="3"/>
      <c r="Y177" s="3"/>
      <c r="AE177">
        <f>SUMIF(L7:L175,AE176,G7:G175)</f>
        <v>0</v>
      </c>
      <c r="AF177">
        <f>SUMIF(L7:L175,AF176,G7:G175)</f>
        <v>0</v>
      </c>
      <c r="AG177" t="s">
        <v>2082</v>
      </c>
    </row>
    <row r="178" spans="1:33" x14ac:dyDescent="0.2">
      <c r="A178" s="286" t="s">
        <v>2083</v>
      </c>
      <c r="B178" s="286"/>
      <c r="C178" s="203"/>
      <c r="D178" s="6"/>
      <c r="E178" s="3"/>
      <c r="F178" s="3"/>
      <c r="G178" s="3"/>
      <c r="H178" s="3"/>
      <c r="I178" s="3"/>
      <c r="J178" s="3"/>
      <c r="K178" s="3"/>
      <c r="L178" s="3"/>
      <c r="M178" s="3"/>
      <c r="N178" s="3"/>
      <c r="O178" s="3"/>
      <c r="P178" s="3"/>
      <c r="Q178" s="3"/>
      <c r="R178" s="3"/>
      <c r="S178" s="3"/>
      <c r="T178" s="3"/>
      <c r="U178" s="3"/>
      <c r="V178" s="3"/>
      <c r="W178" s="3"/>
      <c r="X178" s="3"/>
      <c r="Y178" s="3"/>
    </row>
    <row r="179" spans="1:33" x14ac:dyDescent="0.2">
      <c r="A179" s="3"/>
      <c r="B179" s="4" t="s">
        <v>2084</v>
      </c>
      <c r="C179" s="203" t="s">
        <v>2085</v>
      </c>
      <c r="D179" s="6"/>
      <c r="E179" s="3"/>
      <c r="F179" s="3"/>
      <c r="G179" s="3"/>
      <c r="H179" s="3"/>
      <c r="I179" s="3"/>
      <c r="J179" s="3"/>
      <c r="K179" s="3"/>
      <c r="L179" s="3"/>
      <c r="M179" s="3"/>
      <c r="N179" s="3"/>
      <c r="O179" s="3"/>
      <c r="P179" s="3"/>
      <c r="Q179" s="3"/>
      <c r="R179" s="3"/>
      <c r="S179" s="3"/>
      <c r="T179" s="3"/>
      <c r="U179" s="3"/>
      <c r="V179" s="3"/>
      <c r="W179" s="3"/>
      <c r="X179" s="3"/>
      <c r="Y179" s="3"/>
      <c r="AG179" t="s">
        <v>2086</v>
      </c>
    </row>
    <row r="180" spans="1:33" ht="25.5" x14ac:dyDescent="0.2">
      <c r="A180" s="3"/>
      <c r="B180" s="4" t="s">
        <v>2087</v>
      </c>
      <c r="C180" s="203" t="s">
        <v>2088</v>
      </c>
      <c r="D180" s="6"/>
      <c r="E180" s="3"/>
      <c r="F180" s="3"/>
      <c r="G180" s="3"/>
      <c r="H180" s="3"/>
      <c r="I180" s="3"/>
      <c r="J180" s="3"/>
      <c r="K180" s="3"/>
      <c r="L180" s="3"/>
      <c r="M180" s="3"/>
      <c r="N180" s="3"/>
      <c r="O180" s="3"/>
      <c r="P180" s="3"/>
      <c r="Q180" s="3"/>
      <c r="R180" s="3"/>
      <c r="S180" s="3"/>
      <c r="T180" s="3"/>
      <c r="U180" s="3"/>
      <c r="V180" s="3"/>
      <c r="W180" s="3"/>
      <c r="X180" s="3"/>
      <c r="Y180" s="3"/>
      <c r="AG180" t="s">
        <v>2089</v>
      </c>
    </row>
    <row r="181" spans="1:33" x14ac:dyDescent="0.2">
      <c r="A181" s="3"/>
      <c r="B181" s="4"/>
      <c r="C181" s="203" t="s">
        <v>2090</v>
      </c>
      <c r="D181" s="6"/>
      <c r="E181" s="3"/>
      <c r="F181" s="3"/>
      <c r="G181" s="3"/>
      <c r="H181" s="3"/>
      <c r="I181" s="3"/>
      <c r="J181" s="3"/>
      <c r="K181" s="3"/>
      <c r="L181" s="3"/>
      <c r="M181" s="3"/>
      <c r="N181" s="3"/>
      <c r="O181" s="3"/>
      <c r="P181" s="3"/>
      <c r="Q181" s="3"/>
      <c r="R181" s="3"/>
      <c r="S181" s="3"/>
      <c r="T181" s="3"/>
      <c r="U181" s="3"/>
      <c r="V181" s="3"/>
      <c r="W181" s="3"/>
      <c r="X181" s="3"/>
      <c r="Y181" s="3"/>
      <c r="AG181" t="s">
        <v>2091</v>
      </c>
    </row>
    <row r="182" spans="1:33" x14ac:dyDescent="0.2">
      <c r="A182" s="3"/>
      <c r="B182" s="4"/>
      <c r="C182" s="203"/>
      <c r="D182" s="6"/>
      <c r="E182" s="3"/>
      <c r="F182" s="3"/>
      <c r="G182" s="3"/>
      <c r="H182" s="3"/>
      <c r="I182" s="3"/>
      <c r="J182" s="3"/>
      <c r="K182" s="3"/>
      <c r="L182" s="3"/>
      <c r="M182" s="3"/>
      <c r="N182" s="3"/>
      <c r="O182" s="3"/>
      <c r="P182" s="3"/>
      <c r="Q182" s="3"/>
      <c r="R182" s="3"/>
      <c r="S182" s="3"/>
      <c r="T182" s="3"/>
      <c r="U182" s="3"/>
      <c r="V182" s="3"/>
      <c r="W182" s="3"/>
      <c r="X182" s="3"/>
      <c r="Y182" s="3"/>
    </row>
    <row r="183" spans="1:33" x14ac:dyDescent="0.2">
      <c r="A183" s="3"/>
      <c r="B183" s="4"/>
      <c r="C183" s="203"/>
      <c r="D183" s="6"/>
      <c r="E183" s="3"/>
      <c r="F183" s="3"/>
      <c r="G183" s="3"/>
      <c r="H183" s="3"/>
      <c r="I183" s="3"/>
      <c r="J183" s="3"/>
      <c r="K183" s="3"/>
      <c r="L183" s="3"/>
      <c r="M183" s="3"/>
      <c r="N183" s="3"/>
      <c r="O183" s="3"/>
      <c r="P183" s="3"/>
      <c r="Q183" s="3"/>
      <c r="R183" s="3"/>
      <c r="S183" s="3"/>
      <c r="T183" s="3"/>
      <c r="U183" s="3"/>
      <c r="V183" s="3"/>
      <c r="W183" s="3"/>
      <c r="X183" s="3"/>
      <c r="Y183" s="3"/>
    </row>
    <row r="184" spans="1:33" x14ac:dyDescent="0.2">
      <c r="A184" s="3"/>
      <c r="B184" s="4"/>
      <c r="C184" s="203"/>
      <c r="D184" s="6"/>
      <c r="E184" s="3"/>
      <c r="F184" s="3"/>
      <c r="G184" s="3"/>
      <c r="H184" s="3"/>
      <c r="I184" s="3"/>
      <c r="J184" s="3"/>
      <c r="K184" s="3"/>
      <c r="L184" s="3"/>
      <c r="M184" s="3"/>
      <c r="N184" s="3"/>
      <c r="O184" s="3"/>
      <c r="P184" s="3"/>
      <c r="Q184" s="3"/>
      <c r="R184" s="3"/>
      <c r="S184" s="3"/>
      <c r="T184" s="3"/>
      <c r="U184" s="3"/>
      <c r="V184" s="3"/>
      <c r="W184" s="3"/>
      <c r="X184" s="3"/>
      <c r="Y184" s="3"/>
    </row>
    <row r="185" spans="1:33" x14ac:dyDescent="0.2">
      <c r="A185" s="287" t="s">
        <v>2092</v>
      </c>
      <c r="B185" s="287"/>
      <c r="C185" s="288"/>
      <c r="D185" s="6"/>
      <c r="E185" s="3"/>
      <c r="F185" s="3"/>
      <c r="G185" s="3"/>
      <c r="H185" s="3"/>
      <c r="I185" s="3"/>
      <c r="J185" s="3"/>
      <c r="K185" s="3"/>
      <c r="L185" s="3"/>
      <c r="M185" s="3"/>
      <c r="N185" s="3"/>
      <c r="O185" s="3"/>
      <c r="P185" s="3"/>
      <c r="Q185" s="3"/>
      <c r="R185" s="3"/>
      <c r="S185" s="3"/>
      <c r="T185" s="3"/>
      <c r="U185" s="3"/>
      <c r="V185" s="3"/>
      <c r="W185" s="3"/>
      <c r="X185" s="3"/>
      <c r="Y185" s="3"/>
    </row>
    <row r="186" spans="1:33" x14ac:dyDescent="0.2">
      <c r="A186" s="267"/>
      <c r="B186" s="268"/>
      <c r="C186" s="269"/>
      <c r="D186" s="268"/>
      <c r="E186" s="268"/>
      <c r="F186" s="268"/>
      <c r="G186" s="270"/>
      <c r="H186" s="3"/>
      <c r="I186" s="3"/>
      <c r="J186" s="3"/>
      <c r="K186" s="3"/>
      <c r="L186" s="3"/>
      <c r="M186" s="3"/>
      <c r="N186" s="3"/>
      <c r="O186" s="3"/>
      <c r="P186" s="3"/>
      <c r="Q186" s="3"/>
      <c r="R186" s="3"/>
      <c r="S186" s="3"/>
      <c r="T186" s="3"/>
      <c r="U186" s="3"/>
      <c r="V186" s="3"/>
      <c r="W186" s="3"/>
      <c r="X186" s="3"/>
      <c r="Y186" s="3"/>
      <c r="AG186" t="s">
        <v>2093</v>
      </c>
    </row>
    <row r="187" spans="1:33" x14ac:dyDescent="0.2">
      <c r="A187" s="271"/>
      <c r="B187" s="272"/>
      <c r="C187" s="273"/>
      <c r="D187" s="272"/>
      <c r="E187" s="272"/>
      <c r="F187" s="272"/>
      <c r="G187" s="274"/>
      <c r="H187" s="3"/>
      <c r="I187" s="3"/>
      <c r="J187" s="3"/>
      <c r="K187" s="3"/>
      <c r="L187" s="3"/>
      <c r="M187" s="3"/>
      <c r="N187" s="3"/>
      <c r="O187" s="3"/>
      <c r="P187" s="3"/>
      <c r="Q187" s="3"/>
      <c r="R187" s="3"/>
      <c r="S187" s="3"/>
      <c r="T187" s="3"/>
      <c r="U187" s="3"/>
      <c r="V187" s="3"/>
      <c r="W187" s="3"/>
      <c r="X187" s="3"/>
      <c r="Y187" s="3"/>
    </row>
    <row r="188" spans="1:33" x14ac:dyDescent="0.2">
      <c r="A188" s="271"/>
      <c r="B188" s="272"/>
      <c r="C188" s="273"/>
      <c r="D188" s="272"/>
      <c r="E188" s="272"/>
      <c r="F188" s="272"/>
      <c r="G188" s="274"/>
      <c r="H188" s="3"/>
      <c r="I188" s="3"/>
      <c r="J188" s="3"/>
      <c r="K188" s="3"/>
      <c r="L188" s="3"/>
      <c r="M188" s="3"/>
      <c r="N188" s="3"/>
      <c r="O188" s="3"/>
      <c r="P188" s="3"/>
      <c r="Q188" s="3"/>
      <c r="R188" s="3"/>
      <c r="S188" s="3"/>
      <c r="T188" s="3"/>
      <c r="U188" s="3"/>
      <c r="V188" s="3"/>
      <c r="W188" s="3"/>
      <c r="X188" s="3"/>
      <c r="Y188" s="3"/>
    </row>
    <row r="189" spans="1:33" x14ac:dyDescent="0.2">
      <c r="A189" s="271"/>
      <c r="B189" s="272"/>
      <c r="C189" s="273"/>
      <c r="D189" s="272"/>
      <c r="E189" s="272"/>
      <c r="F189" s="272"/>
      <c r="G189" s="274"/>
      <c r="H189" s="3"/>
      <c r="I189" s="3"/>
      <c r="J189" s="3"/>
      <c r="K189" s="3"/>
      <c r="L189" s="3"/>
      <c r="M189" s="3"/>
      <c r="N189" s="3"/>
      <c r="O189" s="3"/>
      <c r="P189" s="3"/>
      <c r="Q189" s="3"/>
      <c r="R189" s="3"/>
      <c r="S189" s="3"/>
      <c r="T189" s="3"/>
      <c r="U189" s="3"/>
      <c r="V189" s="3"/>
      <c r="W189" s="3"/>
      <c r="X189" s="3"/>
      <c r="Y189" s="3"/>
    </row>
    <row r="190" spans="1:33" x14ac:dyDescent="0.2">
      <c r="A190" s="275"/>
      <c r="B190" s="276"/>
      <c r="C190" s="277"/>
      <c r="D190" s="276"/>
      <c r="E190" s="276"/>
      <c r="F190" s="276"/>
      <c r="G190" s="278"/>
      <c r="H190" s="3"/>
      <c r="I190" s="3"/>
      <c r="J190" s="3"/>
      <c r="K190" s="3"/>
      <c r="L190" s="3"/>
      <c r="M190" s="3"/>
      <c r="N190" s="3"/>
      <c r="O190" s="3"/>
      <c r="P190" s="3"/>
      <c r="Q190" s="3"/>
      <c r="R190" s="3"/>
      <c r="S190" s="3"/>
      <c r="T190" s="3"/>
      <c r="U190" s="3"/>
      <c r="V190" s="3"/>
      <c r="W190" s="3"/>
      <c r="X190" s="3"/>
      <c r="Y190" s="3"/>
    </row>
    <row r="191" spans="1:33" x14ac:dyDescent="0.2">
      <c r="A191" s="3"/>
      <c r="B191" s="4"/>
      <c r="C191" s="203"/>
      <c r="D191" s="6"/>
      <c r="E191" s="3"/>
      <c r="F191" s="3"/>
      <c r="G191" s="3"/>
      <c r="H191" s="3"/>
      <c r="I191" s="3"/>
      <c r="J191" s="3"/>
      <c r="K191" s="3"/>
      <c r="L191" s="3"/>
      <c r="M191" s="3"/>
      <c r="N191" s="3"/>
      <c r="O191" s="3"/>
      <c r="P191" s="3"/>
      <c r="Q191" s="3"/>
      <c r="R191" s="3"/>
      <c r="S191" s="3"/>
      <c r="T191" s="3"/>
      <c r="U191" s="3"/>
      <c r="V191" s="3"/>
      <c r="W191" s="3"/>
      <c r="X191" s="3"/>
      <c r="Y191" s="3"/>
    </row>
    <row r="192" spans="1:33" x14ac:dyDescent="0.2">
      <c r="C192" s="205"/>
      <c r="D192" s="10"/>
      <c r="AG192" t="s">
        <v>2094</v>
      </c>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PUpJnhoGZZbkyF5I3YT4cbqAOMPwuyeqCCILTZyjp9NT02vGOxzrhrWlxzbIEGKi143N/JDgNtRRDbiP+oAjA==" saltValue="1WNaw4l+vAVOEn6lgQg2Sw==" spinCount="100000" sheet="1" formatRows="0"/>
  <mergeCells count="12">
    <mergeCell ref="A1:G1"/>
    <mergeCell ref="C2:G2"/>
    <mergeCell ref="C3:G3"/>
    <mergeCell ref="C4:G4"/>
    <mergeCell ref="A178:B178"/>
    <mergeCell ref="A186:G190"/>
    <mergeCell ref="C22:G22"/>
    <mergeCell ref="C29:G29"/>
    <mergeCell ref="C50:G50"/>
    <mergeCell ref="C71:G71"/>
    <mergeCell ref="C73:G73"/>
    <mergeCell ref="A185:C18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68</vt:i4>
      </vt:variant>
    </vt:vector>
  </HeadingPairs>
  <TitlesOfParts>
    <vt:vector size="82" baseType="lpstr">
      <vt:lpstr>Pokyny pro vyplnění</vt:lpstr>
      <vt:lpstr>Stavba</vt:lpstr>
      <vt:lpstr>VzorPolozky</vt:lpstr>
      <vt:lpstr>SO 01 Stavební práce</vt:lpstr>
      <vt:lpstr>SO 01 Elektroinstalace silno</vt:lpstr>
      <vt:lpstr>SO 01 Elektroinstalace slabo</vt:lpstr>
      <vt:lpstr>SO 01 VZT</vt:lpstr>
      <vt:lpstr>SO 01 ÚT</vt:lpstr>
      <vt:lpstr>SO 01 ZTI</vt:lpstr>
      <vt:lpstr>SO 02 Zpevněné plochy</vt:lpstr>
      <vt:lpstr>SO 03 Přípojky</vt:lpstr>
      <vt:lpstr>SO 04 Oplocení</vt:lpstr>
      <vt:lpstr>SO 05 Sadovky</vt:lpstr>
      <vt:lpstr>VRN 01 Naklady</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'SO 01 Elektroinstalace silno'!Názvy_tisku</vt:lpstr>
      <vt:lpstr>'SO 01 Elektroinstalace slabo'!Názvy_tisku</vt:lpstr>
      <vt:lpstr>'SO 01 Stavební práce'!Názvy_tisku</vt:lpstr>
      <vt:lpstr>'SO 01 ÚT'!Názvy_tisku</vt:lpstr>
      <vt:lpstr>'SO 01 VZT'!Názvy_tisku</vt:lpstr>
      <vt:lpstr>'SO 01 ZTI'!Názvy_tisku</vt:lpstr>
      <vt:lpstr>'SO 02 Zpevněné plochy'!Názvy_tisku</vt:lpstr>
      <vt:lpstr>'SO 03 Přípojky'!Názvy_tisku</vt:lpstr>
      <vt:lpstr>'SO 04 Oplocení'!Názvy_tisku</vt:lpstr>
      <vt:lpstr>'SO 05 Sadovky'!Názvy_tisku</vt:lpstr>
      <vt:lpstr>'VRN 01 Naklady'!Názvy_tisku</vt:lpstr>
      <vt:lpstr>oadresa</vt:lpstr>
      <vt:lpstr>Stavba!Objednatel</vt:lpstr>
      <vt:lpstr>Stavba!Objekt</vt:lpstr>
      <vt:lpstr>'SO 01 Elektroinstalace silno'!Oblast_tisku</vt:lpstr>
      <vt:lpstr>'SO 01 Elektroinstalace slabo'!Oblast_tisku</vt:lpstr>
      <vt:lpstr>'SO 01 Stavební práce'!Oblast_tisku</vt:lpstr>
      <vt:lpstr>'SO 01 ÚT'!Oblast_tisku</vt:lpstr>
      <vt:lpstr>'SO 01 VZT'!Oblast_tisku</vt:lpstr>
      <vt:lpstr>'SO 01 ZTI'!Oblast_tisku</vt:lpstr>
      <vt:lpstr>'SO 02 Zpevněné plochy'!Oblast_tisku</vt:lpstr>
      <vt:lpstr>'SO 03 Přípojky'!Oblast_tisku</vt:lpstr>
      <vt:lpstr>'SO 04 Oplocení'!Oblast_tisku</vt:lpstr>
      <vt:lpstr>'SO 05 Sadovky'!Oblast_tisku</vt:lpstr>
      <vt:lpstr>Stavba!Oblast_tisku</vt:lpstr>
      <vt:lpstr>'VRN 01 Naklady'!Oblast_tisku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Eliška Janůtková</dc:creator>
  <cp:lastModifiedBy>Projektant1</cp:lastModifiedBy>
  <cp:lastPrinted>2019-03-19T12:27:02Z</cp:lastPrinted>
  <dcterms:created xsi:type="dcterms:W3CDTF">2009-04-08T07:15:50Z</dcterms:created>
  <dcterms:modified xsi:type="dcterms:W3CDTF">2025-03-17T11:03:55Z</dcterms:modified>
</cp:coreProperties>
</file>