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tavební úpravy" sheetId="2" r:id="rId2"/>
    <sheet name="VRN - Vedlejší rozpočtové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'01 - Stavební úpravy'!$C$99:$K$414</definedName>
    <definedName name="_xlnm.Print_Area" localSheetId="1">'01 - Stavební úpravy'!$C$4:$J$39,'01 - Stavební úpravy'!$C$45:$J$81,'01 - Stavební úpravy'!$C$87:$K$414</definedName>
    <definedName name="_xlnm.Print_Titles" localSheetId="1">'01 - Stavební úpravy'!$99:$99</definedName>
    <definedName name="_xlnm._FilterDatabase" localSheetId="2" hidden="1">'VRN - Vedlejší rozpočtové...'!$C$79:$K$109</definedName>
    <definedName name="_xlnm.Print_Area" localSheetId="2">'VRN - Vedlejší rozpočtové...'!$C$4:$J$39,'VRN - Vedlejší rozpočtové...'!$C$45:$J$61,'VRN - Vedlejší rozpočtové...'!$C$67:$K$109</definedName>
    <definedName name="_xlnm.Print_Titles" localSheetId="2">'VRN - Vedlejší rozpočtové...'!$79:$79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52"/>
  <c r="E7"/>
  <c r="E70"/>
  <c i="2" r="J37"/>
  <c r="J36"/>
  <c i="1" r="AY55"/>
  <c i="2" r="J35"/>
  <c i="1" r="AX55"/>
  <c i="2" r="BI410"/>
  <c r="BH410"/>
  <c r="BG410"/>
  <c r="BF410"/>
  <c r="T410"/>
  <c r="R410"/>
  <c r="P410"/>
  <c r="BI405"/>
  <c r="BH405"/>
  <c r="BG405"/>
  <c r="BF405"/>
  <c r="T405"/>
  <c r="R405"/>
  <c r="P405"/>
  <c r="BI400"/>
  <c r="BH400"/>
  <c r="BG400"/>
  <c r="BF400"/>
  <c r="T400"/>
  <c r="R400"/>
  <c r="P400"/>
  <c r="BI395"/>
  <c r="BH395"/>
  <c r="BG395"/>
  <c r="BF395"/>
  <c r="T395"/>
  <c r="R395"/>
  <c r="P395"/>
  <c r="BI392"/>
  <c r="BH392"/>
  <c r="BG392"/>
  <c r="BF392"/>
  <c r="T392"/>
  <c r="R392"/>
  <c r="P392"/>
  <c r="BI388"/>
  <c r="BH388"/>
  <c r="BG388"/>
  <c r="BF388"/>
  <c r="T388"/>
  <c r="R388"/>
  <c r="P388"/>
  <c r="BI384"/>
  <c r="BH384"/>
  <c r="BG384"/>
  <c r="BF384"/>
  <c r="T384"/>
  <c r="R384"/>
  <c r="P384"/>
  <c r="BI381"/>
  <c r="BH381"/>
  <c r="BG381"/>
  <c r="BF381"/>
  <c r="T381"/>
  <c r="R381"/>
  <c r="P381"/>
  <c r="BI377"/>
  <c r="BH377"/>
  <c r="BG377"/>
  <c r="BF377"/>
  <c r="T377"/>
  <c r="R377"/>
  <c r="P377"/>
  <c r="BI374"/>
  <c r="BH374"/>
  <c r="BG374"/>
  <c r="BF374"/>
  <c r="T374"/>
  <c r="R374"/>
  <c r="P374"/>
  <c r="BI370"/>
  <c r="BH370"/>
  <c r="BG370"/>
  <c r="BF370"/>
  <c r="T370"/>
  <c r="R370"/>
  <c r="P370"/>
  <c r="BI366"/>
  <c r="BH366"/>
  <c r="BG366"/>
  <c r="BF366"/>
  <c r="T366"/>
  <c r="R366"/>
  <c r="P366"/>
  <c r="BI362"/>
  <c r="BH362"/>
  <c r="BG362"/>
  <c r="BF362"/>
  <c r="T362"/>
  <c r="R362"/>
  <c r="P362"/>
  <c r="BI358"/>
  <c r="BH358"/>
  <c r="BG358"/>
  <c r="BF358"/>
  <c r="T358"/>
  <c r="R358"/>
  <c r="P358"/>
  <c r="BI354"/>
  <c r="BH354"/>
  <c r="BG354"/>
  <c r="BF354"/>
  <c r="T354"/>
  <c r="R354"/>
  <c r="P354"/>
  <c r="BI349"/>
  <c r="BH349"/>
  <c r="BG349"/>
  <c r="BF349"/>
  <c r="T349"/>
  <c r="R349"/>
  <c r="P349"/>
  <c r="BI346"/>
  <c r="BH346"/>
  <c r="BG346"/>
  <c r="BF346"/>
  <c r="T346"/>
  <c r="R346"/>
  <c r="P346"/>
  <c r="BI342"/>
  <c r="BH342"/>
  <c r="BG342"/>
  <c r="BF342"/>
  <c r="T342"/>
  <c r="R342"/>
  <c r="P342"/>
  <c r="BI338"/>
  <c r="BH338"/>
  <c r="BG338"/>
  <c r="BF338"/>
  <c r="T338"/>
  <c r="R338"/>
  <c r="P338"/>
  <c r="BI335"/>
  <c r="BH335"/>
  <c r="BG335"/>
  <c r="BF335"/>
  <c r="T335"/>
  <c r="R335"/>
  <c r="P335"/>
  <c r="BI331"/>
  <c r="BH331"/>
  <c r="BG331"/>
  <c r="BF331"/>
  <c r="T331"/>
  <c r="R331"/>
  <c r="P331"/>
  <c r="BI327"/>
  <c r="BH327"/>
  <c r="BG327"/>
  <c r="BF327"/>
  <c r="T327"/>
  <c r="R327"/>
  <c r="P327"/>
  <c r="BI323"/>
  <c r="BH323"/>
  <c r="BG323"/>
  <c r="BF323"/>
  <c r="T323"/>
  <c r="R323"/>
  <c r="P323"/>
  <c r="BI319"/>
  <c r="BH319"/>
  <c r="BG319"/>
  <c r="BF319"/>
  <c r="T319"/>
  <c r="R319"/>
  <c r="P319"/>
  <c r="BI315"/>
  <c r="BH315"/>
  <c r="BG315"/>
  <c r="BF315"/>
  <c r="T315"/>
  <c r="R315"/>
  <c r="P315"/>
  <c r="BI311"/>
  <c r="BH311"/>
  <c r="BG311"/>
  <c r="BF311"/>
  <c r="T311"/>
  <c r="R311"/>
  <c r="P311"/>
  <c r="BI306"/>
  <c r="BH306"/>
  <c r="BG306"/>
  <c r="BF306"/>
  <c r="T306"/>
  <c r="T305"/>
  <c r="R306"/>
  <c r="R305"/>
  <c r="P306"/>
  <c r="P305"/>
  <c r="BI303"/>
  <c r="BH303"/>
  <c r="BG303"/>
  <c r="BF303"/>
  <c r="T303"/>
  <c r="R303"/>
  <c r="P303"/>
  <c r="BI298"/>
  <c r="BH298"/>
  <c r="BG298"/>
  <c r="BF298"/>
  <c r="T298"/>
  <c r="R298"/>
  <c r="P298"/>
  <c r="BI295"/>
  <c r="BH295"/>
  <c r="BG295"/>
  <c r="BF295"/>
  <c r="T295"/>
  <c r="R295"/>
  <c r="P295"/>
  <c r="BI290"/>
  <c r="BH290"/>
  <c r="BG290"/>
  <c r="BF290"/>
  <c r="T290"/>
  <c r="R290"/>
  <c r="P290"/>
  <c r="BI285"/>
  <c r="BH285"/>
  <c r="BG285"/>
  <c r="BF285"/>
  <c r="T285"/>
  <c r="R285"/>
  <c r="P285"/>
  <c r="BI281"/>
  <c r="BH281"/>
  <c r="BG281"/>
  <c r="BF281"/>
  <c r="T281"/>
  <c r="R281"/>
  <c r="P281"/>
  <c r="BI278"/>
  <c r="BH278"/>
  <c r="BG278"/>
  <c r="BF278"/>
  <c r="T278"/>
  <c r="R278"/>
  <c r="P278"/>
  <c r="BI274"/>
  <c r="BH274"/>
  <c r="BG274"/>
  <c r="BF274"/>
  <c r="T274"/>
  <c r="R274"/>
  <c r="P274"/>
  <c r="BI270"/>
  <c r="BH270"/>
  <c r="BG270"/>
  <c r="BF270"/>
  <c r="T270"/>
  <c r="R270"/>
  <c r="P270"/>
  <c r="BI265"/>
  <c r="BH265"/>
  <c r="BG265"/>
  <c r="BF265"/>
  <c r="T265"/>
  <c r="R265"/>
  <c r="P265"/>
  <c r="BI261"/>
  <c r="BH261"/>
  <c r="BG261"/>
  <c r="BF261"/>
  <c r="T261"/>
  <c r="R261"/>
  <c r="P261"/>
  <c r="BI257"/>
  <c r="BH257"/>
  <c r="BG257"/>
  <c r="BF257"/>
  <c r="T257"/>
  <c r="R257"/>
  <c r="P257"/>
  <c r="BI252"/>
  <c r="BH252"/>
  <c r="BG252"/>
  <c r="BF252"/>
  <c r="T252"/>
  <c r="R252"/>
  <c r="P252"/>
  <c r="BI248"/>
  <c r="BH248"/>
  <c r="BG248"/>
  <c r="BF248"/>
  <c r="T248"/>
  <c r="R248"/>
  <c r="P248"/>
  <c r="BI243"/>
  <c r="BH243"/>
  <c r="BG243"/>
  <c r="BF243"/>
  <c r="T243"/>
  <c r="R243"/>
  <c r="P243"/>
  <c r="BI239"/>
  <c r="BH239"/>
  <c r="BG239"/>
  <c r="BF239"/>
  <c r="T239"/>
  <c r="T238"/>
  <c r="R239"/>
  <c r="R238"/>
  <c r="P239"/>
  <c r="P238"/>
  <c r="BI236"/>
  <c r="BH236"/>
  <c r="BG236"/>
  <c r="BF236"/>
  <c r="T236"/>
  <c r="R236"/>
  <c r="P236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2"/>
  <c r="BH222"/>
  <c r="BG222"/>
  <c r="BF222"/>
  <c r="T222"/>
  <c r="R222"/>
  <c r="P222"/>
  <c r="BI218"/>
  <c r="BH218"/>
  <c r="BG218"/>
  <c r="BF218"/>
  <c r="T218"/>
  <c r="R218"/>
  <c r="P218"/>
  <c r="BI213"/>
  <c r="BH213"/>
  <c r="BG213"/>
  <c r="BF213"/>
  <c r="T213"/>
  <c r="R213"/>
  <c r="P213"/>
  <c r="BI208"/>
  <c r="BH208"/>
  <c r="BG208"/>
  <c r="BF208"/>
  <c r="T208"/>
  <c r="R208"/>
  <c r="P208"/>
  <c r="BI204"/>
  <c r="BH204"/>
  <c r="BG204"/>
  <c r="BF204"/>
  <c r="T204"/>
  <c r="R204"/>
  <c r="P204"/>
  <c r="BI199"/>
  <c r="BH199"/>
  <c r="BG199"/>
  <c r="BF199"/>
  <c r="T199"/>
  <c r="R199"/>
  <c r="P199"/>
  <c r="BI194"/>
  <c r="BH194"/>
  <c r="BG194"/>
  <c r="BF194"/>
  <c r="T194"/>
  <c r="R194"/>
  <c r="P194"/>
  <c r="BI189"/>
  <c r="BH189"/>
  <c r="BG189"/>
  <c r="BF189"/>
  <c r="T189"/>
  <c r="R189"/>
  <c r="P189"/>
  <c r="BI184"/>
  <c r="BH184"/>
  <c r="BG184"/>
  <c r="BF184"/>
  <c r="T184"/>
  <c r="R184"/>
  <c r="P184"/>
  <c r="BI180"/>
  <c r="BH180"/>
  <c r="BG180"/>
  <c r="BF180"/>
  <c r="T180"/>
  <c r="R180"/>
  <c r="P180"/>
  <c r="BI175"/>
  <c r="BH175"/>
  <c r="BG175"/>
  <c r="BF175"/>
  <c r="T175"/>
  <c r="R175"/>
  <c r="P175"/>
  <c r="BI169"/>
  <c r="BH169"/>
  <c r="BG169"/>
  <c r="BF169"/>
  <c r="T169"/>
  <c r="T168"/>
  <c r="R169"/>
  <c r="R168"/>
  <c r="P169"/>
  <c r="P168"/>
  <c r="BI162"/>
  <c r="BH162"/>
  <c r="BG162"/>
  <c r="BF162"/>
  <c r="T162"/>
  <c r="R162"/>
  <c r="P162"/>
  <c r="BI157"/>
  <c r="BH157"/>
  <c r="BG157"/>
  <c r="BF157"/>
  <c r="T157"/>
  <c r="R157"/>
  <c r="P157"/>
  <c r="BI152"/>
  <c r="BH152"/>
  <c r="BG152"/>
  <c r="BF152"/>
  <c r="T152"/>
  <c r="R152"/>
  <c r="P152"/>
  <c r="BI147"/>
  <c r="BH147"/>
  <c r="BG147"/>
  <c r="BF147"/>
  <c r="T147"/>
  <c r="R147"/>
  <c r="P147"/>
  <c r="BI142"/>
  <c r="BH142"/>
  <c r="BG142"/>
  <c r="BF142"/>
  <c r="T142"/>
  <c r="R142"/>
  <c r="P142"/>
  <c r="BI137"/>
  <c r="BH137"/>
  <c r="BG137"/>
  <c r="BF137"/>
  <c r="T137"/>
  <c r="R137"/>
  <c r="P137"/>
  <c r="BI132"/>
  <c r="BH132"/>
  <c r="BG132"/>
  <c r="BF132"/>
  <c r="T132"/>
  <c r="R132"/>
  <c r="P132"/>
  <c r="BI128"/>
  <c r="BH128"/>
  <c r="BG128"/>
  <c r="BF128"/>
  <c r="T128"/>
  <c r="R128"/>
  <c r="P128"/>
  <c r="BI123"/>
  <c r="BH123"/>
  <c r="BG123"/>
  <c r="BF123"/>
  <c r="T123"/>
  <c r="R123"/>
  <c r="P123"/>
  <c r="BI118"/>
  <c r="BH118"/>
  <c r="BG118"/>
  <c r="BF118"/>
  <c r="T118"/>
  <c r="R118"/>
  <c r="P118"/>
  <c r="BI114"/>
  <c r="BH114"/>
  <c r="BG114"/>
  <c r="BF114"/>
  <c r="T114"/>
  <c r="R114"/>
  <c r="P114"/>
  <c r="BI109"/>
  <c r="BH109"/>
  <c r="BG109"/>
  <c r="BF109"/>
  <c r="T109"/>
  <c r="R109"/>
  <c r="P109"/>
  <c r="BI103"/>
  <c r="BH103"/>
  <c r="BG103"/>
  <c r="BF103"/>
  <c r="T103"/>
  <c r="T102"/>
  <c r="R103"/>
  <c r="R102"/>
  <c r="P103"/>
  <c r="P102"/>
  <c r="J97"/>
  <c r="J96"/>
  <c r="F96"/>
  <c r="F94"/>
  <c r="E92"/>
  <c r="J55"/>
  <c r="J54"/>
  <c r="F54"/>
  <c r="F52"/>
  <c r="E50"/>
  <c r="J18"/>
  <c r="E18"/>
  <c r="F55"/>
  <c r="J17"/>
  <c r="J12"/>
  <c r="J94"/>
  <c r="E7"/>
  <c r="E48"/>
  <c i="1" r="L50"/>
  <c r="AM50"/>
  <c r="AM49"/>
  <c r="L49"/>
  <c r="AM47"/>
  <c r="L47"/>
  <c r="L45"/>
  <c r="L44"/>
  <c i="2" r="BK290"/>
  <c r="BK285"/>
  <c r="BK236"/>
  <c r="J257"/>
  <c r="BK239"/>
  <c r="J227"/>
  <c r="BK109"/>
  <c r="J278"/>
  <c i="3" r="BK106"/>
  <c i="2" r="BK222"/>
  <c r="BK180"/>
  <c r="BK338"/>
  <c r="BK335"/>
  <c r="J370"/>
  <c r="J400"/>
  <c i="3" r="BK102"/>
  <c i="2" r="BK114"/>
  <c r="BK227"/>
  <c i="3" r="J98"/>
  <c i="2" r="BK233"/>
  <c r="BK392"/>
  <c r="BK274"/>
  <c r="J180"/>
  <c r="J233"/>
  <c r="BK410"/>
  <c r="BK377"/>
  <c r="J358"/>
  <c r="BK189"/>
  <c i="3" r="J90"/>
  <c i="2" r="J315"/>
  <c r="BK315"/>
  <c r="BK395"/>
  <c r="BK319"/>
  <c r="J270"/>
  <c r="BK257"/>
  <c r="J132"/>
  <c r="J157"/>
  <c r="BK295"/>
  <c r="J338"/>
  <c r="BK374"/>
  <c r="BK229"/>
  <c r="BK349"/>
  <c r="BK231"/>
  <c r="J137"/>
  <c r="BK370"/>
  <c r="BK184"/>
  <c r="J175"/>
  <c r="BK358"/>
  <c r="J331"/>
  <c r="BK298"/>
  <c r="BK213"/>
  <c r="J218"/>
  <c r="BK270"/>
  <c r="BK311"/>
  <c r="BK261"/>
  <c r="J194"/>
  <c r="BK281"/>
  <c r="BK346"/>
  <c r="BK103"/>
  <c r="J189"/>
  <c r="J243"/>
  <c r="J265"/>
  <c r="BK323"/>
  <c i="1" r="AS54"/>
  <c i="2" r="J346"/>
  <c r="BK381"/>
  <c r="J319"/>
  <c i="3" r="BK90"/>
  <c i="2" r="BK152"/>
  <c r="J252"/>
  <c r="J103"/>
  <c r="BK123"/>
  <c r="J392"/>
  <c r="J239"/>
  <c r="J184"/>
  <c r="J335"/>
  <c r="BK162"/>
  <c i="3" r="J86"/>
  <c i="2" r="BK354"/>
  <c r="J199"/>
  <c r="BK384"/>
  <c r="J366"/>
  <c r="J405"/>
  <c r="BK132"/>
  <c r="BK137"/>
  <c i="3" r="J82"/>
  <c i="2" r="J162"/>
  <c r="BK252"/>
  <c r="BK278"/>
  <c r="BK248"/>
  <c r="J384"/>
  <c r="J285"/>
  <c i="3" r="BK86"/>
  <c i="2" r="J208"/>
  <c r="BK265"/>
  <c r="BK157"/>
  <c r="BK366"/>
  <c r="J323"/>
  <c r="BK175"/>
  <c r="BK362"/>
  <c r="J274"/>
  <c r="J229"/>
  <c r="J231"/>
  <c r="J281"/>
  <c r="J147"/>
  <c r="J295"/>
  <c r="J342"/>
  <c r="BK342"/>
  <c r="J109"/>
  <c r="BK128"/>
  <c r="BK208"/>
  <c r="J303"/>
  <c r="J142"/>
  <c r="BK147"/>
  <c r="J152"/>
  <c r="J306"/>
  <c r="J204"/>
  <c r="BK218"/>
  <c r="BK306"/>
  <c i="3" r="J102"/>
  <c i="2" r="J362"/>
  <c r="J128"/>
  <c r="BK327"/>
  <c r="J410"/>
  <c r="J298"/>
  <c r="BK243"/>
  <c i="3" r="J94"/>
  <c i="2" r="J261"/>
  <c r="J213"/>
  <c r="BK118"/>
  <c r="BK303"/>
  <c r="J123"/>
  <c r="J236"/>
  <c i="3" r="BK98"/>
  <c i="2" r="J381"/>
  <c r="BK204"/>
  <c r="J169"/>
  <c r="J354"/>
  <c r="BK400"/>
  <c r="J327"/>
  <c r="J118"/>
  <c r="J377"/>
  <c r="BK199"/>
  <c i="3" r="BK82"/>
  <c i="2" r="J374"/>
  <c r="J114"/>
  <c r="BK388"/>
  <c r="J388"/>
  <c r="J290"/>
  <c r="BK405"/>
  <c r="J311"/>
  <c r="BK194"/>
  <c r="J222"/>
  <c r="J248"/>
  <c r="J395"/>
  <c r="BK331"/>
  <c r="BK142"/>
  <c i="3" r="J106"/>
  <c i="2" r="BK169"/>
  <c r="J349"/>
  <c i="3" r="BK94"/>
  <c i="2" l="1" r="T136"/>
  <c r="P183"/>
  <c r="BK242"/>
  <c r="J242"/>
  <c r="J73"/>
  <c r="BK280"/>
  <c r="J280"/>
  <c r="J75"/>
  <c r="BK310"/>
  <c r="J310"/>
  <c r="J78"/>
  <c r="P394"/>
  <c r="R108"/>
  <c r="P174"/>
  <c r="BK212"/>
  <c r="J212"/>
  <c r="J69"/>
  <c r="R226"/>
  <c r="P269"/>
  <c r="T289"/>
  <c r="R348"/>
  <c r="BK108"/>
  <c r="BK174"/>
  <c r="J174"/>
  <c r="J67"/>
  <c r="P212"/>
  <c r="P242"/>
  <c r="P280"/>
  <c r="P310"/>
  <c r="R394"/>
  <c r="T108"/>
  <c r="T107"/>
  <c r="BK183"/>
  <c r="J183"/>
  <c r="J68"/>
  <c r="BK226"/>
  <c r="J226"/>
  <c r="J70"/>
  <c r="BK269"/>
  <c r="J269"/>
  <c r="J74"/>
  <c r="BK289"/>
  <c r="J289"/>
  <c r="J76"/>
  <c r="R310"/>
  <c r="BK394"/>
  <c r="J394"/>
  <c r="J80"/>
  <c i="3" r="BK81"/>
  <c r="J81"/>
  <c r="J60"/>
  <c i="2" r="P136"/>
  <c r="R183"/>
  <c r="P226"/>
  <c r="T269"/>
  <c r="R289"/>
  <c r="P348"/>
  <c r="R136"/>
  <c r="R174"/>
  <c r="R167"/>
  <c r="R212"/>
  <c r="T242"/>
  <c r="T280"/>
  <c r="T310"/>
  <c r="T394"/>
  <c i="3" r="P81"/>
  <c r="P80"/>
  <c i="1" r="AU56"/>
  <c i="2" r="BK136"/>
  <c r="J136"/>
  <c r="J64"/>
  <c r="T183"/>
  <c r="T226"/>
  <c r="R269"/>
  <c r="P289"/>
  <c r="T348"/>
  <c i="3" r="T81"/>
  <c r="T80"/>
  <c i="2" r="P108"/>
  <c r="P107"/>
  <c r="T174"/>
  <c r="T212"/>
  <c r="R242"/>
  <c r="R241"/>
  <c r="R280"/>
  <c r="BK348"/>
  <c r="J348"/>
  <c r="J79"/>
  <c i="3" r="R81"/>
  <c r="R80"/>
  <c i="2" r="BK102"/>
  <c r="J102"/>
  <c r="J61"/>
  <c r="BK168"/>
  <c r="BK167"/>
  <c r="J167"/>
  <c r="J65"/>
  <c r="BK238"/>
  <c r="J238"/>
  <c r="J71"/>
  <c r="BK305"/>
  <c r="J305"/>
  <c r="J77"/>
  <c i="3" r="F55"/>
  <c r="J74"/>
  <c r="BE94"/>
  <c r="BE102"/>
  <c r="BE106"/>
  <c r="E48"/>
  <c r="BE86"/>
  <c r="BE98"/>
  <c i="2" r="J108"/>
  <c r="J63"/>
  <c i="3" r="BE82"/>
  <c i="2" r="BK241"/>
  <c r="J241"/>
  <c r="J72"/>
  <c i="3" r="BE90"/>
  <c i="2" r="J52"/>
  <c r="F97"/>
  <c r="BE103"/>
  <c r="BE354"/>
  <c r="BE370"/>
  <c r="BE374"/>
  <c r="BE405"/>
  <c r="BE410"/>
  <c r="E90"/>
  <c r="BE175"/>
  <c r="BE236"/>
  <c r="BE239"/>
  <c r="BE243"/>
  <c r="BE265"/>
  <c r="BE270"/>
  <c r="BE290"/>
  <c r="BE327"/>
  <c r="BE342"/>
  <c r="BE118"/>
  <c r="BE132"/>
  <c r="BE147"/>
  <c r="BE180"/>
  <c r="BE274"/>
  <c r="BE335"/>
  <c r="BE346"/>
  <c r="BE362"/>
  <c r="BE213"/>
  <c r="BE233"/>
  <c r="BE281"/>
  <c r="BE338"/>
  <c r="BE137"/>
  <c r="BE184"/>
  <c r="BE189"/>
  <c r="BE204"/>
  <c r="BE208"/>
  <c r="BE248"/>
  <c r="BE252"/>
  <c r="BE257"/>
  <c r="BE261"/>
  <c r="BE306"/>
  <c r="BE311"/>
  <c r="BE319"/>
  <c r="BE381"/>
  <c r="BE388"/>
  <c r="BE218"/>
  <c r="BE222"/>
  <c r="BE227"/>
  <c r="BE229"/>
  <c r="BE295"/>
  <c r="BE298"/>
  <c r="BE303"/>
  <c r="BE323"/>
  <c r="BE349"/>
  <c r="BE366"/>
  <c r="BE377"/>
  <c r="BE109"/>
  <c r="BE123"/>
  <c r="BE128"/>
  <c r="BE142"/>
  <c r="BE152"/>
  <c r="BE157"/>
  <c r="BE162"/>
  <c r="BE199"/>
  <c r="BE285"/>
  <c r="BE331"/>
  <c r="BE384"/>
  <c r="BE395"/>
  <c r="BE114"/>
  <c r="BE169"/>
  <c r="BE194"/>
  <c r="BE231"/>
  <c r="BE278"/>
  <c r="BE315"/>
  <c r="BE358"/>
  <c r="BE392"/>
  <c r="BE400"/>
  <c i="3" r="F34"/>
  <c i="1" r="BA56"/>
  <c i="2" r="F36"/>
  <c i="1" r="BC55"/>
  <c i="3" r="F35"/>
  <c i="1" r="BB56"/>
  <c i="2" r="F37"/>
  <c i="1" r="BD55"/>
  <c i="2" r="J34"/>
  <c i="1" r="AW55"/>
  <c i="2" r="F35"/>
  <c i="1" r="BB55"/>
  <c i="3" r="J34"/>
  <c i="1" r="AW56"/>
  <c i="2" r="F34"/>
  <c i="1" r="BA55"/>
  <c i="3" r="F37"/>
  <c i="1" r="BD56"/>
  <c i="3" r="F36"/>
  <c i="1" r="BC56"/>
  <c i="2" l="1" r="P167"/>
  <c r="T167"/>
  <c r="P101"/>
  <c r="T101"/>
  <c r="T241"/>
  <c r="P241"/>
  <c r="BK107"/>
  <c r="BK101"/>
  <c r="J101"/>
  <c r="J60"/>
  <c r="R107"/>
  <c r="R101"/>
  <c r="R100"/>
  <c r="J168"/>
  <c r="J66"/>
  <c i="3" r="BK80"/>
  <c r="J80"/>
  <c r="J59"/>
  <c i="1" r="BB54"/>
  <c r="AX54"/>
  <c i="2" r="J33"/>
  <c i="1" r="AV55"/>
  <c r="AT55"/>
  <c i="3" r="F33"/>
  <c i="1" r="AZ56"/>
  <c r="BA54"/>
  <c r="W30"/>
  <c r="BC54"/>
  <c r="AY54"/>
  <c r="BD54"/>
  <c r="W33"/>
  <c i="2" r="F33"/>
  <c i="1" r="AZ55"/>
  <c i="3" r="J33"/>
  <c i="1" r="AV56"/>
  <c r="AT56"/>
  <c i="2" l="1" r="T100"/>
  <c r="BK100"/>
  <c r="J100"/>
  <c r="P100"/>
  <c i="1" r="AU55"/>
  <c i="2" r="J107"/>
  <c r="J62"/>
  <c r="J59"/>
  <c r="J30"/>
  <c i="1" r="AG55"/>
  <c r="AN55"/>
  <c i="3" r="J30"/>
  <c i="1" r="AG56"/>
  <c r="W31"/>
  <c r="AZ54"/>
  <c r="AV54"/>
  <c r="AK29"/>
  <c r="AU54"/>
  <c r="W32"/>
  <c r="AW54"/>
  <c r="AK30"/>
  <c i="2" l="1" r="J39"/>
  <c i="3" r="J39"/>
  <c i="1" r="AN56"/>
  <c r="AG54"/>
  <c r="AK26"/>
  <c r="AK35"/>
  <c r="AT54"/>
  <c r="AN54"/>
  <c r="W29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<sst xmlns="http://schemas.openxmlformats.org/spreadsheetml/2006/main">
  <si>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</si>
  <si>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</si>
  <si>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</si>
  <si>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</si>
  <si>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</si>
  <si>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{7816acc6-e545-4d0f-8037-3dac458a3935}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</si>
  <si>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</si>
  <si>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</si>
  <si>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</si>
  <si>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</si>
  <si>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</si>
  <si>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0,001</t>
  </si>
  <si>
    <t>Kód:</t>
  </si>
  <si>
    <t>JS25-061</t>
  </si>
  <si>
    <t>Stavba:</t>
  </si>
  <si>
    <t>Rekonstrukce chladírenských a mrazících boxů SŠ Brno, Charbulova - odloučené pracoviště Nová Svratka</t>
  </si>
  <si>
    <t>KSO:</t>
  </si>
  <si>
    <t/>
  </si>
  <si>
    <t>CC-CZ:</t>
  </si>
  <si>
    <t>Místo:</t>
  </si>
  <si>
    <t>Veslařská 54, 637 00 Brno</t>
  </si>
  <si>
    <t>Datum:</t>
  </si>
  <si>
    <t>13. 5. 2025</t>
  </si>
  <si>
    <t>Zadavatel:</t>
  </si>
  <si>
    <t>IČ:</t>
  </si>
  <si>
    <t>60552255</t>
  </si>
  <si>
    <t>Střední škola Brno, Charbulova, p.o.</t>
  </si>
  <si>
    <t>DIČ:</t>
  </si>
  <si>
    <t>CZ60552255</t>
  </si>
  <si>
    <t>Zhotovitel:</t>
  </si>
  <si>
    <t xml:space="preserve"> </t>
  </si>
  <si>
    <t>Projektant:</t>
  </si>
  <si>
    <t>06679706</t>
  </si>
  <si>
    <t>Ing. Dagmar Gálová</t>
  </si>
  <si>
    <t>True</t>
  </si>
  <si>
    <t>Zpracovatel:</t>
  </si>
  <si>
    <t>08660361</t>
  </si>
  <si>
    <t>Ing. Jaroslav Stolička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</si>
  <si>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</si>
  <si>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podminky.urs.cz._x000d_
_x000d_
Nabídková cena obsahuje veškeré práce a dodávky obsažené v projektové dokumentaci, výkazu výměr, technické zprávě a ve výkresové části.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</si>
  <si>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</si>
  <si>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</si>
  <si>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</si>
  <si>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</si>
  <si>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</si>
  <si>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</si>
  <si>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</si>
  <si>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</si>
  <si>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</si>
  <si>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</si>
  <si>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</si>
  <si>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</si>
  <si>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</si>
  <si>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</si>
  <si>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</si>
  <si>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</si>
  <si>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</si>
  <si>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</si>
  <si>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</si>
  <si>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</si>
  <si>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</si>
  <si>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</si>
  <si>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</si>
  <si>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</si>
  <si>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</si>
  <si>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</si>
  <si>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</si>
  <si>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</si>
  <si>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</si>
  <si>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</si>
  <si>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</si>
  <si>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</si>
  <si>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</si>
  <si>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</si>
  <si>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</si>
  <si>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</si>
  <si>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</si>
  <si>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</si>
  <si>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</si>
  <si>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</si>
  <si>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</t>
  </si>
  <si>
    <t>STA</t>
  </si>
  <si>
    <t>1</t>
  </si>
  <si>
    <t>{5dac9819-fa71-4421-851a-f2fc1c89a34e}</t>
  </si>
  <si>
    <t>2</t>
  </si>
  <si>
    <t>VRN</t>
  </si>
  <si>
    <t>Vedlejší rozpočtové náklady</t>
  </si>
  <si>
    <t>{4fd0492c-02e5-456d-83dd-7a886ef65501}</t>
  </si>
  <si>
    <t>KRYCÍ LIST SOUPISU PRACÍ</t>
  </si>
  <si>
    <t>Objekt:</t>
  </si>
  <si>
    <t>01 - Stavební úpravy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</si>
  <si>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</si>
  <si>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</si>
  <si>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</si>
  <si>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</si>
  <si>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</si>
  <si>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</si>
  <si>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</si>
  <si>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  61 - Úprava povrchů vnitřních</t>
  </si>
  <si>
    <t xml:space="preserve">      63 - Podlahy a podlahové konstrukce</t>
  </si>
  <si>
    <t xml:space="preserve">    9 - Ostatní konstrukce a práce, bourání</t>
  </si>
  <si>
    <t xml:space="preserve">      94 - Lešení a stavební výtahy</t>
  </si>
  <si>
    <t xml:space="preserve">      95 - Různé dokončovací konstrukce a práce pozemních staveb</t>
  </si>
  <si>
    <t xml:space="preserve">      96 - Bourání konstrukcí</t>
  </si>
  <si>
    <t xml:space="preserve">      97 - Prorážení otvorů a ostatní bourací práce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</si>
  <si>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</si>
  <si>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</si>
  <si>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</si>
  <si>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</si>
  <si>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</si>
  <si>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725 - Zdravotechnika - zařizovací předměty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</si>
  <si>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</si>
  <si>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</si>
  <si>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</si>
  <si>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</si>
  <si>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</si>
  <si>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</si>
  <si>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</si>
  <si>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</si>
  <si>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</si>
  <si>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</si>
  <si>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</si>
  <si>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</si>
  <si>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</si>
  <si>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</si>
  <si>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</si>
  <si>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</si>
  <si>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</si>
  <si>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</si>
  <si>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</si>
  <si>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</si>
  <si>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</si>
  <si>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</si>
  <si>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</si>
  <si>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</si>
  <si>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346272256</t>
  </si>
  <si>
    <t>Přizdívky z pórobetonových tvárnic objemová hmotnost do 500 kg/m3, na tenké maltové lože, tloušťka přizdívky 150 mm</t>
  </si>
  <si>
    <t>m2</t>
  </si>
  <si>
    <t>CS ÚRS 2025 01</t>
  </si>
  <si>
    <t>4</t>
  </si>
  <si>
    <t>734320771</t>
  </si>
  <si>
    <t>Online PSC</t>
  </si>
  <si>
    <t>https://podminky.urs.cz/item/CS_URS_2025_01/346272256</t>
  </si>
  <si>
    <t>VV</t>
  </si>
  <si>
    <t>3,31*0,9 "26"</t>
  </si>
  <si>
    <t>Součet</t>
  </si>
  <si>
    <t>6</t>
  </si>
  <si>
    <t>Úpravy povrchů, podlahy a osazování výplní</t>
  </si>
  <si>
    <t>61</t>
  </si>
  <si>
    <t>Úprava povrchů vnitřních</t>
  </si>
  <si>
    <t>612131101</t>
  </si>
  <si>
    <t>Podkladní a spojovací vrstva vnitřních omítaných ploch cementový postřik nanášený ručně celoplošně stěn</t>
  </si>
  <si>
    <t>-1687676023</t>
  </si>
  <si>
    <t>https://podminky.urs.cz/item/CS_URS_2025_01/612131101</t>
  </si>
  <si>
    <t>0,15*(2,02+1,0+2,02) "23"</t>
  </si>
  <si>
    <t>2,1*0,9+0,9*0,9 "26"</t>
  </si>
  <si>
    <t>612321121</t>
  </si>
  <si>
    <t>Omítka vápenocementová vnitřních ploch nanášená ručně jednovrstvá, tloušťky do 10 mm hladká svislých konstrukcí stěn</t>
  </si>
  <si>
    <t>359136362</t>
  </si>
  <si>
    <t>https://podminky.urs.cz/item/CS_URS_2025_01/612321121</t>
  </si>
  <si>
    <t>2,1*0,9 "26"</t>
  </si>
  <si>
    <t>612321141</t>
  </si>
  <si>
    <t>Omítka vápenocementová vnitřních ploch nanášená ručně dvouvrstvá, tloušťky jádrové omítky do 10 mm a tloušťky štuku do 3 mm štuková svislých konstrukcí stěn</t>
  </si>
  <si>
    <t>1548421507</t>
  </si>
  <si>
    <t>https://podminky.urs.cz/item/CS_URS_2025_01/612321141</t>
  </si>
  <si>
    <t>0,9*0,9 "26"</t>
  </si>
  <si>
    <t>5</t>
  </si>
  <si>
    <t>612321191</t>
  </si>
  <si>
    <t>Omítka vápenocementová vnitřních ploch nanášená ručně Příplatek k cenám za každých dalších i započatých 5 mm tloušťky omítky přes 10 mm stěn</t>
  </si>
  <si>
    <t>-663364518</t>
  </si>
  <si>
    <t>https://podminky.urs.cz/item/CS_URS_2025_01/612321191</t>
  </si>
  <si>
    <t>612325413</t>
  </si>
  <si>
    <t>Oprava vápenocementové omítky vnitřních ploch hladké, tl. do 20 mm stěn, v rozsahu opravované plochy přes 30 do 50%</t>
  </si>
  <si>
    <t>-1860100589</t>
  </si>
  <si>
    <t>https://podminky.urs.cz/item/CS_URS_2025_01/612325413</t>
  </si>
  <si>
    <t>2,1*(1,74+3,85+0,84)-1,0*2,02 "26"</t>
  </si>
  <si>
    <t>7</t>
  </si>
  <si>
    <t>612325423</t>
  </si>
  <si>
    <t>Oprava vápenocementové omítky vnitřních ploch štukové dvouvrstvé, tl. jádrové omítky do 20 mm a tl. štuku do 3 mm stěn, v rozsahu opravované plochy přes 30 do 50%</t>
  </si>
  <si>
    <t>1618921880</t>
  </si>
  <si>
    <t>https://podminky.urs.cz/item/CS_URS_2025_01/612325423</t>
  </si>
  <si>
    <t>3,22*(2,42+4,54+2,0)-1,32*2,1 "23"</t>
  </si>
  <si>
    <t>63</t>
  </si>
  <si>
    <t>Podlahy a podlahové konstrukce</t>
  </si>
  <si>
    <t>8</t>
  </si>
  <si>
    <t>632441215</t>
  </si>
  <si>
    <t>Potěr anhydritový samonivelační litý tř. C 20, tl. přes 45 do 50 mm</t>
  </si>
  <si>
    <t>-1670597095</t>
  </si>
  <si>
    <t>https://podminky.urs.cz/item/CS_URS_2025_01/632441215</t>
  </si>
  <si>
    <t>P1-N:</t>
  </si>
  <si>
    <t>17,74 "23"</t>
  </si>
  <si>
    <t>9</t>
  </si>
  <si>
    <t>632441291</t>
  </si>
  <si>
    <t>Potěr anhydritový samonivelační litý Příplatek k cenám za každých dalších i započatých 5 mm tloušťky přes 50 mm tř. C 20</t>
  </si>
  <si>
    <t>1381421864</t>
  </si>
  <si>
    <t>https://podminky.urs.cz/item/CS_URS_2025_01/632441291</t>
  </si>
  <si>
    <t>17,74*6 "23"</t>
  </si>
  <si>
    <t>10</t>
  </si>
  <si>
    <t>632451103</t>
  </si>
  <si>
    <t>Potěr cementový samonivelační ze suchých směsí tloušťky přes 5 do 10 mm</t>
  </si>
  <si>
    <t>-839062805</t>
  </si>
  <si>
    <t>https://podminky.urs.cz/item/CS_URS_2025_01/632451103</t>
  </si>
  <si>
    <t>11</t>
  </si>
  <si>
    <t>631351101</t>
  </si>
  <si>
    <t>Bednění v podlahách rýh a hran zřízení</t>
  </si>
  <si>
    <t>-799752730</t>
  </si>
  <si>
    <t>https://podminky.urs.cz/item/CS_URS_2025_01/631351101</t>
  </si>
  <si>
    <t>3,85*0,04 "23"</t>
  </si>
  <si>
    <t>631351102</t>
  </si>
  <si>
    <t>Bednění v podlahách rýh a hran odstranění</t>
  </si>
  <si>
    <t>311403196</t>
  </si>
  <si>
    <t>https://podminky.urs.cz/item/CS_URS_2025_01/631351102</t>
  </si>
  <si>
    <t>13</t>
  </si>
  <si>
    <t>634112112</t>
  </si>
  <si>
    <t>Obvodová dilatace mezi stěnou a mazaninou nebo potěrem podlahovým páskem z pěnového PE tl. do 10 mm, výšky 100 mm</t>
  </si>
  <si>
    <t>m</t>
  </si>
  <si>
    <t>-594078408</t>
  </si>
  <si>
    <t>https://podminky.urs.cz/item/CS_URS_2025_01/634112112</t>
  </si>
  <si>
    <t>17,18 "23"</t>
  </si>
  <si>
    <t>Ostatní konstrukce a práce, bourání</t>
  </si>
  <si>
    <t>94</t>
  </si>
  <si>
    <t>Lešení a stavební výtahy</t>
  </si>
  <si>
    <t>14</t>
  </si>
  <si>
    <t>949101112</t>
  </si>
  <si>
    <t>Lešení pomocné pracovní pro objekty pozemních staveb pro zatížení do 150 kg/m2, o výšce lešeňové podlahy přes 1,9 do 3,5 m</t>
  </si>
  <si>
    <t>-1889833934</t>
  </si>
  <si>
    <t>https://podminky.urs.cz/item/CS_URS_2025_01/949101112</t>
  </si>
  <si>
    <t>6,7 "26"</t>
  </si>
  <si>
    <t>95</t>
  </si>
  <si>
    <t>Různé dokončovací konstrukce a práce pozemních staveb</t>
  </si>
  <si>
    <t>15</t>
  </si>
  <si>
    <t>952901111</t>
  </si>
  <si>
    <t>Vyčištění budov nebo objektů před předáním do užívání budov bytové nebo občanské výstavby, světlé výšky podlaží do 4 m</t>
  </si>
  <si>
    <t>-1693429770</t>
  </si>
  <si>
    <t>https://podminky.urs.cz/item/CS_URS_2025_01/952901111</t>
  </si>
  <si>
    <t>16</t>
  </si>
  <si>
    <t>950000001R</t>
  </si>
  <si>
    <t>Stavební přípomoce a prostupy profesí TZB</t>
  </si>
  <si>
    <t>kpl</t>
  </si>
  <si>
    <t>-1197049212</t>
  </si>
  <si>
    <t>96</t>
  </si>
  <si>
    <t>Bourání konstrukcí</t>
  </si>
  <si>
    <t>17</t>
  </si>
  <si>
    <t>962031133</t>
  </si>
  <si>
    <t>Bourání příček nebo přizdívek z cihel pálených plných nebo dutých, tl. přes 100 do 150 mm</t>
  </si>
  <si>
    <t>788105573</t>
  </si>
  <si>
    <t>https://podminky.urs.cz/item/CS_URS_2025_01/962031133</t>
  </si>
  <si>
    <t>3,35*(3,85+3,85+2,12+2,12)</t>
  </si>
  <si>
    <t>-0,87*2,17*2-0,87*2,25 "odpočet otvorů"</t>
  </si>
  <si>
    <t>18</t>
  </si>
  <si>
    <t>965045113</t>
  </si>
  <si>
    <t>Bourání potěrů tl. do 50 mm cementových nebo pískocementových, plochy přes 4 m2</t>
  </si>
  <si>
    <t>-2140141985</t>
  </si>
  <si>
    <t>https://podminky.urs.cz/item/CS_URS_2025_01/965045113</t>
  </si>
  <si>
    <t>P1-S:</t>
  </si>
  <si>
    <t>3,92+4,05+4,32+4,05 "23"</t>
  </si>
  <si>
    <t>19</t>
  </si>
  <si>
    <t>965043341</t>
  </si>
  <si>
    <t>Bourání mazanin betonových s potěrem nebo teracem tl. do 100 mm, plochy přes 4 m2</t>
  </si>
  <si>
    <t>m3</t>
  </si>
  <si>
    <t>-1165815534</t>
  </si>
  <si>
    <t>https://podminky.urs.cz/item/CS_URS_2025_01/965043341</t>
  </si>
  <si>
    <t>(3,92+4,05+4,32+4,05)*0,05 "23"</t>
  </si>
  <si>
    <t>20</t>
  </si>
  <si>
    <t>965049111</t>
  </si>
  <si>
    <t>Bourání mazanin Příplatek k cenám za bourání mazanin betonových se svařovanou sítí, tl. do 100 mm</t>
  </si>
  <si>
    <t>-1270237048</t>
  </si>
  <si>
    <t>https://podminky.urs.cz/item/CS_URS_2025_01/965049111</t>
  </si>
  <si>
    <t>968072456</t>
  </si>
  <si>
    <t>Vybourání kovových rámů oken s křídly, dveřních zárubní, vrat, stěn, ostění nebo obkladů dveřních zárubní, plochy přes 2 m2</t>
  </si>
  <si>
    <t>1316228048</t>
  </si>
  <si>
    <t>https://podminky.urs.cz/item/CS_URS_2025_01/968072456</t>
  </si>
  <si>
    <t>1,0*2,02</t>
  </si>
  <si>
    <t>22</t>
  </si>
  <si>
    <t>968072558</t>
  </si>
  <si>
    <t>Vybourání kovových rámů oken s křídly, dveřních zárubní, vrat, stěn, ostění nebo obkladů vrat, mimo posuvných a skládacích, plochy do 5 m2</t>
  </si>
  <si>
    <t>-369258672</t>
  </si>
  <si>
    <t>https://podminky.urs.cz/item/CS_URS_2025_01/968072558</t>
  </si>
  <si>
    <t>0,87*1,95*3 "dveře chladících boxů včetně zárubně"</t>
  </si>
  <si>
    <t>97</t>
  </si>
  <si>
    <t>Prorážení otvorů a ostatní bourací práce</t>
  </si>
  <si>
    <t>23</t>
  </si>
  <si>
    <t>978021291</t>
  </si>
  <si>
    <t>Otlučení cementových vnitřních ploch stropů, v rozsahu do 100 %</t>
  </si>
  <si>
    <t>-211771448</t>
  </si>
  <si>
    <t>https://podminky.urs.cz/item/CS_URS_2025_01/978021291</t>
  </si>
  <si>
    <t>S1-S:</t>
  </si>
  <si>
    <t>3,92+2,93+2,27+3,03 "23"</t>
  </si>
  <si>
    <t>24</t>
  </si>
  <si>
    <t>972084121R</t>
  </si>
  <si>
    <t>Příplatek k otlučení omítek za omítky s rabicovým pletivem</t>
  </si>
  <si>
    <t>748855642</t>
  </si>
  <si>
    <t>25</t>
  </si>
  <si>
    <t>972084122R</t>
  </si>
  <si>
    <t>Odstranění parotěsné zábrany z podhledů a stropů</t>
  </si>
  <si>
    <t>-367891808</t>
  </si>
  <si>
    <t>997</t>
  </si>
  <si>
    <t>Přesun sutě</t>
  </si>
  <si>
    <t>26</t>
  </si>
  <si>
    <t>997013211</t>
  </si>
  <si>
    <t>Vnitrostaveništní doprava suti a vybouraných hmot vodorovně do 50 m s naložením ručně pro budovy a haly výšky do 6 m</t>
  </si>
  <si>
    <t>t</t>
  </si>
  <si>
    <t>1928335284</t>
  </si>
  <si>
    <t>https://podminky.urs.cz/item/CS_URS_2025_01/997013211</t>
  </si>
  <si>
    <t>27</t>
  </si>
  <si>
    <t>997006012</t>
  </si>
  <si>
    <t>Úprava stavebního odpadu třídění ruční</t>
  </si>
  <si>
    <t>-1569814712</t>
  </si>
  <si>
    <t>https://podminky.urs.cz/item/CS_URS_2025_01/997006012</t>
  </si>
  <si>
    <t>28</t>
  </si>
  <si>
    <t>997006512</t>
  </si>
  <si>
    <t>Vodorovná doprava suti na skládku s naložením na dopravní prostředek a složením přes 100 m do 1 km</t>
  </si>
  <si>
    <t>-1990678722</t>
  </si>
  <si>
    <t>https://podminky.urs.cz/item/CS_URS_2025_01/997006512</t>
  </si>
  <si>
    <t>29</t>
  </si>
  <si>
    <t>997006519</t>
  </si>
  <si>
    <t>Vodorovná doprava suti na skládku Příplatek k ceně -6512 za každý další i započatý 1 km</t>
  </si>
  <si>
    <t>-1880679446</t>
  </si>
  <si>
    <t>https://podminky.urs.cz/item/CS_URS_2025_01/997006519</t>
  </si>
  <si>
    <t>19,022*14 'Přepočtené koeficientem množství</t>
  </si>
  <si>
    <t>30</t>
  </si>
  <si>
    <t>997013871</t>
  </si>
  <si>
    <t>Poplatek za uložení stavebního odpadu na recyklační skládce (skládkovné) směsného stavebního a demoličního zatříděného do Katalogu odpadů pod kódem 17 09 04</t>
  </si>
  <si>
    <t>2018228134</t>
  </si>
  <si>
    <t>https://podminky.urs.cz/item/CS_URS_2025_01/997013871</t>
  </si>
  <si>
    <t>998</t>
  </si>
  <si>
    <t>Přesun hmot</t>
  </si>
  <si>
    <t>31</t>
  </si>
  <si>
    <t>998018001</t>
  </si>
  <si>
    <t>Přesun hmot pro budovy občanské výstavby, bydlení, výrobu a služby ruční (bez užití mechanizace) vodorovná dopravní vzdálenost do 100 m pro budovy s jakoukoliv nosnou konstrukcí výšky do 6 m</t>
  </si>
  <si>
    <t>1279317342</t>
  </si>
  <si>
    <t>https://podminky.urs.cz/item/CS_URS_2025_01/998018001</t>
  </si>
  <si>
    <t>PSV</t>
  </si>
  <si>
    <t>Práce a dodávky PSV</t>
  </si>
  <si>
    <t>713</t>
  </si>
  <si>
    <t>Izolace tepelné</t>
  </si>
  <si>
    <t>32</t>
  </si>
  <si>
    <t>713120823</t>
  </si>
  <si>
    <t>Odstranění tepelné izolace podlah z rohoží, pásů, dílců, desek, bloků podlah volně kladených nebo mezi trámy z polystyrenu, tloušťka izolace suchého, tloušťka izolace přes 100 do 200 mm</t>
  </si>
  <si>
    <t>-735353944</t>
  </si>
  <si>
    <t>https://podminky.urs.cz/item/CS_URS_2025_01/713120823</t>
  </si>
  <si>
    <t>33</t>
  </si>
  <si>
    <t>713120801R</t>
  </si>
  <si>
    <t>Odstranění separační vrstvy podlah</t>
  </si>
  <si>
    <t>2126580586</t>
  </si>
  <si>
    <t>34</t>
  </si>
  <si>
    <t>713110813</t>
  </si>
  <si>
    <t>Odstranění tepelné izolace stropů nebo podhledů z rohoží, pásů, dílců, desek, bloků volně kladených z vláknitých materiálů suchých, tloušťka izolace přes 100 do 200 mm</t>
  </si>
  <si>
    <t>-1004896659</t>
  </si>
  <si>
    <t>https://podminky.urs.cz/item/CS_URS_2025_01/713110813</t>
  </si>
  <si>
    <t>35</t>
  </si>
  <si>
    <t>713130841</t>
  </si>
  <si>
    <t>Odstranění tepelné izolace stěn a příček z rohoží, pásů, dílců, desek, bloků připevněných lepením z vláknitých materiálů, tloušťka izolace do 100 mm</t>
  </si>
  <si>
    <t>-298198288</t>
  </si>
  <si>
    <t>https://podminky.urs.cz/item/CS_URS_2025_01/713130841</t>
  </si>
  <si>
    <t>3,13*(2,12+2,12+1,85)-0,87*1,95 "23"</t>
  </si>
  <si>
    <t>36</t>
  </si>
  <si>
    <t>713130843</t>
  </si>
  <si>
    <t>Odstranění tepelné izolace stěn a příček z rohoží, pásů, dílců, desek, bloků připevněných lepením z vláknitých materiálů, tloušťka izolace přes 100 do 200 mm</t>
  </si>
  <si>
    <t>749449563</t>
  </si>
  <si>
    <t>https://podminky.urs.cz/item/CS_URS_2025_01/713130843</t>
  </si>
  <si>
    <t>3,13*(1,85+2,12+1,85+1,85+2,12+1,85)-0,87*1,95*4 "23"</t>
  </si>
  <si>
    <t>37</t>
  </si>
  <si>
    <t>713130845</t>
  </si>
  <si>
    <t>Odstranění tepelné izolace stěn a příček z rohoží, pásů, dílců, desek, bloků připevněných lepením z vláknitých materiálů, tloušťka izolace přes 200 mm</t>
  </si>
  <si>
    <t>-1977675339</t>
  </si>
  <si>
    <t>https://podminky.urs.cz/item/CS_URS_2025_01/713130845</t>
  </si>
  <si>
    <t>3,13*(2,12+1,85+2,12)-1,32*2,1 "23"</t>
  </si>
  <si>
    <t>721</t>
  </si>
  <si>
    <t>Zdravotechnika - vnitřní kanalizace</t>
  </si>
  <si>
    <t>38</t>
  </si>
  <si>
    <t>721210813</t>
  </si>
  <si>
    <t>Demontáž kanalizačního příslušenství vpustí podlahových</t>
  </si>
  <si>
    <t>kus</t>
  </si>
  <si>
    <t>-304872895</t>
  </si>
  <si>
    <t>https://podminky.urs.cz/item/CS_URS_2025_01/721210813</t>
  </si>
  <si>
    <t>1 "26"</t>
  </si>
  <si>
    <t>39</t>
  </si>
  <si>
    <t>721211422</t>
  </si>
  <si>
    <t>Podlahové vpusti se svislým odtokem DN 50/75/110 mřížka nerez 138x138</t>
  </si>
  <si>
    <t>595568169</t>
  </si>
  <si>
    <t>https://podminky.urs.cz/item/CS_URS_2025_01/721211422</t>
  </si>
  <si>
    <t>40</t>
  </si>
  <si>
    <t>998721121</t>
  </si>
  <si>
    <t>Přesun hmot pro vnitřní kanalizaci stanovený z hmotnosti přesunovaného materiálu vodorovná dopravní vzdálenost do 50 m ruční (bez užití mechanizace) v objektech výšky do 6 m</t>
  </si>
  <si>
    <t>-1481211856</t>
  </si>
  <si>
    <t>https://podminky.urs.cz/item/CS_URS_2025_01/998721121</t>
  </si>
  <si>
    <t>725</t>
  </si>
  <si>
    <t>Zdravotechnika - zařizovací předměty</t>
  </si>
  <si>
    <t>41</t>
  </si>
  <si>
    <t>725210821</t>
  </si>
  <si>
    <t>Demontáž umyvadel bez výtokových armatur umyvadel</t>
  </si>
  <si>
    <t>soubor</t>
  </si>
  <si>
    <t>-1813038406</t>
  </si>
  <si>
    <t>https://podminky.urs.cz/item/CS_URS_2025_01/725210821</t>
  </si>
  <si>
    <t>42</t>
  </si>
  <si>
    <t>725820801</t>
  </si>
  <si>
    <t>Demontáž baterií nástěnných do G 3/4</t>
  </si>
  <si>
    <t>-1443819017</t>
  </si>
  <si>
    <t>https://podminky.urs.cz/item/CS_URS_2025_01/725820801</t>
  </si>
  <si>
    <t>763</t>
  </si>
  <si>
    <t>Konstrukce suché výstavby</t>
  </si>
  <si>
    <t>43</t>
  </si>
  <si>
    <t>763135101</t>
  </si>
  <si>
    <t>Montáž sádrokartonového podhledu kazetového demontovatelného včetně zavěšené nosné konstrukce velikosti kazet 600x600 mm viditelné</t>
  </si>
  <si>
    <t>-724960161</t>
  </si>
  <si>
    <t>https://podminky.urs.cz/item/CS_URS_2025_01/763135101</t>
  </si>
  <si>
    <t>S1-N:</t>
  </si>
  <si>
    <t>44</t>
  </si>
  <si>
    <t>M</t>
  </si>
  <si>
    <t>59036514</t>
  </si>
  <si>
    <t>deska podhledová minerální rovná bílá jemně strukturovaná mikroperforovaná zvukově pohltivá 15x600x600mm</t>
  </si>
  <si>
    <t>1533072444</t>
  </si>
  <si>
    <t>6,7*1,15</t>
  </si>
  <si>
    <t>45</t>
  </si>
  <si>
    <t>763131731</t>
  </si>
  <si>
    <t>Podhled ze sádrokartonových desek ostatní práce a konstrukce na podhledech ze sádrokartonových desek čelo pro kazetové podhledy (F lišta) tl. 12,5 mm</t>
  </si>
  <si>
    <t>-1130678748</t>
  </si>
  <si>
    <t>https://podminky.urs.cz/item/CS_URS_2025_01/763131731</t>
  </si>
  <si>
    <t>3,85 "26"</t>
  </si>
  <si>
    <t>46</t>
  </si>
  <si>
    <t>998763331</t>
  </si>
  <si>
    <t>Přesun hmot pro konstrukce montované z desek sádrokartonových, sádrovláknitých, cementovláknitých nebo cementových stanovený z hmotnosti přesunovaného materiálu vodorovná dopravní vzdálenost do 50 m ruční (bez užití mechanizace) v objektech výšky do 6 m</t>
  </si>
  <si>
    <t>46583931</t>
  </si>
  <si>
    <t>https://podminky.urs.cz/item/CS_URS_2025_01/998763331</t>
  </si>
  <si>
    <t>766</t>
  </si>
  <si>
    <t>Konstrukce truhlářské</t>
  </si>
  <si>
    <t>47</t>
  </si>
  <si>
    <t>766691914</t>
  </si>
  <si>
    <t>Ostatní práce vyvěšení křídel dveřních, plochy do 2 m2</t>
  </si>
  <si>
    <t>928149334</t>
  </si>
  <si>
    <t>https://podminky.urs.cz/item/CS_URS_2025_01/766691914</t>
  </si>
  <si>
    <t>771</t>
  </si>
  <si>
    <t>Podlahy z dlaždic</t>
  </si>
  <si>
    <t>48</t>
  </si>
  <si>
    <t>771111011</t>
  </si>
  <si>
    <t>Příprava podkladu před provedením dlažby vysátí podlah</t>
  </si>
  <si>
    <t>-266544385</t>
  </si>
  <si>
    <t>https://podminky.urs.cz/item/CS_URS_2025_01/771111011</t>
  </si>
  <si>
    <t>49</t>
  </si>
  <si>
    <t>771121011</t>
  </si>
  <si>
    <t>Příprava podkladu před provedením dlažby nátěr penetrační na podlahu</t>
  </si>
  <si>
    <t>1622162188</t>
  </si>
  <si>
    <t>https://podminky.urs.cz/item/CS_URS_2025_01/771121011</t>
  </si>
  <si>
    <t>50</t>
  </si>
  <si>
    <t>771591112</t>
  </si>
  <si>
    <t>Izolace podlahy pod dlažbu nátěrem nebo stěrkou ve dvou vrstvách</t>
  </si>
  <si>
    <t>-217715912</t>
  </si>
  <si>
    <t>https://podminky.urs.cz/item/CS_URS_2025_01/771591112</t>
  </si>
  <si>
    <t>51</t>
  </si>
  <si>
    <t>771591264</t>
  </si>
  <si>
    <t>Izolace podlahy pod dlažbu těsnícími izolačními pásy mezi podlahou a stěnu</t>
  </si>
  <si>
    <t>162757894</t>
  </si>
  <si>
    <t>https://podminky.urs.cz/item/CS_URS_2025_01/771591264</t>
  </si>
  <si>
    <t>11,18-1,0 "26"</t>
  </si>
  <si>
    <t>52</t>
  </si>
  <si>
    <t>771591241</t>
  </si>
  <si>
    <t>Izolace podlahy pod dlažbu těsnícími izolačními pásy vnitřní kout</t>
  </si>
  <si>
    <t>-679666163</t>
  </si>
  <si>
    <t>https://podminky.urs.cz/item/CS_URS_2025_01/771591241</t>
  </si>
  <si>
    <t>4 "26"</t>
  </si>
  <si>
    <t>53</t>
  </si>
  <si>
    <t>771574413</t>
  </si>
  <si>
    <t>Montáž podlah z dlaždic keramických lepených cementovým flexibilním lepidlem hladkých, tloušťky do 10 mm přes 2 do 4 ks/m2</t>
  </si>
  <si>
    <t>152814575</t>
  </si>
  <si>
    <t>https://podminky.urs.cz/item/CS_URS_2025_01/771574413</t>
  </si>
  <si>
    <t>54</t>
  </si>
  <si>
    <t>59761110</t>
  </si>
  <si>
    <t>dlažba keramická slinutá mrazuvzdorná R10/B povrch hladký/matný tl do 10mm přes 2 do 4ks/m2</t>
  </si>
  <si>
    <t>-327780915</t>
  </si>
  <si>
    <t>55</t>
  </si>
  <si>
    <t>771591115</t>
  </si>
  <si>
    <t>Podlahy - dokončovací práce spárování silikonem</t>
  </si>
  <si>
    <t>-1504170617</t>
  </si>
  <si>
    <t>https://podminky.urs.cz/item/CS_URS_2025_01/771591115</t>
  </si>
  <si>
    <t>11,18 "26"</t>
  </si>
  <si>
    <t>56</t>
  </si>
  <si>
    <t>771592011</t>
  </si>
  <si>
    <t>Čištění vnitřních ploch po položení dlažby podlah nebo schodišť chemickými prostředky</t>
  </si>
  <si>
    <t>200519198</t>
  </si>
  <si>
    <t>https://podminky.urs.cz/item/CS_URS_2025_01/771592011</t>
  </si>
  <si>
    <t>57</t>
  </si>
  <si>
    <t>998771121</t>
  </si>
  <si>
    <t>Přesun hmot pro podlahy z dlaždic stanovený z hmotnosti přesunovaného materiálu vodorovná dopravní vzdálenost do 50 m ruční (bez užití mechanizace) v objektech výšky do 6 m</t>
  </si>
  <si>
    <t>-875402739</t>
  </si>
  <si>
    <t>https://podminky.urs.cz/item/CS_URS_2025_01/998771121</t>
  </si>
  <si>
    <t>781</t>
  </si>
  <si>
    <t>Dokončovací práce - obklady</t>
  </si>
  <si>
    <t>58</t>
  </si>
  <si>
    <t>781473810</t>
  </si>
  <si>
    <t>Demontáž obkladů z dlaždic keramických lepených</t>
  </si>
  <si>
    <t>1603125795</t>
  </si>
  <si>
    <t>https://podminky.urs.cz/item/CS_URS_2025_01/781473810</t>
  </si>
  <si>
    <t>2,02*(6,86-0,87+6,98-0,87*2+6,06-0,87-1,32) "23"</t>
  </si>
  <si>
    <t>2,02*(11,48-0,87*2-1,0) "26"</t>
  </si>
  <si>
    <t>59</t>
  </si>
  <si>
    <t>781111011</t>
  </si>
  <si>
    <t>Příprava podkladu před provedením obkladu oprášení (ometení) stěny</t>
  </si>
  <si>
    <t>591699572</t>
  </si>
  <si>
    <t>https://podminky.urs.cz/item/CS_URS_2025_01/781111011</t>
  </si>
  <si>
    <t>2,1*(1,74+3,85+1,74)-1,0*2,02 "26"</t>
  </si>
  <si>
    <t>60</t>
  </si>
  <si>
    <t>781121011</t>
  </si>
  <si>
    <t>Příprava podkladu před provedením obkladu nátěr penetrační na stěnu</t>
  </si>
  <si>
    <t>-977712441</t>
  </si>
  <si>
    <t>https://podminky.urs.cz/item/CS_URS_2025_01/781121011</t>
  </si>
  <si>
    <t>781131112</t>
  </si>
  <si>
    <t>Izolace stěny pod obklad izolace nátěrem nebo stěrkou ve dvou vrstvách</t>
  </si>
  <si>
    <t>-1096617974</t>
  </si>
  <si>
    <t>https://podminky.urs.cz/item/CS_URS_2025_01/781131112</t>
  </si>
  <si>
    <t>0,3*(1,74+3,85+1,74-1,0) "26"</t>
  </si>
  <si>
    <t>62</t>
  </si>
  <si>
    <t>781131232</t>
  </si>
  <si>
    <t>Izolace stěny pod obklad izolace těsnícími izolačními pásy pro styčné nebo dilatační spáry</t>
  </si>
  <si>
    <t>1372445908</t>
  </si>
  <si>
    <t>https://podminky.urs.cz/item/CS_URS_2025_01/781131232</t>
  </si>
  <si>
    <t>0,3*4 "26"</t>
  </si>
  <si>
    <t>781472214</t>
  </si>
  <si>
    <t>Montáž keramických obkladů stěn lepených cementovým flexibilním lepidlem hladkých přes 4 do 6 ks/m2</t>
  </si>
  <si>
    <t>993029139</t>
  </si>
  <si>
    <t>https://podminky.urs.cz/item/CS_URS_2025_01/781472214</t>
  </si>
  <si>
    <t>64</t>
  </si>
  <si>
    <t>59761728</t>
  </si>
  <si>
    <t>obklad keramický nemrazuvzdorný povrch reliéfní/matný tl do 10mm přes 4 do 6ks/m2</t>
  </si>
  <si>
    <t>-833425764</t>
  </si>
  <si>
    <t>13,373*1,15</t>
  </si>
  <si>
    <t>65</t>
  </si>
  <si>
    <t>781492251</t>
  </si>
  <si>
    <t>Obklad - dokončující práce montáž profilu lepeného flexibilním cementovým lepidlem ukončovacího</t>
  </si>
  <si>
    <t>-658188469</t>
  </si>
  <si>
    <t>https://podminky.urs.cz/item/CS_URS_2025_01/781492251</t>
  </si>
  <si>
    <t>2,1+1,74+3,85+1,74+2,1 "26"</t>
  </si>
  <si>
    <t>66</t>
  </si>
  <si>
    <t>59054133R</t>
  </si>
  <si>
    <t>profil ukončovací nerez</t>
  </si>
  <si>
    <t>-754401977</t>
  </si>
  <si>
    <t>11,53*1,15</t>
  </si>
  <si>
    <t>67</t>
  </si>
  <si>
    <t>781495115</t>
  </si>
  <si>
    <t>Obklad - dokončující práce ostatní práce spárování silikonem</t>
  </si>
  <si>
    <t>-1735743771</t>
  </si>
  <si>
    <t>https://podminky.urs.cz/item/CS_URS_2025_01/781495115</t>
  </si>
  <si>
    <t>2,1*2+0,03*2 "26"</t>
  </si>
  <si>
    <t>68</t>
  </si>
  <si>
    <t>781495211</t>
  </si>
  <si>
    <t>Čištění vnitřních ploch po provedení obkladu stěn chemickými prostředky</t>
  </si>
  <si>
    <t>1596239819</t>
  </si>
  <si>
    <t>https://podminky.urs.cz/item/CS_URS_2025_01/781495211</t>
  </si>
  <si>
    <t>69</t>
  </si>
  <si>
    <t>998781121</t>
  </si>
  <si>
    <t>Přesun hmot pro obklady keramické stanovený z hmotnosti přesunovaného materiálu vodorovná dopravní vzdálenost do 50 m ruční (bez užití mechanizace) v objektech výšky do 6 m</t>
  </si>
  <si>
    <t>1209239842</t>
  </si>
  <si>
    <t>https://podminky.urs.cz/item/CS_URS_2025_01/998781121</t>
  </si>
  <si>
    <t>784</t>
  </si>
  <si>
    <t>Dokončovací práce - malby a tapety</t>
  </si>
  <si>
    <t>70</t>
  </si>
  <si>
    <t>784121001</t>
  </si>
  <si>
    <t>Oškrabání malby v místnostech výšky do 3,80 m</t>
  </si>
  <si>
    <t>-184614200</t>
  </si>
  <si>
    <t>https://podminky.urs.cz/item/CS_URS_2025_01/784121001</t>
  </si>
  <si>
    <t>17,48+3,22*(4,54+3,85+4,54)-1,0*2,02-0,8*2,02+0,2*(2,1+1,32+2,1) "23"</t>
  </si>
  <si>
    <t>0,9*(1,74+3,85+0,84) "26"</t>
  </si>
  <si>
    <t>71</t>
  </si>
  <si>
    <t>784111001</t>
  </si>
  <si>
    <t>Oprášení (ometení) podkladu v místnostech výšky do 3,80 m</t>
  </si>
  <si>
    <t>-1116228631</t>
  </si>
  <si>
    <t>https://podminky.urs.cz/item/CS_URS_2025_01/784111001</t>
  </si>
  <si>
    <t>17,48+3,22*(4,54+3,85+4,54)-1,0*2,02-0,8*2,02+0,2*(2,1+1,32+2,1)+0,15*(2,02+1,0+2,02) "23"</t>
  </si>
  <si>
    <t>0,9*(1,74+3,85+1,74)+0,25*3,85 "26"</t>
  </si>
  <si>
    <t>72</t>
  </si>
  <si>
    <t>784181101</t>
  </si>
  <si>
    <t>Penetrace podkladu jednonásobná základní akrylátová bezbarvá v místnostech výšky do 3,80 m</t>
  </si>
  <si>
    <t>1035693711</t>
  </si>
  <si>
    <t>https://podminky.urs.cz/item/CS_URS_2025_01/784181101</t>
  </si>
  <si>
    <t>73</t>
  </si>
  <si>
    <t>784211101</t>
  </si>
  <si>
    <t>Malby z malířských směsí otěruvzdorných za mokra dvojnásobné, bílé za mokra otěruvzdorné výborně v místnostech výšky do 3,80 m</t>
  </si>
  <si>
    <t>28681729</t>
  </si>
  <si>
    <t>https://podminky.urs.cz/item/CS_URS_2025_01/784211101</t>
  </si>
  <si>
    <t>VRN - Vedlejší rozpočtové náklady</t>
  </si>
  <si>
    <t>010001000</t>
  </si>
  <si>
    <t>Průzkumné, zeměměřičské a projektové práce</t>
  </si>
  <si>
    <t>…</t>
  </si>
  <si>
    <t>1024</t>
  </si>
  <si>
    <t>1137279653</t>
  </si>
  <si>
    <t>https://podminky.urs.cz/item/CS_URS_2025_01/010001000</t>
  </si>
  <si>
    <t>020001000</t>
  </si>
  <si>
    <t>Příprava staveniště</t>
  </si>
  <si>
    <t>557322973</t>
  </si>
  <si>
    <t>https://podminky.urs.cz/item/CS_URS_2025_01/020001000</t>
  </si>
  <si>
    <t>030001000</t>
  </si>
  <si>
    <t>Zařízení staveniště</t>
  </si>
  <si>
    <t>-540449649</t>
  </si>
  <si>
    <t>https://podminky.urs.cz/item/CS_URS_2025_01/030001000</t>
  </si>
  <si>
    <t>040001000</t>
  </si>
  <si>
    <t>Inženýrská činnost</t>
  </si>
  <si>
    <t>-1379071850</t>
  </si>
  <si>
    <t>https://podminky.urs.cz/item/CS_URS_2025_01/040001000</t>
  </si>
  <si>
    <t>060001000</t>
  </si>
  <si>
    <t>Územní vlivy</t>
  </si>
  <si>
    <t>1182074818</t>
  </si>
  <si>
    <t>https://podminky.urs.cz/item/CS_URS_2025_01/060001000</t>
  </si>
  <si>
    <t>070001000</t>
  </si>
  <si>
    <t>Provozní vlivy</t>
  </si>
  <si>
    <t>417021832</t>
  </si>
  <si>
    <t>https://podminky.urs.cz/item/CS_URS_2025_01/070001000</t>
  </si>
  <si>
    <t>090001000</t>
  </si>
  <si>
    <t>Ostatní náklady</t>
  </si>
  <si>
    <t>-64697710</t>
  </si>
  <si>
    <t>https://podminky.urs.cz/item/CS_URS_2025_01/090001000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</si>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</sst>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4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8" xfId="0" applyFont="1" applyFill="1" applyBorder="1" applyAlignment="1" applyProtection="1">
      <alignment vertical="center"/>
    </xf>
    <xf numFmtId="0" fontId="4" fillId="2" borderId="8" xfId="0" applyFont="1" applyFill="1" applyBorder="1" applyAlignment="1" applyProtection="1">
      <alignment horizontal="center" vertical="center"/>
    </xf>
    <xf numFmtId="0" fontId="4" fillId="2" borderId="8" xfId="0" applyFont="1" applyFill="1" applyBorder="1" applyAlignment="1" applyProtection="1">
      <alignment horizontal="left" vertical="center"/>
    </xf>
    <xf numFmtId="4" fontId="4" fillId="2" borderId="8" xfId="0" applyNumberFormat="1" applyFont="1" applyFill="1" applyBorder="1" applyAlignment="1" applyProtection="1">
      <alignment vertical="center"/>
    </xf>
    <xf numFmtId="0" fontId="0" fillId="2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3" borderId="7" xfId="0" applyFont="1" applyFill="1" applyBorder="1" applyAlignment="1" applyProtection="1">
      <alignment horizontal="center" vertical="center"/>
    </xf>
    <xf numFmtId="0" fontId="20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20" fillId="3" borderId="8" xfId="0" applyFont="1" applyFill="1" applyBorder="1" applyAlignment="1" applyProtection="1">
      <alignment horizontal="center" vertical="center"/>
    </xf>
    <xf numFmtId="0" fontId="20" fillId="3" borderId="8" xfId="0" applyFont="1" applyFill="1" applyBorder="1" applyAlignment="1" applyProtection="1">
      <alignment horizontal="right" vertical="center"/>
    </xf>
    <xf numFmtId="0" fontId="20" fillId="3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right" vertical="center"/>
    </xf>
    <xf numFmtId="0" fontId="4" fillId="3" borderId="8" xfId="0" applyFont="1" applyFill="1" applyBorder="1" applyAlignment="1">
      <alignment horizontal="center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20" fillId="3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3" borderId="17" xfId="0" applyFont="1" applyFill="1" applyBorder="1" applyAlignment="1" applyProtection="1">
      <alignment horizontal="center" vertical="center" wrapText="1"/>
    </xf>
    <xf numFmtId="0" fontId="20" fillId="3" borderId="18" xfId="0" applyFont="1" applyFill="1" applyBorder="1" applyAlignment="1" applyProtection="1">
      <alignment horizontal="center" vertical="center" wrapText="1"/>
    </xf>
    <xf numFmtId="0" fontId="20" fillId="3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0" borderId="23" xfId="0" applyNumberFormat="1" applyFont="1" applyBorder="1" applyAlignment="1" applyProtection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0" borderId="15" xfId="0" applyFont="1" applyBorder="1" applyAlignment="1" applyProtection="1">
      <alignment horizontal="left" vertical="center"/>
    </xf>
    <xf numFmtId="0" fontId="35" fillId="0" borderId="0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46" fillId="0" borderId="27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vertical="top"/>
    </xf>
    <xf numFmtId="0" fontId="47" fillId="0" borderId="1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horizontal="center" vertical="center"/>
    </xf>
    <xf numFmtId="49" fontId="47" fillId="0" borderId="1" xfId="0" applyNumberFormat="1" applyFont="1" applyBorder="1" applyAlignment="1" applyProtection="1">
      <alignment horizontal="left" vertical="center"/>
    </xf>
    <xf numFmtId="0" fontId="46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346272256" TargetMode="External" /><Relationship Id="rId2" Type="http://schemas.openxmlformats.org/officeDocument/2006/relationships/hyperlink" Target="https://podminky.urs.cz/item/CS_URS_2025_01/612131101" TargetMode="External" /><Relationship Id="rId3" Type="http://schemas.openxmlformats.org/officeDocument/2006/relationships/hyperlink" Target="https://podminky.urs.cz/item/CS_URS_2025_01/612321121" TargetMode="External" /><Relationship Id="rId4" Type="http://schemas.openxmlformats.org/officeDocument/2006/relationships/hyperlink" Target="https://podminky.urs.cz/item/CS_URS_2025_01/612321141" TargetMode="External" /><Relationship Id="rId5" Type="http://schemas.openxmlformats.org/officeDocument/2006/relationships/hyperlink" Target="https://podminky.urs.cz/item/CS_URS_2025_01/612321191" TargetMode="External" /><Relationship Id="rId6" Type="http://schemas.openxmlformats.org/officeDocument/2006/relationships/hyperlink" Target="https://podminky.urs.cz/item/CS_URS_2025_01/612325413" TargetMode="External" /><Relationship Id="rId7" Type="http://schemas.openxmlformats.org/officeDocument/2006/relationships/hyperlink" Target="https://podminky.urs.cz/item/CS_URS_2025_01/612325423" TargetMode="External" /><Relationship Id="rId8" Type="http://schemas.openxmlformats.org/officeDocument/2006/relationships/hyperlink" Target="https://podminky.urs.cz/item/CS_URS_2025_01/632441215" TargetMode="External" /><Relationship Id="rId9" Type="http://schemas.openxmlformats.org/officeDocument/2006/relationships/hyperlink" Target="https://podminky.urs.cz/item/CS_URS_2025_01/632441291" TargetMode="External" /><Relationship Id="rId10" Type="http://schemas.openxmlformats.org/officeDocument/2006/relationships/hyperlink" Target="https://podminky.urs.cz/item/CS_URS_2025_01/632451103" TargetMode="External" /><Relationship Id="rId11" Type="http://schemas.openxmlformats.org/officeDocument/2006/relationships/hyperlink" Target="https://podminky.urs.cz/item/CS_URS_2025_01/631351101" TargetMode="External" /><Relationship Id="rId12" Type="http://schemas.openxmlformats.org/officeDocument/2006/relationships/hyperlink" Target="https://podminky.urs.cz/item/CS_URS_2025_01/631351102" TargetMode="External" /><Relationship Id="rId13" Type="http://schemas.openxmlformats.org/officeDocument/2006/relationships/hyperlink" Target="https://podminky.urs.cz/item/CS_URS_2025_01/634112112" TargetMode="External" /><Relationship Id="rId14" Type="http://schemas.openxmlformats.org/officeDocument/2006/relationships/hyperlink" Target="https://podminky.urs.cz/item/CS_URS_2025_01/949101112" TargetMode="External" /><Relationship Id="rId15" Type="http://schemas.openxmlformats.org/officeDocument/2006/relationships/hyperlink" Target="https://podminky.urs.cz/item/CS_URS_2025_01/952901111" TargetMode="External" /><Relationship Id="rId16" Type="http://schemas.openxmlformats.org/officeDocument/2006/relationships/hyperlink" Target="https://podminky.urs.cz/item/CS_URS_2025_01/962031133" TargetMode="External" /><Relationship Id="rId17" Type="http://schemas.openxmlformats.org/officeDocument/2006/relationships/hyperlink" Target="https://podminky.urs.cz/item/CS_URS_2025_01/965045113" TargetMode="External" /><Relationship Id="rId18" Type="http://schemas.openxmlformats.org/officeDocument/2006/relationships/hyperlink" Target="https://podminky.urs.cz/item/CS_URS_2025_01/965043341" TargetMode="External" /><Relationship Id="rId19" Type="http://schemas.openxmlformats.org/officeDocument/2006/relationships/hyperlink" Target="https://podminky.urs.cz/item/CS_URS_2025_01/965049111" TargetMode="External" /><Relationship Id="rId20" Type="http://schemas.openxmlformats.org/officeDocument/2006/relationships/hyperlink" Target="https://podminky.urs.cz/item/CS_URS_2025_01/968072456" TargetMode="External" /><Relationship Id="rId21" Type="http://schemas.openxmlformats.org/officeDocument/2006/relationships/hyperlink" Target="https://podminky.urs.cz/item/CS_URS_2025_01/968072558" TargetMode="External" /><Relationship Id="rId22" Type="http://schemas.openxmlformats.org/officeDocument/2006/relationships/hyperlink" Target="https://podminky.urs.cz/item/CS_URS_2025_01/978021291" TargetMode="External" /><Relationship Id="rId23" Type="http://schemas.openxmlformats.org/officeDocument/2006/relationships/hyperlink" Target="https://podminky.urs.cz/item/CS_URS_2025_01/997013211" TargetMode="External" /><Relationship Id="rId24" Type="http://schemas.openxmlformats.org/officeDocument/2006/relationships/hyperlink" Target="https://podminky.urs.cz/item/CS_URS_2025_01/997006012" TargetMode="External" /><Relationship Id="rId25" Type="http://schemas.openxmlformats.org/officeDocument/2006/relationships/hyperlink" Target="https://podminky.urs.cz/item/CS_URS_2025_01/997006512" TargetMode="External" /><Relationship Id="rId26" Type="http://schemas.openxmlformats.org/officeDocument/2006/relationships/hyperlink" Target="https://podminky.urs.cz/item/CS_URS_2025_01/997006519" TargetMode="External" /><Relationship Id="rId27" Type="http://schemas.openxmlformats.org/officeDocument/2006/relationships/hyperlink" Target="https://podminky.urs.cz/item/CS_URS_2025_01/997013871" TargetMode="External" /><Relationship Id="rId28" Type="http://schemas.openxmlformats.org/officeDocument/2006/relationships/hyperlink" Target="https://podminky.urs.cz/item/CS_URS_2025_01/998018001" TargetMode="External" /><Relationship Id="rId29" Type="http://schemas.openxmlformats.org/officeDocument/2006/relationships/hyperlink" Target="https://podminky.urs.cz/item/CS_URS_2025_01/713120823" TargetMode="External" /><Relationship Id="rId30" Type="http://schemas.openxmlformats.org/officeDocument/2006/relationships/hyperlink" Target="https://podminky.urs.cz/item/CS_URS_2025_01/713110813" TargetMode="External" /><Relationship Id="rId31" Type="http://schemas.openxmlformats.org/officeDocument/2006/relationships/hyperlink" Target="https://podminky.urs.cz/item/CS_URS_2025_01/713130841" TargetMode="External" /><Relationship Id="rId32" Type="http://schemas.openxmlformats.org/officeDocument/2006/relationships/hyperlink" Target="https://podminky.urs.cz/item/CS_URS_2025_01/713130843" TargetMode="External" /><Relationship Id="rId33" Type="http://schemas.openxmlformats.org/officeDocument/2006/relationships/hyperlink" Target="https://podminky.urs.cz/item/CS_URS_2025_01/713130845" TargetMode="External" /><Relationship Id="rId34" Type="http://schemas.openxmlformats.org/officeDocument/2006/relationships/hyperlink" Target="https://podminky.urs.cz/item/CS_URS_2025_01/721210813" TargetMode="External" /><Relationship Id="rId35" Type="http://schemas.openxmlformats.org/officeDocument/2006/relationships/hyperlink" Target="https://podminky.urs.cz/item/CS_URS_2025_01/721211422" TargetMode="External" /><Relationship Id="rId36" Type="http://schemas.openxmlformats.org/officeDocument/2006/relationships/hyperlink" Target="https://podminky.urs.cz/item/CS_URS_2025_01/998721121" TargetMode="External" /><Relationship Id="rId37" Type="http://schemas.openxmlformats.org/officeDocument/2006/relationships/hyperlink" Target="https://podminky.urs.cz/item/CS_URS_2025_01/725210821" TargetMode="External" /><Relationship Id="rId38" Type="http://schemas.openxmlformats.org/officeDocument/2006/relationships/hyperlink" Target="https://podminky.urs.cz/item/CS_URS_2025_01/725820801" TargetMode="External" /><Relationship Id="rId39" Type="http://schemas.openxmlformats.org/officeDocument/2006/relationships/hyperlink" Target="https://podminky.urs.cz/item/CS_URS_2025_01/763135101" TargetMode="External" /><Relationship Id="rId40" Type="http://schemas.openxmlformats.org/officeDocument/2006/relationships/hyperlink" Target="https://podminky.urs.cz/item/CS_URS_2025_01/763131731" TargetMode="External" /><Relationship Id="rId41" Type="http://schemas.openxmlformats.org/officeDocument/2006/relationships/hyperlink" Target="https://podminky.urs.cz/item/CS_URS_2025_01/998763331" TargetMode="External" /><Relationship Id="rId42" Type="http://schemas.openxmlformats.org/officeDocument/2006/relationships/hyperlink" Target="https://podminky.urs.cz/item/CS_URS_2025_01/766691914" TargetMode="External" /><Relationship Id="rId43" Type="http://schemas.openxmlformats.org/officeDocument/2006/relationships/hyperlink" Target="https://podminky.urs.cz/item/CS_URS_2025_01/771111011" TargetMode="External" /><Relationship Id="rId44" Type="http://schemas.openxmlformats.org/officeDocument/2006/relationships/hyperlink" Target="https://podminky.urs.cz/item/CS_URS_2025_01/771121011" TargetMode="External" /><Relationship Id="rId45" Type="http://schemas.openxmlformats.org/officeDocument/2006/relationships/hyperlink" Target="https://podminky.urs.cz/item/CS_URS_2025_01/771591112" TargetMode="External" /><Relationship Id="rId46" Type="http://schemas.openxmlformats.org/officeDocument/2006/relationships/hyperlink" Target="https://podminky.urs.cz/item/CS_URS_2025_01/771591264" TargetMode="External" /><Relationship Id="rId47" Type="http://schemas.openxmlformats.org/officeDocument/2006/relationships/hyperlink" Target="https://podminky.urs.cz/item/CS_URS_2025_01/771591241" TargetMode="External" /><Relationship Id="rId48" Type="http://schemas.openxmlformats.org/officeDocument/2006/relationships/hyperlink" Target="https://podminky.urs.cz/item/CS_URS_2025_01/771574413" TargetMode="External" /><Relationship Id="rId49" Type="http://schemas.openxmlformats.org/officeDocument/2006/relationships/hyperlink" Target="https://podminky.urs.cz/item/CS_URS_2025_01/771591115" TargetMode="External" /><Relationship Id="rId50" Type="http://schemas.openxmlformats.org/officeDocument/2006/relationships/hyperlink" Target="https://podminky.urs.cz/item/CS_URS_2025_01/771592011" TargetMode="External" /><Relationship Id="rId51" Type="http://schemas.openxmlformats.org/officeDocument/2006/relationships/hyperlink" Target="https://podminky.urs.cz/item/CS_URS_2025_01/998771121" TargetMode="External" /><Relationship Id="rId52" Type="http://schemas.openxmlformats.org/officeDocument/2006/relationships/hyperlink" Target="https://podminky.urs.cz/item/CS_URS_2025_01/781473810" TargetMode="External" /><Relationship Id="rId53" Type="http://schemas.openxmlformats.org/officeDocument/2006/relationships/hyperlink" Target="https://podminky.urs.cz/item/CS_URS_2025_01/781111011" TargetMode="External" /><Relationship Id="rId54" Type="http://schemas.openxmlformats.org/officeDocument/2006/relationships/hyperlink" Target="https://podminky.urs.cz/item/CS_URS_2025_01/781121011" TargetMode="External" /><Relationship Id="rId55" Type="http://schemas.openxmlformats.org/officeDocument/2006/relationships/hyperlink" Target="https://podminky.urs.cz/item/CS_URS_2025_01/781131112" TargetMode="External" /><Relationship Id="rId56" Type="http://schemas.openxmlformats.org/officeDocument/2006/relationships/hyperlink" Target="https://podminky.urs.cz/item/CS_URS_2025_01/781131232" TargetMode="External" /><Relationship Id="rId57" Type="http://schemas.openxmlformats.org/officeDocument/2006/relationships/hyperlink" Target="https://podminky.urs.cz/item/CS_URS_2025_01/781472214" TargetMode="External" /><Relationship Id="rId58" Type="http://schemas.openxmlformats.org/officeDocument/2006/relationships/hyperlink" Target="https://podminky.urs.cz/item/CS_URS_2025_01/781492251" TargetMode="External" /><Relationship Id="rId59" Type="http://schemas.openxmlformats.org/officeDocument/2006/relationships/hyperlink" Target="https://podminky.urs.cz/item/CS_URS_2025_01/781495115" TargetMode="External" /><Relationship Id="rId60" Type="http://schemas.openxmlformats.org/officeDocument/2006/relationships/hyperlink" Target="https://podminky.urs.cz/item/CS_URS_2025_01/781495211" TargetMode="External" /><Relationship Id="rId61" Type="http://schemas.openxmlformats.org/officeDocument/2006/relationships/hyperlink" Target="https://podminky.urs.cz/item/CS_URS_2025_01/998781121" TargetMode="External" /><Relationship Id="rId62" Type="http://schemas.openxmlformats.org/officeDocument/2006/relationships/hyperlink" Target="https://podminky.urs.cz/item/CS_URS_2025_01/784121001" TargetMode="External" /><Relationship Id="rId63" Type="http://schemas.openxmlformats.org/officeDocument/2006/relationships/hyperlink" Target="https://podminky.urs.cz/item/CS_URS_2025_01/784111001" TargetMode="External" /><Relationship Id="rId64" Type="http://schemas.openxmlformats.org/officeDocument/2006/relationships/hyperlink" Target="https://podminky.urs.cz/item/CS_URS_2025_01/784181101" TargetMode="External" /><Relationship Id="rId65" Type="http://schemas.openxmlformats.org/officeDocument/2006/relationships/hyperlink" Target="https://podminky.urs.cz/item/CS_URS_2025_01/784211101" TargetMode="External" /><Relationship Id="rId6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010001000" TargetMode="External" /><Relationship Id="rId2" Type="http://schemas.openxmlformats.org/officeDocument/2006/relationships/hyperlink" Target="https://podminky.urs.cz/item/CS_URS_2025_01/020001000" TargetMode="External" /><Relationship Id="rId3" Type="http://schemas.openxmlformats.org/officeDocument/2006/relationships/hyperlink" Target="https://podminky.urs.cz/item/CS_URS_2025_01/030001000" TargetMode="External" /><Relationship Id="rId4" Type="http://schemas.openxmlformats.org/officeDocument/2006/relationships/hyperlink" Target="https://podminky.urs.cz/item/CS_URS_2025_01/040001000" TargetMode="External" /><Relationship Id="rId5" Type="http://schemas.openxmlformats.org/officeDocument/2006/relationships/hyperlink" Target="https://podminky.urs.cz/item/CS_URS_2025_01/060001000" TargetMode="External" /><Relationship Id="rId6" Type="http://schemas.openxmlformats.org/officeDocument/2006/relationships/hyperlink" Target="https://podminky.urs.cz/item/CS_URS_2025_01/070001000" TargetMode="External" /><Relationship Id="rId7" Type="http://schemas.openxmlformats.org/officeDocument/2006/relationships/hyperlink" Target="https://podminky.urs.cz/item/CS_URS_2025_01/090001000" TargetMode="External" /><Relationship Id="rId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S4" s="19" t="s">
        <v>11</v>
      </c>
    </row>
    <row r="5" s="1" customFormat="1" ht="12" customHeight="1">
      <c r="B5" s="23"/>
      <c r="C5" s="24"/>
      <c r="D5" s="27" t="s">
        <v>12</v>
      </c>
      <c r="E5" s="24"/>
      <c r="F5" s="24"/>
      <c r="G5" s="24"/>
      <c r="H5" s="24"/>
      <c r="I5" s="24"/>
      <c r="J5" s="24"/>
      <c r="K5" s="28" t="s">
        <v>13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S5" s="19" t="s">
        <v>6</v>
      </c>
    </row>
    <row r="6" s="1" customFormat="1" ht="36.96" customHeight="1">
      <c r="B6" s="23"/>
      <c r="C6" s="24"/>
      <c r="D6" s="29" t="s">
        <v>14</v>
      </c>
      <c r="E6" s="24"/>
      <c r="F6" s="24"/>
      <c r="G6" s="24"/>
      <c r="H6" s="24"/>
      <c r="I6" s="24"/>
      <c r="J6" s="24"/>
      <c r="K6" s="30" t="s">
        <v>15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S6" s="19" t="s">
        <v>6</v>
      </c>
    </row>
    <row r="7" s="1" customFormat="1" ht="12" customHeight="1">
      <c r="B7" s="23"/>
      <c r="C7" s="24"/>
      <c r="D7" s="31" t="s">
        <v>16</v>
      </c>
      <c r="E7" s="24"/>
      <c r="F7" s="24"/>
      <c r="G7" s="24"/>
      <c r="H7" s="24"/>
      <c r="I7" s="24"/>
      <c r="J7" s="24"/>
      <c r="K7" s="28" t="s">
        <v>17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18</v>
      </c>
      <c r="AL7" s="24"/>
      <c r="AM7" s="24"/>
      <c r="AN7" s="28" t="s">
        <v>17</v>
      </c>
      <c r="AO7" s="24"/>
      <c r="AP7" s="24"/>
      <c r="AQ7" s="24"/>
      <c r="AR7" s="22"/>
      <c r="BS7" s="19" t="s">
        <v>6</v>
      </c>
    </row>
    <row r="8" s="1" customFormat="1" ht="12" customHeight="1">
      <c r="B8" s="23"/>
      <c r="C8" s="24"/>
      <c r="D8" s="31" t="s">
        <v>19</v>
      </c>
      <c r="E8" s="24"/>
      <c r="F8" s="24"/>
      <c r="G8" s="24"/>
      <c r="H8" s="24"/>
      <c r="I8" s="24"/>
      <c r="J8" s="24"/>
      <c r="K8" s="28" t="s">
        <v>20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21</v>
      </c>
      <c r="AL8" s="24"/>
      <c r="AM8" s="24"/>
      <c r="AN8" s="28" t="s">
        <v>22</v>
      </c>
      <c r="AO8" s="24"/>
      <c r="AP8" s="24"/>
      <c r="AQ8" s="24"/>
      <c r="AR8" s="22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S9" s="19" t="s">
        <v>6</v>
      </c>
    </row>
    <row r="10" s="1" customFormat="1" ht="12" customHeight="1">
      <c r="B10" s="23"/>
      <c r="C10" s="24"/>
      <c r="D10" s="31" t="s">
        <v>23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24</v>
      </c>
      <c r="AL10" s="24"/>
      <c r="AM10" s="24"/>
      <c r="AN10" s="28" t="s">
        <v>25</v>
      </c>
      <c r="AO10" s="24"/>
      <c r="AP10" s="24"/>
      <c r="AQ10" s="24"/>
      <c r="AR10" s="22"/>
      <c r="BS10" s="19" t="s">
        <v>6</v>
      </c>
    </row>
    <row r="11" s="1" customFormat="1" ht="18.48" customHeight="1">
      <c r="B11" s="23"/>
      <c r="C11" s="24"/>
      <c r="D11" s="24"/>
      <c r="E11" s="28" t="s">
        <v>26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27</v>
      </c>
      <c r="AL11" s="24"/>
      <c r="AM11" s="24"/>
      <c r="AN11" s="28" t="s">
        <v>28</v>
      </c>
      <c r="AO11" s="24"/>
      <c r="AP11" s="24"/>
      <c r="AQ11" s="24"/>
      <c r="AR11" s="22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S12" s="19" t="s">
        <v>6</v>
      </c>
    </row>
    <row r="13" s="1" customFormat="1" ht="12" customHeight="1">
      <c r="B13" s="23"/>
      <c r="C13" s="24"/>
      <c r="D13" s="31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24</v>
      </c>
      <c r="AL13" s="24"/>
      <c r="AM13" s="24"/>
      <c r="AN13" s="28" t="s">
        <v>17</v>
      </c>
      <c r="AO13" s="24"/>
      <c r="AP13" s="24"/>
      <c r="AQ13" s="24"/>
      <c r="AR13" s="22"/>
      <c r="BS13" s="19" t="s">
        <v>6</v>
      </c>
    </row>
    <row r="14">
      <c r="B14" s="23"/>
      <c r="C14" s="24"/>
      <c r="D14" s="24"/>
      <c r="E14" s="28" t="s">
        <v>30</v>
      </c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31" t="s">
        <v>27</v>
      </c>
      <c r="AL14" s="24"/>
      <c r="AM14" s="24"/>
      <c r="AN14" s="28" t="s">
        <v>17</v>
      </c>
      <c r="AO14" s="24"/>
      <c r="AP14" s="24"/>
      <c r="AQ14" s="24"/>
      <c r="AR14" s="22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S15" s="19" t="s">
        <v>4</v>
      </c>
    </row>
    <row r="16" s="1" customFormat="1" ht="12" customHeight="1">
      <c r="B16" s="23"/>
      <c r="C16" s="24"/>
      <c r="D16" s="31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24</v>
      </c>
      <c r="AL16" s="24"/>
      <c r="AM16" s="24"/>
      <c r="AN16" s="28" t="s">
        <v>32</v>
      </c>
      <c r="AO16" s="24"/>
      <c r="AP16" s="24"/>
      <c r="AQ16" s="24"/>
      <c r="AR16" s="22"/>
      <c r="BS16" s="19" t="s">
        <v>4</v>
      </c>
    </row>
    <row r="17" s="1" customFormat="1" ht="18.48" customHeight="1">
      <c r="B17" s="23"/>
      <c r="C17" s="24"/>
      <c r="D17" s="24"/>
      <c r="E17" s="28" t="s">
        <v>33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27</v>
      </c>
      <c r="AL17" s="24"/>
      <c r="AM17" s="24"/>
      <c r="AN17" s="28" t="s">
        <v>17</v>
      </c>
      <c r="AO17" s="24"/>
      <c r="AP17" s="24"/>
      <c r="AQ17" s="24"/>
      <c r="AR17" s="22"/>
      <c r="BS17" s="19" t="s">
        <v>34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S18" s="19" t="s">
        <v>6</v>
      </c>
    </row>
    <row r="19" s="1" customFormat="1" ht="12" customHeight="1">
      <c r="B19" s="23"/>
      <c r="C19" s="24"/>
      <c r="D19" s="31" t="s">
        <v>35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24</v>
      </c>
      <c r="AL19" s="24"/>
      <c r="AM19" s="24"/>
      <c r="AN19" s="28" t="s">
        <v>36</v>
      </c>
      <c r="AO19" s="24"/>
      <c r="AP19" s="24"/>
      <c r="AQ19" s="24"/>
      <c r="AR19" s="22"/>
      <c r="BS19" s="19" t="s">
        <v>6</v>
      </c>
    </row>
    <row r="20" s="1" customFormat="1" ht="18.48" customHeight="1">
      <c r="B20" s="23"/>
      <c r="C20" s="24"/>
      <c r="D20" s="24"/>
      <c r="E20" s="28" t="s">
        <v>37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27</v>
      </c>
      <c r="AL20" s="24"/>
      <c r="AM20" s="24"/>
      <c r="AN20" s="28" t="s">
        <v>17</v>
      </c>
      <c r="AO20" s="24"/>
      <c r="AP20" s="24"/>
      <c r="AQ20" s="24"/>
      <c r="AR20" s="22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</row>
    <row r="22" s="1" customFormat="1" ht="12" customHeight="1">
      <c r="B22" s="23"/>
      <c r="C22" s="24"/>
      <c r="D22" s="31" t="s">
        <v>38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</row>
    <row r="23" s="1" customFormat="1" ht="83.25" customHeight="1">
      <c r="B23" s="23"/>
      <c r="C23" s="24"/>
      <c r="D23" s="24"/>
      <c r="E23" s="32" t="s">
        <v>39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24"/>
      <c r="AP23" s="24"/>
      <c r="AQ23" s="24"/>
      <c r="AR23" s="22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</row>
    <row r="25" s="1" customFormat="1" ht="6.96" customHeight="1">
      <c r="B25" s="23"/>
      <c r="C25" s="24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4"/>
      <c r="AQ25" s="24"/>
      <c r="AR25" s="22"/>
    </row>
    <row r="26" s="2" customFormat="1" ht="25.92" customHeight="1">
      <c r="A26" s="34"/>
      <c r="B26" s="35"/>
      <c r="C26" s="36"/>
      <c r="D26" s="37" t="s">
        <v>40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ROUND(AG54,2)</f>
        <v>244675.85000000001</v>
      </c>
      <c r="AL26" s="38"/>
      <c r="AM26" s="38"/>
      <c r="AN26" s="38"/>
      <c r="AO26" s="38"/>
      <c r="AP26" s="36"/>
      <c r="AQ26" s="36"/>
      <c r="AR26" s="40"/>
      <c r="BE26" s="34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34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41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42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43</v>
      </c>
      <c r="AL28" s="41"/>
      <c r="AM28" s="41"/>
      <c r="AN28" s="41"/>
      <c r="AO28" s="41"/>
      <c r="AP28" s="36"/>
      <c r="AQ28" s="36"/>
      <c r="AR28" s="40"/>
      <c r="BE28" s="34"/>
    </row>
    <row r="29" s="3" customFormat="1" ht="14.4" customHeight="1">
      <c r="A29" s="3"/>
      <c r="B29" s="42"/>
      <c r="C29" s="43"/>
      <c r="D29" s="31" t="s">
        <v>44</v>
      </c>
      <c r="E29" s="43"/>
      <c r="F29" s="31" t="s">
        <v>45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ROUND(AZ54, 2)</f>
        <v>244675.85000000001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ROUND(AV54, 2)</f>
        <v>51381.93</v>
      </c>
      <c r="AL29" s="43"/>
      <c r="AM29" s="43"/>
      <c r="AN29" s="43"/>
      <c r="AO29" s="43"/>
      <c r="AP29" s="43"/>
      <c r="AQ29" s="43"/>
      <c r="AR29" s="46"/>
      <c r="BE29" s="3"/>
    </row>
    <row r="30" s="3" customFormat="1" ht="14.4" customHeight="1">
      <c r="A30" s="3"/>
      <c r="B30" s="42"/>
      <c r="C30" s="43"/>
      <c r="D30" s="43"/>
      <c r="E30" s="43"/>
      <c r="F30" s="31" t="s">
        <v>46</v>
      </c>
      <c r="G30" s="43"/>
      <c r="H30" s="43"/>
      <c r="I30" s="43"/>
      <c r="J30" s="43"/>
      <c r="K30" s="43"/>
      <c r="L30" s="44">
        <v>0.12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ROUND(BA54,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ROUND(AW54, 2)</f>
        <v>0</v>
      </c>
      <c r="AL30" s="43"/>
      <c r="AM30" s="43"/>
      <c r="AN30" s="43"/>
      <c r="AO30" s="43"/>
      <c r="AP30" s="43"/>
      <c r="AQ30" s="43"/>
      <c r="AR30" s="46"/>
      <c r="BE30" s="3"/>
    </row>
    <row r="31" hidden="1" s="3" customFormat="1" ht="14.4" customHeight="1">
      <c r="A31" s="3"/>
      <c r="B31" s="42"/>
      <c r="C31" s="43"/>
      <c r="D31" s="43"/>
      <c r="E31" s="43"/>
      <c r="F31" s="31" t="s">
        <v>47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ROUND(BB54,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3"/>
    </row>
    <row r="32" hidden="1" s="3" customFormat="1" ht="14.4" customHeight="1">
      <c r="A32" s="3"/>
      <c r="B32" s="42"/>
      <c r="C32" s="43"/>
      <c r="D32" s="43"/>
      <c r="E32" s="43"/>
      <c r="F32" s="31" t="s">
        <v>48</v>
      </c>
      <c r="G32" s="43"/>
      <c r="H32" s="43"/>
      <c r="I32" s="43"/>
      <c r="J32" s="43"/>
      <c r="K32" s="43"/>
      <c r="L32" s="44">
        <v>0.12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ROUND(BC54,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3"/>
    </row>
    <row r="33" hidden="1" s="3" customFormat="1" ht="14.4" customHeight="1">
      <c r="A33" s="3"/>
      <c r="B33" s="42"/>
      <c r="C33" s="43"/>
      <c r="D33" s="43"/>
      <c r="E33" s="43"/>
      <c r="F33" s="31" t="s">
        <v>49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ROUND(BD54,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3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34"/>
    </row>
    <row r="35" s="2" customFormat="1" ht="25.92" customHeight="1">
      <c r="A35" s="34"/>
      <c r="B35" s="35"/>
      <c r="C35" s="47"/>
      <c r="D35" s="48" t="s">
        <v>50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51</v>
      </c>
      <c r="U35" s="49"/>
      <c r="V35" s="49"/>
      <c r="W35" s="49"/>
      <c r="X35" s="51" t="s">
        <v>52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296057.78000000003</v>
      </c>
      <c r="AL35" s="49"/>
      <c r="AM35" s="49"/>
      <c r="AN35" s="49"/>
      <c r="AO35" s="53"/>
      <c r="AP35" s="47"/>
      <c r="AQ35" s="47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6.96" customHeight="1">
      <c r="A37" s="34"/>
      <c r="B37" s="54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40"/>
      <c r="BE37" s="34"/>
    </row>
    <row r="41" s="2" customFormat="1" ht="6.96" customHeight="1">
      <c r="A41" s="34"/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40"/>
      <c r="BE41" s="34"/>
    </row>
    <row r="42" s="2" customFormat="1" ht="24.96" customHeight="1">
      <c r="A42" s="34"/>
      <c r="B42" s="35"/>
      <c r="C42" s="25" t="s">
        <v>53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40"/>
      <c r="BE42" s="34"/>
    </row>
    <row r="43" s="2" customFormat="1" ht="6.96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40"/>
      <c r="BE43" s="34"/>
    </row>
    <row r="44" s="4" customFormat="1" ht="12" customHeight="1">
      <c r="A44" s="4"/>
      <c r="B44" s="58"/>
      <c r="C44" s="31" t="s">
        <v>12</v>
      </c>
      <c r="D44" s="59"/>
      <c r="E44" s="59"/>
      <c r="F44" s="59"/>
      <c r="G44" s="59"/>
      <c r="H44" s="59"/>
      <c r="I44" s="59"/>
      <c r="J44" s="59"/>
      <c r="K44" s="59"/>
      <c r="L44" s="59" t="str">
        <f>K5</f>
        <v>JS25-061</v>
      </c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60"/>
      <c r="BE44" s="4"/>
    </row>
    <row r="45" s="5" customFormat="1" ht="36.96" customHeight="1">
      <c r="A45" s="5"/>
      <c r="B45" s="61"/>
      <c r="C45" s="62" t="s">
        <v>14</v>
      </c>
      <c r="D45" s="63"/>
      <c r="E45" s="63"/>
      <c r="F45" s="63"/>
      <c r="G45" s="63"/>
      <c r="H45" s="63"/>
      <c r="I45" s="63"/>
      <c r="J45" s="63"/>
      <c r="K45" s="63"/>
      <c r="L45" s="64" t="str">
        <f>K6</f>
        <v>Rekonstrukce chladírenských a mrazících boxů SŠ Brno, Charbulova - odloučené pracoviště Nová Svratka</v>
      </c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5"/>
      <c r="BE45" s="5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40"/>
      <c r="BE46" s="34"/>
    </row>
    <row r="47" s="2" customFormat="1" ht="12" customHeight="1">
      <c r="A47" s="34"/>
      <c r="B47" s="35"/>
      <c r="C47" s="31" t="s">
        <v>19</v>
      </c>
      <c r="D47" s="36"/>
      <c r="E47" s="36"/>
      <c r="F47" s="36"/>
      <c r="G47" s="36"/>
      <c r="H47" s="36"/>
      <c r="I47" s="36"/>
      <c r="J47" s="36"/>
      <c r="K47" s="36"/>
      <c r="L47" s="66" t="str">
        <f>IF(K8="","",K8)</f>
        <v>Veslařská 54, 637 00 Brno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1" t="s">
        <v>21</v>
      </c>
      <c r="AJ47" s="36"/>
      <c r="AK47" s="36"/>
      <c r="AL47" s="36"/>
      <c r="AM47" s="67" t="str">
        <f>IF(AN8= "","",AN8)</f>
        <v>13. 5. 2025</v>
      </c>
      <c r="AN47" s="67"/>
      <c r="AO47" s="36"/>
      <c r="AP47" s="36"/>
      <c r="AQ47" s="36"/>
      <c r="AR47" s="40"/>
      <c r="BE47" s="34"/>
    </row>
    <row r="48" s="2" customFormat="1" ht="6.96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40"/>
      <c r="BE48" s="34"/>
    </row>
    <row r="49" s="2" customFormat="1" ht="15.15" customHeight="1">
      <c r="A49" s="34"/>
      <c r="B49" s="35"/>
      <c r="C49" s="31" t="s">
        <v>23</v>
      </c>
      <c r="D49" s="36"/>
      <c r="E49" s="36"/>
      <c r="F49" s="36"/>
      <c r="G49" s="36"/>
      <c r="H49" s="36"/>
      <c r="I49" s="36"/>
      <c r="J49" s="36"/>
      <c r="K49" s="36"/>
      <c r="L49" s="59" t="str">
        <f>IF(E11= "","",E11)</f>
        <v>Střední škola Brno, Charbulova, p.o.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1" t="s">
        <v>31</v>
      </c>
      <c r="AJ49" s="36"/>
      <c r="AK49" s="36"/>
      <c r="AL49" s="36"/>
      <c r="AM49" s="68" t="str">
        <f>IF(E17="","",E17)</f>
        <v>Ing. Dagmar Gálová</v>
      </c>
      <c r="AN49" s="59"/>
      <c r="AO49" s="59"/>
      <c r="AP49" s="59"/>
      <c r="AQ49" s="36"/>
      <c r="AR49" s="40"/>
      <c r="AS49" s="69" t="s">
        <v>54</v>
      </c>
      <c r="AT49" s="70"/>
      <c r="AU49" s="71"/>
      <c r="AV49" s="71"/>
      <c r="AW49" s="71"/>
      <c r="AX49" s="71"/>
      <c r="AY49" s="71"/>
      <c r="AZ49" s="71"/>
      <c r="BA49" s="71"/>
      <c r="BB49" s="71"/>
      <c r="BC49" s="71"/>
      <c r="BD49" s="72"/>
      <c r="BE49" s="34"/>
    </row>
    <row r="50" s="2" customFormat="1" ht="15.15" customHeight="1">
      <c r="A50" s="34"/>
      <c r="B50" s="35"/>
      <c r="C50" s="31" t="s">
        <v>29</v>
      </c>
      <c r="D50" s="36"/>
      <c r="E50" s="36"/>
      <c r="F50" s="36"/>
      <c r="G50" s="36"/>
      <c r="H50" s="36"/>
      <c r="I50" s="36"/>
      <c r="J50" s="36"/>
      <c r="K50" s="36"/>
      <c r="L50" s="59" t="str">
        <f>IF(E14="","",E14)</f>
        <v xml:space="preserve"> </v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1" t="s">
        <v>35</v>
      </c>
      <c r="AJ50" s="36"/>
      <c r="AK50" s="36"/>
      <c r="AL50" s="36"/>
      <c r="AM50" s="68" t="str">
        <f>IF(E20="","",E20)</f>
        <v>Ing. Jaroslav Stolička</v>
      </c>
      <c r="AN50" s="59"/>
      <c r="AO50" s="59"/>
      <c r="AP50" s="59"/>
      <c r="AQ50" s="36"/>
      <c r="AR50" s="40"/>
      <c r="AS50" s="73"/>
      <c r="AT50" s="74"/>
      <c r="AU50" s="75"/>
      <c r="AV50" s="75"/>
      <c r="AW50" s="75"/>
      <c r="AX50" s="75"/>
      <c r="AY50" s="75"/>
      <c r="AZ50" s="75"/>
      <c r="BA50" s="75"/>
      <c r="BB50" s="75"/>
      <c r="BC50" s="75"/>
      <c r="BD50" s="76"/>
      <c r="BE50" s="34"/>
    </row>
    <row r="51" s="2" customFormat="1" ht="10.8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40"/>
      <c r="AS51" s="77"/>
      <c r="AT51" s="78"/>
      <c r="AU51" s="79"/>
      <c r="AV51" s="79"/>
      <c r="AW51" s="79"/>
      <c r="AX51" s="79"/>
      <c r="AY51" s="79"/>
      <c r="AZ51" s="79"/>
      <c r="BA51" s="79"/>
      <c r="BB51" s="79"/>
      <c r="BC51" s="79"/>
      <c r="BD51" s="80"/>
      <c r="BE51" s="34"/>
    </row>
    <row r="52" s="2" customFormat="1" ht="29.28" customHeight="1">
      <c r="A52" s="34"/>
      <c r="B52" s="35"/>
      <c r="C52" s="81" t="s">
        <v>55</v>
      </c>
      <c r="D52" s="82"/>
      <c r="E52" s="82"/>
      <c r="F52" s="82"/>
      <c r="G52" s="82"/>
      <c r="H52" s="83"/>
      <c r="I52" s="84" t="s">
        <v>56</v>
      </c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5" t="s">
        <v>57</v>
      </c>
      <c r="AH52" s="82"/>
      <c r="AI52" s="82"/>
      <c r="AJ52" s="82"/>
      <c r="AK52" s="82"/>
      <c r="AL52" s="82"/>
      <c r="AM52" s="82"/>
      <c r="AN52" s="84" t="s">
        <v>58</v>
      </c>
      <c r="AO52" s="82"/>
      <c r="AP52" s="82"/>
      <c r="AQ52" s="86" t="s">
        <v>59</v>
      </c>
      <c r="AR52" s="40"/>
      <c r="AS52" s="87" t="s">
        <v>60</v>
      </c>
      <c r="AT52" s="88" t="s">
        <v>61</v>
      </c>
      <c r="AU52" s="88" t="s">
        <v>62</v>
      </c>
      <c r="AV52" s="88" t="s">
        <v>63</v>
      </c>
      <c r="AW52" s="88" t="s">
        <v>64</v>
      </c>
      <c r="AX52" s="88" t="s">
        <v>65</v>
      </c>
      <c r="AY52" s="88" t="s">
        <v>66</v>
      </c>
      <c r="AZ52" s="88" t="s">
        <v>67</v>
      </c>
      <c r="BA52" s="88" t="s">
        <v>68</v>
      </c>
      <c r="BB52" s="88" t="s">
        <v>69</v>
      </c>
      <c r="BC52" s="88" t="s">
        <v>70</v>
      </c>
      <c r="BD52" s="89" t="s">
        <v>71</v>
      </c>
      <c r="BE52" s="34"/>
    </row>
    <row r="53" s="2" customFormat="1" ht="10.8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40"/>
      <c r="AS53" s="90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2"/>
      <c r="BE53" s="34"/>
    </row>
    <row r="54" s="6" customFormat="1" ht="32.4" customHeight="1">
      <c r="A54" s="6"/>
      <c r="B54" s="93"/>
      <c r="C54" s="94" t="s">
        <v>72</v>
      </c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6">
        <f>ROUND(SUM(AG55:AG56),2)</f>
        <v>244675.85000000001</v>
      </c>
      <c r="AH54" s="96"/>
      <c r="AI54" s="96"/>
      <c r="AJ54" s="96"/>
      <c r="AK54" s="96"/>
      <c r="AL54" s="96"/>
      <c r="AM54" s="96"/>
      <c r="AN54" s="97">
        <f>SUM(AG54,AT54)</f>
        <v>296057.78000000003</v>
      </c>
      <c r="AO54" s="97"/>
      <c r="AP54" s="97"/>
      <c r="AQ54" s="98" t="s">
        <v>17</v>
      </c>
      <c r="AR54" s="99"/>
      <c r="AS54" s="100">
        <f>ROUND(SUM(AS55:AS56),2)</f>
        <v>0</v>
      </c>
      <c r="AT54" s="101">
        <f>ROUND(SUM(AV54:AW54),2)</f>
        <v>51381.93</v>
      </c>
      <c r="AU54" s="102">
        <f>ROUND(SUM(AU55:AU56),5)</f>
        <v>251.72342</v>
      </c>
      <c r="AV54" s="101">
        <f>ROUND(AZ54*L29,2)</f>
        <v>51381.93</v>
      </c>
      <c r="AW54" s="101">
        <f>ROUND(BA54*L30,2)</f>
        <v>0</v>
      </c>
      <c r="AX54" s="101">
        <f>ROUND(BB54*L29,2)</f>
        <v>0</v>
      </c>
      <c r="AY54" s="101">
        <f>ROUND(BC54*L30,2)</f>
        <v>0</v>
      </c>
      <c r="AZ54" s="101">
        <f>ROUND(SUM(AZ55:AZ56),2)</f>
        <v>244675.85000000001</v>
      </c>
      <c r="BA54" s="101">
        <f>ROUND(SUM(BA55:BA56),2)</f>
        <v>0</v>
      </c>
      <c r="BB54" s="101">
        <f>ROUND(SUM(BB55:BB56),2)</f>
        <v>0</v>
      </c>
      <c r="BC54" s="101">
        <f>ROUND(SUM(BC55:BC56),2)</f>
        <v>0</v>
      </c>
      <c r="BD54" s="103">
        <f>ROUND(SUM(BD55:BD56),2)</f>
        <v>0</v>
      </c>
      <c r="BE54" s="6"/>
      <c r="BS54" s="104" t="s">
        <v>73</v>
      </c>
      <c r="BT54" s="104" t="s">
        <v>74</v>
      </c>
      <c r="BU54" s="105" t="s">
        <v>75</v>
      </c>
      <c r="BV54" s="104" t="s">
        <v>76</v>
      </c>
      <c r="BW54" s="104" t="s">
        <v>5</v>
      </c>
      <c r="BX54" s="104" t="s">
        <v>77</v>
      </c>
      <c r="CL54" s="104" t="s">
        <v>17</v>
      </c>
    </row>
    <row r="55" s="7" customFormat="1" ht="16.5" customHeight="1">
      <c r="A55" s="106" t="s">
        <v>78</v>
      </c>
      <c r="B55" s="107"/>
      <c r="C55" s="108"/>
      <c r="D55" s="109" t="s">
        <v>79</v>
      </c>
      <c r="E55" s="109"/>
      <c r="F55" s="109"/>
      <c r="G55" s="109"/>
      <c r="H55" s="109"/>
      <c r="I55" s="110"/>
      <c r="J55" s="109" t="s">
        <v>80</v>
      </c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11">
        <f>'01 - Stavební úpravy'!J30</f>
        <v>226675.85000000001</v>
      </c>
      <c r="AH55" s="110"/>
      <c r="AI55" s="110"/>
      <c r="AJ55" s="110"/>
      <c r="AK55" s="110"/>
      <c r="AL55" s="110"/>
      <c r="AM55" s="110"/>
      <c r="AN55" s="111">
        <f>SUM(AG55,AT55)</f>
        <v>274277.78000000003</v>
      </c>
      <c r="AO55" s="110"/>
      <c r="AP55" s="110"/>
      <c r="AQ55" s="112" t="s">
        <v>81</v>
      </c>
      <c r="AR55" s="113"/>
      <c r="AS55" s="114">
        <v>0</v>
      </c>
      <c r="AT55" s="115">
        <f>ROUND(SUM(AV55:AW55),2)</f>
        <v>47601.93</v>
      </c>
      <c r="AU55" s="116">
        <f>'01 - Stavební úpravy'!P100</f>
        <v>251.72342000000003</v>
      </c>
      <c r="AV55" s="115">
        <f>'01 - Stavební úpravy'!J33</f>
        <v>47601.93</v>
      </c>
      <c r="AW55" s="115">
        <f>'01 - Stavební úpravy'!J34</f>
        <v>0</v>
      </c>
      <c r="AX55" s="115">
        <f>'01 - Stavební úpravy'!J35</f>
        <v>0</v>
      </c>
      <c r="AY55" s="115">
        <f>'01 - Stavební úpravy'!J36</f>
        <v>0</v>
      </c>
      <c r="AZ55" s="115">
        <f>'01 - Stavební úpravy'!F33</f>
        <v>226675.85000000001</v>
      </c>
      <c r="BA55" s="115">
        <f>'01 - Stavební úpravy'!F34</f>
        <v>0</v>
      </c>
      <c r="BB55" s="115">
        <f>'01 - Stavební úpravy'!F35</f>
        <v>0</v>
      </c>
      <c r="BC55" s="115">
        <f>'01 - Stavební úpravy'!F36</f>
        <v>0</v>
      </c>
      <c r="BD55" s="117">
        <f>'01 - Stavební úpravy'!F37</f>
        <v>0</v>
      </c>
      <c r="BE55" s="7"/>
      <c r="BT55" s="118" t="s">
        <v>82</v>
      </c>
      <c r="BV55" s="118" t="s">
        <v>76</v>
      </c>
      <c r="BW55" s="118" t="s">
        <v>83</v>
      </c>
      <c r="BX55" s="118" t="s">
        <v>5</v>
      </c>
      <c r="CL55" s="118" t="s">
        <v>17</v>
      </c>
      <c r="CM55" s="118" t="s">
        <v>84</v>
      </c>
    </row>
    <row r="56" s="7" customFormat="1" ht="16.5" customHeight="1">
      <c r="A56" s="106" t="s">
        <v>78</v>
      </c>
      <c r="B56" s="107"/>
      <c r="C56" s="108"/>
      <c r="D56" s="109" t="s">
        <v>85</v>
      </c>
      <c r="E56" s="109"/>
      <c r="F56" s="109"/>
      <c r="G56" s="109"/>
      <c r="H56" s="109"/>
      <c r="I56" s="110"/>
      <c r="J56" s="109" t="s">
        <v>86</v>
      </c>
      <c r="K56" s="109"/>
      <c r="L56" s="109"/>
      <c r="M56" s="109"/>
      <c r="N56" s="109"/>
      <c r="O56" s="109"/>
      <c r="P56" s="109"/>
      <c r="Q56" s="109"/>
      <c r="R56" s="109"/>
      <c r="S56" s="109"/>
      <c r="T56" s="109"/>
      <c r="U56" s="109"/>
      <c r="V56" s="109"/>
      <c r="W56" s="109"/>
      <c r="X56" s="109"/>
      <c r="Y56" s="109"/>
      <c r="Z56" s="109"/>
      <c r="AA56" s="109"/>
      <c r="AB56" s="109"/>
      <c r="AC56" s="109"/>
      <c r="AD56" s="109"/>
      <c r="AE56" s="109"/>
      <c r="AF56" s="109"/>
      <c r="AG56" s="111">
        <f>'VRN - Vedlejší rozpočtové...'!J30</f>
        <v>18000</v>
      </c>
      <c r="AH56" s="110"/>
      <c r="AI56" s="110"/>
      <c r="AJ56" s="110"/>
      <c r="AK56" s="110"/>
      <c r="AL56" s="110"/>
      <c r="AM56" s="110"/>
      <c r="AN56" s="111">
        <f>SUM(AG56,AT56)</f>
        <v>21780</v>
      </c>
      <c r="AO56" s="110"/>
      <c r="AP56" s="110"/>
      <c r="AQ56" s="112" t="s">
        <v>81</v>
      </c>
      <c r="AR56" s="113"/>
      <c r="AS56" s="119">
        <v>0</v>
      </c>
      <c r="AT56" s="120">
        <f>ROUND(SUM(AV56:AW56),2)</f>
        <v>3780</v>
      </c>
      <c r="AU56" s="121">
        <f>'VRN - Vedlejší rozpočtové...'!P80</f>
        <v>0</v>
      </c>
      <c r="AV56" s="120">
        <f>'VRN - Vedlejší rozpočtové...'!J33</f>
        <v>3780</v>
      </c>
      <c r="AW56" s="120">
        <f>'VRN - Vedlejší rozpočtové...'!J34</f>
        <v>0</v>
      </c>
      <c r="AX56" s="120">
        <f>'VRN - Vedlejší rozpočtové...'!J35</f>
        <v>0</v>
      </c>
      <c r="AY56" s="120">
        <f>'VRN - Vedlejší rozpočtové...'!J36</f>
        <v>0</v>
      </c>
      <c r="AZ56" s="120">
        <f>'VRN - Vedlejší rozpočtové...'!F33</f>
        <v>18000</v>
      </c>
      <c r="BA56" s="120">
        <f>'VRN - Vedlejší rozpočtové...'!F34</f>
        <v>0</v>
      </c>
      <c r="BB56" s="120">
        <f>'VRN - Vedlejší rozpočtové...'!F35</f>
        <v>0</v>
      </c>
      <c r="BC56" s="120">
        <f>'VRN - Vedlejší rozpočtové...'!F36</f>
        <v>0</v>
      </c>
      <c r="BD56" s="122">
        <f>'VRN - Vedlejší rozpočtové...'!F37</f>
        <v>0</v>
      </c>
      <c r="BE56" s="7"/>
      <c r="BT56" s="118" t="s">
        <v>82</v>
      </c>
      <c r="BV56" s="118" t="s">
        <v>76</v>
      </c>
      <c r="BW56" s="118" t="s">
        <v>87</v>
      </c>
      <c r="BX56" s="118" t="s">
        <v>5</v>
      </c>
      <c r="CL56" s="118" t="s">
        <v>17</v>
      </c>
      <c r="CM56" s="118" t="s">
        <v>84</v>
      </c>
    </row>
    <row r="57" s="2" customFormat="1" ht="30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40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  <row r="58" s="2" customFormat="1" ht="6.96" customHeight="1">
      <c r="A58" s="34"/>
      <c r="B58" s="54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55"/>
      <c r="AP58" s="55"/>
      <c r="AQ58" s="55"/>
      <c r="AR58" s="40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</row>
  </sheetData>
  <sheetProtection sheet="1" formatColumns="0" formatRows="0" objects="1" scenarios="1" spinCount="100000" saltValue="wtSnBss9rjcFcQinXTxW+RKxzkLY81S8kVndGacLJ771VunpU6pzPZapvizEhhRKkXOmSBvMsuVEjLxMWKiEDw==" hashValue="b3OSC+tRIXu32d1vURrb78zvx9dStuPaZJZI+eLSCRWvnug1eJ8kTo9m9SgyE0uK1tfeEqeeVdKpxA1RfUxuOg==" algorithmName="SHA-512" password="CC35"/>
  <mergeCells count="44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1 - Stavební úpravy'!C2" display="/"/>
    <hyperlink ref="A56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4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83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22"/>
      <c r="AT3" s="19" t="s">
        <v>84</v>
      </c>
    </row>
    <row r="4" s="1" customFormat="1" ht="24.96" customHeight="1">
      <c r="B4" s="22"/>
      <c r="D4" s="125" t="s">
        <v>88</v>
      </c>
      <c r="L4" s="22"/>
      <c r="M4" s="126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27" t="s">
        <v>14</v>
      </c>
      <c r="L6" s="22"/>
    </row>
    <row r="7" s="1" customFormat="1" ht="26.25" customHeight="1">
      <c r="B7" s="22"/>
      <c r="E7" s="128" t="str">
        <f>'Rekapitulace stavby'!K6</f>
        <v>Rekonstrukce chladírenských a mrazících boxů SŠ Brno, Charbulova - odloučené pracoviště Nová Svratka</v>
      </c>
      <c r="F7" s="127"/>
      <c r="G7" s="127"/>
      <c r="H7" s="127"/>
      <c r="L7" s="22"/>
    </row>
    <row r="8" s="2" customFormat="1" ht="12" customHeight="1">
      <c r="A8" s="34"/>
      <c r="B8" s="40"/>
      <c r="C8" s="34"/>
      <c r="D8" s="127" t="s">
        <v>89</v>
      </c>
      <c r="E8" s="34"/>
      <c r="F8" s="34"/>
      <c r="G8" s="34"/>
      <c r="H8" s="34"/>
      <c r="I8" s="34"/>
      <c r="J8" s="34"/>
      <c r="K8" s="34"/>
      <c r="L8" s="12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0" t="s">
        <v>90</v>
      </c>
      <c r="F9" s="34"/>
      <c r="G9" s="34"/>
      <c r="H9" s="34"/>
      <c r="I9" s="34"/>
      <c r="J9" s="34"/>
      <c r="K9" s="34"/>
      <c r="L9" s="12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2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27" t="s">
        <v>16</v>
      </c>
      <c r="E11" s="34"/>
      <c r="F11" s="131" t="s">
        <v>17</v>
      </c>
      <c r="G11" s="34"/>
      <c r="H11" s="34"/>
      <c r="I11" s="127" t="s">
        <v>18</v>
      </c>
      <c r="J11" s="131" t="s">
        <v>17</v>
      </c>
      <c r="K11" s="34"/>
      <c r="L11" s="12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27" t="s">
        <v>19</v>
      </c>
      <c r="E12" s="34"/>
      <c r="F12" s="131" t="s">
        <v>20</v>
      </c>
      <c r="G12" s="34"/>
      <c r="H12" s="34"/>
      <c r="I12" s="127" t="s">
        <v>21</v>
      </c>
      <c r="J12" s="132" t="str">
        <f>'Rekapitulace stavby'!AN8</f>
        <v>13. 5. 2025</v>
      </c>
      <c r="K12" s="34"/>
      <c r="L12" s="12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2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27" t="s">
        <v>23</v>
      </c>
      <c r="E14" s="34"/>
      <c r="F14" s="34"/>
      <c r="G14" s="34"/>
      <c r="H14" s="34"/>
      <c r="I14" s="127" t="s">
        <v>24</v>
      </c>
      <c r="J14" s="131" t="s">
        <v>25</v>
      </c>
      <c r="K14" s="34"/>
      <c r="L14" s="12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1" t="s">
        <v>26</v>
      </c>
      <c r="F15" s="34"/>
      <c r="G15" s="34"/>
      <c r="H15" s="34"/>
      <c r="I15" s="127" t="s">
        <v>27</v>
      </c>
      <c r="J15" s="131" t="s">
        <v>28</v>
      </c>
      <c r="K15" s="34"/>
      <c r="L15" s="12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2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27" t="s">
        <v>29</v>
      </c>
      <c r="E17" s="34"/>
      <c r="F17" s="34"/>
      <c r="G17" s="34"/>
      <c r="H17" s="34"/>
      <c r="I17" s="127" t="s">
        <v>24</v>
      </c>
      <c r="J17" s="131" t="str">
        <f>'Rekapitulace stavby'!AN13</f>
        <v/>
      </c>
      <c r="K17" s="34"/>
      <c r="L17" s="12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131" t="str">
        <f>'Rekapitulace stavby'!E14</f>
        <v xml:space="preserve"> </v>
      </c>
      <c r="F18" s="131"/>
      <c r="G18" s="131"/>
      <c r="H18" s="131"/>
      <c r="I18" s="127" t="s">
        <v>27</v>
      </c>
      <c r="J18" s="131" t="str">
        <f>'Rekapitulace stavby'!AN14</f>
        <v/>
      </c>
      <c r="K18" s="34"/>
      <c r="L18" s="12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2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27" t="s">
        <v>31</v>
      </c>
      <c r="E20" s="34"/>
      <c r="F20" s="34"/>
      <c r="G20" s="34"/>
      <c r="H20" s="34"/>
      <c r="I20" s="127" t="s">
        <v>24</v>
      </c>
      <c r="J20" s="131" t="s">
        <v>32</v>
      </c>
      <c r="K20" s="34"/>
      <c r="L20" s="12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1" t="s">
        <v>33</v>
      </c>
      <c r="F21" s="34"/>
      <c r="G21" s="34"/>
      <c r="H21" s="34"/>
      <c r="I21" s="127" t="s">
        <v>27</v>
      </c>
      <c r="J21" s="131" t="s">
        <v>17</v>
      </c>
      <c r="K21" s="34"/>
      <c r="L21" s="12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2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27" t="s">
        <v>35</v>
      </c>
      <c r="E23" s="34"/>
      <c r="F23" s="34"/>
      <c r="G23" s="34"/>
      <c r="H23" s="34"/>
      <c r="I23" s="127" t="s">
        <v>24</v>
      </c>
      <c r="J23" s="131" t="s">
        <v>36</v>
      </c>
      <c r="K23" s="34"/>
      <c r="L23" s="12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1" t="s">
        <v>37</v>
      </c>
      <c r="F24" s="34"/>
      <c r="G24" s="34"/>
      <c r="H24" s="34"/>
      <c r="I24" s="127" t="s">
        <v>27</v>
      </c>
      <c r="J24" s="131" t="s">
        <v>17</v>
      </c>
      <c r="K24" s="34"/>
      <c r="L24" s="12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2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27" t="s">
        <v>38</v>
      </c>
      <c r="E26" s="34"/>
      <c r="F26" s="34"/>
      <c r="G26" s="34"/>
      <c r="H26" s="34"/>
      <c r="I26" s="34"/>
      <c r="J26" s="34"/>
      <c r="K26" s="34"/>
      <c r="L26" s="12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3"/>
      <c r="B27" s="134"/>
      <c r="C27" s="133"/>
      <c r="D27" s="133"/>
      <c r="E27" s="135" t="s">
        <v>17</v>
      </c>
      <c r="F27" s="135"/>
      <c r="G27" s="135"/>
      <c r="H27" s="135"/>
      <c r="I27" s="133"/>
      <c r="J27" s="133"/>
      <c r="K27" s="133"/>
      <c r="L27" s="136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2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37"/>
      <c r="E29" s="137"/>
      <c r="F29" s="137"/>
      <c r="G29" s="137"/>
      <c r="H29" s="137"/>
      <c r="I29" s="137"/>
      <c r="J29" s="137"/>
      <c r="K29" s="137"/>
      <c r="L29" s="12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38" t="s">
        <v>40</v>
      </c>
      <c r="E30" s="34"/>
      <c r="F30" s="34"/>
      <c r="G30" s="34"/>
      <c r="H30" s="34"/>
      <c r="I30" s="34"/>
      <c r="J30" s="139">
        <f>ROUND(J100, 2)</f>
        <v>226675.85000000001</v>
      </c>
      <c r="K30" s="34"/>
      <c r="L30" s="12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37"/>
      <c r="E31" s="137"/>
      <c r="F31" s="137"/>
      <c r="G31" s="137"/>
      <c r="H31" s="137"/>
      <c r="I31" s="137"/>
      <c r="J31" s="137"/>
      <c r="K31" s="137"/>
      <c r="L31" s="12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0" t="s">
        <v>42</v>
      </c>
      <c r="G32" s="34"/>
      <c r="H32" s="34"/>
      <c r="I32" s="140" t="s">
        <v>41</v>
      </c>
      <c r="J32" s="140" t="s">
        <v>43</v>
      </c>
      <c r="K32" s="34"/>
      <c r="L32" s="12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1" t="s">
        <v>44</v>
      </c>
      <c r="E33" s="127" t="s">
        <v>45</v>
      </c>
      <c r="F33" s="142">
        <f>ROUND((SUM(BE100:BE414)),  2)</f>
        <v>226675.85000000001</v>
      </c>
      <c r="G33" s="34"/>
      <c r="H33" s="34"/>
      <c r="I33" s="143">
        <v>0.20999999999999999</v>
      </c>
      <c r="J33" s="142">
        <f>ROUND(((SUM(BE100:BE414))*I33),  2)</f>
        <v>47601.93</v>
      </c>
      <c r="K33" s="34"/>
      <c r="L33" s="12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27" t="s">
        <v>46</v>
      </c>
      <c r="F34" s="142">
        <f>ROUND((SUM(BF100:BF414)),  2)</f>
        <v>0</v>
      </c>
      <c r="G34" s="34"/>
      <c r="H34" s="34"/>
      <c r="I34" s="143">
        <v>0.12</v>
      </c>
      <c r="J34" s="142">
        <f>ROUND(((SUM(BF100:BF414))*I34),  2)</f>
        <v>0</v>
      </c>
      <c r="K34" s="34"/>
      <c r="L34" s="12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7" t="s">
        <v>47</v>
      </c>
      <c r="F35" s="142">
        <f>ROUND((SUM(BG100:BG414)),  2)</f>
        <v>0</v>
      </c>
      <c r="G35" s="34"/>
      <c r="H35" s="34"/>
      <c r="I35" s="143">
        <v>0.20999999999999999</v>
      </c>
      <c r="J35" s="142">
        <f>0</f>
        <v>0</v>
      </c>
      <c r="K35" s="34"/>
      <c r="L35" s="12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7" t="s">
        <v>48</v>
      </c>
      <c r="F36" s="142">
        <f>ROUND((SUM(BH100:BH414)),  2)</f>
        <v>0</v>
      </c>
      <c r="G36" s="34"/>
      <c r="H36" s="34"/>
      <c r="I36" s="143">
        <v>0.12</v>
      </c>
      <c r="J36" s="142">
        <f>0</f>
        <v>0</v>
      </c>
      <c r="K36" s="34"/>
      <c r="L36" s="12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7" t="s">
        <v>49</v>
      </c>
      <c r="F37" s="142">
        <f>ROUND((SUM(BI100:BI414)),  2)</f>
        <v>0</v>
      </c>
      <c r="G37" s="34"/>
      <c r="H37" s="34"/>
      <c r="I37" s="143">
        <v>0</v>
      </c>
      <c r="J37" s="142">
        <f>0</f>
        <v>0</v>
      </c>
      <c r="K37" s="34"/>
      <c r="L37" s="12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2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4"/>
      <c r="D39" s="145" t="s">
        <v>50</v>
      </c>
      <c r="E39" s="146"/>
      <c r="F39" s="146"/>
      <c r="G39" s="147" t="s">
        <v>51</v>
      </c>
      <c r="H39" s="148" t="s">
        <v>52</v>
      </c>
      <c r="I39" s="146"/>
      <c r="J39" s="149">
        <f>SUM(J30:J37)</f>
        <v>274277.78000000003</v>
      </c>
      <c r="K39" s="150"/>
      <c r="L39" s="12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151"/>
      <c r="C40" s="152"/>
      <c r="D40" s="152"/>
      <c r="E40" s="152"/>
      <c r="F40" s="152"/>
      <c r="G40" s="152"/>
      <c r="H40" s="152"/>
      <c r="I40" s="152"/>
      <c r="J40" s="152"/>
      <c r="K40" s="152"/>
      <c r="L40" s="12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="2" customFormat="1" ht="6.96" customHeight="1">
      <c r="A44" s="34"/>
      <c r="B44" s="153"/>
      <c r="C44" s="154"/>
      <c r="D44" s="154"/>
      <c r="E44" s="154"/>
      <c r="F44" s="154"/>
      <c r="G44" s="154"/>
      <c r="H44" s="154"/>
      <c r="I44" s="154"/>
      <c r="J44" s="154"/>
      <c r="K44" s="154"/>
      <c r="L44" s="129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25" t="s">
        <v>91</v>
      </c>
      <c r="D45" s="36"/>
      <c r="E45" s="36"/>
      <c r="F45" s="36"/>
      <c r="G45" s="36"/>
      <c r="H45" s="36"/>
      <c r="I45" s="36"/>
      <c r="J45" s="36"/>
      <c r="K45" s="36"/>
      <c r="L45" s="129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29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31" t="s">
        <v>14</v>
      </c>
      <c r="D47" s="36"/>
      <c r="E47" s="36"/>
      <c r="F47" s="36"/>
      <c r="G47" s="36"/>
      <c r="H47" s="36"/>
      <c r="I47" s="36"/>
      <c r="J47" s="36"/>
      <c r="K47" s="36"/>
      <c r="L47" s="129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26.25" customHeight="1">
      <c r="A48" s="34"/>
      <c r="B48" s="35"/>
      <c r="C48" s="36"/>
      <c r="D48" s="36"/>
      <c r="E48" s="155" t="str">
        <f>E7</f>
        <v>Rekonstrukce chladírenských a mrazících boxů SŠ Brno, Charbulova - odloučené pracoviště Nová Svratka</v>
      </c>
      <c r="F48" s="31"/>
      <c r="G48" s="31"/>
      <c r="H48" s="31"/>
      <c r="I48" s="36"/>
      <c r="J48" s="36"/>
      <c r="K48" s="36"/>
      <c r="L48" s="129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31" t="s">
        <v>89</v>
      </c>
      <c r="D49" s="36"/>
      <c r="E49" s="36"/>
      <c r="F49" s="36"/>
      <c r="G49" s="36"/>
      <c r="H49" s="36"/>
      <c r="I49" s="36"/>
      <c r="J49" s="36"/>
      <c r="K49" s="36"/>
      <c r="L49" s="129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64" t="str">
        <f>E9</f>
        <v>01 - Stavební úpravy</v>
      </c>
      <c r="F50" s="36"/>
      <c r="G50" s="36"/>
      <c r="H50" s="36"/>
      <c r="I50" s="36"/>
      <c r="J50" s="36"/>
      <c r="K50" s="36"/>
      <c r="L50" s="129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29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31" t="s">
        <v>19</v>
      </c>
      <c r="D52" s="36"/>
      <c r="E52" s="36"/>
      <c r="F52" s="28" t="str">
        <f>F12</f>
        <v>Veslařská 54, 637 00 Brno</v>
      </c>
      <c r="G52" s="36"/>
      <c r="H52" s="36"/>
      <c r="I52" s="31" t="s">
        <v>21</v>
      </c>
      <c r="J52" s="67" t="str">
        <f>IF(J12="","",J12)</f>
        <v>13. 5. 2025</v>
      </c>
      <c r="K52" s="36"/>
      <c r="L52" s="129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29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31" t="s">
        <v>23</v>
      </c>
      <c r="D54" s="36"/>
      <c r="E54" s="36"/>
      <c r="F54" s="28" t="str">
        <f>E15</f>
        <v>Střední škola Brno, Charbulova, p.o.</v>
      </c>
      <c r="G54" s="36"/>
      <c r="H54" s="36"/>
      <c r="I54" s="31" t="s">
        <v>31</v>
      </c>
      <c r="J54" s="32" t="str">
        <f>E21</f>
        <v>Ing. Dagmar Gálová</v>
      </c>
      <c r="K54" s="36"/>
      <c r="L54" s="129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31" t="s">
        <v>29</v>
      </c>
      <c r="D55" s="36"/>
      <c r="E55" s="36"/>
      <c r="F55" s="28" t="str">
        <f>IF(E18="","",E18)</f>
        <v xml:space="preserve"> </v>
      </c>
      <c r="G55" s="36"/>
      <c r="H55" s="36"/>
      <c r="I55" s="31" t="s">
        <v>35</v>
      </c>
      <c r="J55" s="32" t="str">
        <f>E24</f>
        <v>Ing. Jaroslav Stolička</v>
      </c>
      <c r="K55" s="36"/>
      <c r="L55" s="129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29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56" t="s">
        <v>92</v>
      </c>
      <c r="D57" s="157"/>
      <c r="E57" s="157"/>
      <c r="F57" s="157"/>
      <c r="G57" s="157"/>
      <c r="H57" s="157"/>
      <c r="I57" s="157"/>
      <c r="J57" s="158" t="s">
        <v>93</v>
      </c>
      <c r="K57" s="157"/>
      <c r="L57" s="129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29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59" t="s">
        <v>72</v>
      </c>
      <c r="D59" s="36"/>
      <c r="E59" s="36"/>
      <c r="F59" s="36"/>
      <c r="G59" s="36"/>
      <c r="H59" s="36"/>
      <c r="I59" s="36"/>
      <c r="J59" s="97">
        <f>J100</f>
        <v>226675.85000000001</v>
      </c>
      <c r="K59" s="36"/>
      <c r="L59" s="129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9" t="s">
        <v>94</v>
      </c>
    </row>
    <row r="60" s="9" customFormat="1" ht="24.96" customHeight="1">
      <c r="A60" s="9"/>
      <c r="B60" s="160"/>
      <c r="C60" s="161"/>
      <c r="D60" s="162" t="s">
        <v>95</v>
      </c>
      <c r="E60" s="163"/>
      <c r="F60" s="163"/>
      <c r="G60" s="163"/>
      <c r="H60" s="163"/>
      <c r="I60" s="163"/>
      <c r="J60" s="164">
        <f>J101</f>
        <v>136542.47</v>
      </c>
      <c r="K60" s="161"/>
      <c r="L60" s="16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6"/>
      <c r="C61" s="167"/>
      <c r="D61" s="168" t="s">
        <v>96</v>
      </c>
      <c r="E61" s="169"/>
      <c r="F61" s="169"/>
      <c r="G61" s="169"/>
      <c r="H61" s="169"/>
      <c r="I61" s="169"/>
      <c r="J61" s="170">
        <f>J102</f>
        <v>3485.4299999999998</v>
      </c>
      <c r="K61" s="167"/>
      <c r="L61" s="17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6"/>
      <c r="C62" s="167"/>
      <c r="D62" s="168" t="s">
        <v>97</v>
      </c>
      <c r="E62" s="169"/>
      <c r="F62" s="169"/>
      <c r="G62" s="169"/>
      <c r="H62" s="169"/>
      <c r="I62" s="169"/>
      <c r="J62" s="170">
        <f>J107</f>
        <v>39905.300000000003</v>
      </c>
      <c r="K62" s="167"/>
      <c r="L62" s="17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4.88" customHeight="1">
      <c r="A63" s="10"/>
      <c r="B63" s="166"/>
      <c r="C63" s="167"/>
      <c r="D63" s="168" t="s">
        <v>98</v>
      </c>
      <c r="E63" s="169"/>
      <c r="F63" s="169"/>
      <c r="G63" s="169"/>
      <c r="H63" s="169"/>
      <c r="I63" s="169"/>
      <c r="J63" s="170">
        <f>J108</f>
        <v>16674.169999999998</v>
      </c>
      <c r="K63" s="167"/>
      <c r="L63" s="17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4.88" customHeight="1">
      <c r="A64" s="10"/>
      <c r="B64" s="166"/>
      <c r="C64" s="167"/>
      <c r="D64" s="168" t="s">
        <v>99</v>
      </c>
      <c r="E64" s="169"/>
      <c r="F64" s="169"/>
      <c r="G64" s="169"/>
      <c r="H64" s="169"/>
      <c r="I64" s="169"/>
      <c r="J64" s="170">
        <f>J136</f>
        <v>23231.130000000001</v>
      </c>
      <c r="K64" s="167"/>
      <c r="L64" s="17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6"/>
      <c r="C65" s="167"/>
      <c r="D65" s="168" t="s">
        <v>100</v>
      </c>
      <c r="E65" s="169"/>
      <c r="F65" s="169"/>
      <c r="G65" s="169"/>
      <c r="H65" s="169"/>
      <c r="I65" s="169"/>
      <c r="J65" s="170">
        <f>J167</f>
        <v>32931.840000000004</v>
      </c>
      <c r="K65" s="167"/>
      <c r="L65" s="17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66"/>
      <c r="C66" s="167"/>
      <c r="D66" s="168" t="s">
        <v>101</v>
      </c>
      <c r="E66" s="169"/>
      <c r="F66" s="169"/>
      <c r="G66" s="169"/>
      <c r="H66" s="169"/>
      <c r="I66" s="169"/>
      <c r="J66" s="170">
        <f>J168</f>
        <v>2231.3699999999999</v>
      </c>
      <c r="K66" s="167"/>
      <c r="L66" s="171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66"/>
      <c r="C67" s="167"/>
      <c r="D67" s="168" t="s">
        <v>102</v>
      </c>
      <c r="E67" s="169"/>
      <c r="F67" s="169"/>
      <c r="G67" s="169"/>
      <c r="H67" s="169"/>
      <c r="I67" s="169"/>
      <c r="J67" s="170">
        <f>J174</f>
        <v>8568.2399999999998</v>
      </c>
      <c r="K67" s="167"/>
      <c r="L67" s="171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66"/>
      <c r="C68" s="167"/>
      <c r="D68" s="168" t="s">
        <v>103</v>
      </c>
      <c r="E68" s="169"/>
      <c r="F68" s="169"/>
      <c r="G68" s="169"/>
      <c r="H68" s="169"/>
      <c r="I68" s="169"/>
      <c r="J68" s="170">
        <f>J183</f>
        <v>15340.380000000001</v>
      </c>
      <c r="K68" s="167"/>
      <c r="L68" s="171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66"/>
      <c r="C69" s="167"/>
      <c r="D69" s="168" t="s">
        <v>104</v>
      </c>
      <c r="E69" s="169"/>
      <c r="F69" s="169"/>
      <c r="G69" s="169"/>
      <c r="H69" s="169"/>
      <c r="I69" s="169"/>
      <c r="J69" s="170">
        <f>J212</f>
        <v>6791.8500000000004</v>
      </c>
      <c r="K69" s="167"/>
      <c r="L69" s="171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6"/>
      <c r="C70" s="167"/>
      <c r="D70" s="168" t="s">
        <v>105</v>
      </c>
      <c r="E70" s="169"/>
      <c r="F70" s="169"/>
      <c r="G70" s="169"/>
      <c r="H70" s="169"/>
      <c r="I70" s="169"/>
      <c r="J70" s="170">
        <f>J226</f>
        <v>50994.179999999993</v>
      </c>
      <c r="K70" s="167"/>
      <c r="L70" s="171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66"/>
      <c r="C71" s="167"/>
      <c r="D71" s="168" t="s">
        <v>106</v>
      </c>
      <c r="E71" s="169"/>
      <c r="F71" s="169"/>
      <c r="G71" s="169"/>
      <c r="H71" s="169"/>
      <c r="I71" s="169"/>
      <c r="J71" s="170">
        <f>J238</f>
        <v>9225.7199999999993</v>
      </c>
      <c r="K71" s="167"/>
      <c r="L71" s="171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60"/>
      <c r="C72" s="161"/>
      <c r="D72" s="162" t="s">
        <v>107</v>
      </c>
      <c r="E72" s="163"/>
      <c r="F72" s="163"/>
      <c r="G72" s="163"/>
      <c r="H72" s="163"/>
      <c r="I72" s="163"/>
      <c r="J72" s="164">
        <f>J241</f>
        <v>90133.380000000005</v>
      </c>
      <c r="K72" s="161"/>
      <c r="L72" s="165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0" customFormat="1" ht="19.92" customHeight="1">
      <c r="A73" s="10"/>
      <c r="B73" s="166"/>
      <c r="C73" s="167"/>
      <c r="D73" s="168" t="s">
        <v>108</v>
      </c>
      <c r="E73" s="169"/>
      <c r="F73" s="169"/>
      <c r="G73" s="169"/>
      <c r="H73" s="169"/>
      <c r="I73" s="169"/>
      <c r="J73" s="170">
        <f>J242</f>
        <v>4610.4699999999993</v>
      </c>
      <c r="K73" s="167"/>
      <c r="L73" s="171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66"/>
      <c r="C74" s="167"/>
      <c r="D74" s="168" t="s">
        <v>109</v>
      </c>
      <c r="E74" s="169"/>
      <c r="F74" s="169"/>
      <c r="G74" s="169"/>
      <c r="H74" s="169"/>
      <c r="I74" s="169"/>
      <c r="J74" s="170">
        <f>J269</f>
        <v>2945.6799999999998</v>
      </c>
      <c r="K74" s="167"/>
      <c r="L74" s="171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66"/>
      <c r="C75" s="167"/>
      <c r="D75" s="168" t="s">
        <v>110</v>
      </c>
      <c r="E75" s="169"/>
      <c r="F75" s="169"/>
      <c r="G75" s="169"/>
      <c r="H75" s="169"/>
      <c r="I75" s="169"/>
      <c r="J75" s="170">
        <f>J280</f>
        <v>290</v>
      </c>
      <c r="K75" s="167"/>
      <c r="L75" s="171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66"/>
      <c r="C76" s="167"/>
      <c r="D76" s="168" t="s">
        <v>111</v>
      </c>
      <c r="E76" s="169"/>
      <c r="F76" s="169"/>
      <c r="G76" s="169"/>
      <c r="H76" s="169"/>
      <c r="I76" s="169"/>
      <c r="J76" s="170">
        <f>J289</f>
        <v>6282.0200000000004</v>
      </c>
      <c r="K76" s="167"/>
      <c r="L76" s="171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66"/>
      <c r="C77" s="167"/>
      <c r="D77" s="168" t="s">
        <v>112</v>
      </c>
      <c r="E77" s="169"/>
      <c r="F77" s="169"/>
      <c r="G77" s="169"/>
      <c r="H77" s="169"/>
      <c r="I77" s="169"/>
      <c r="J77" s="170">
        <f>J305</f>
        <v>37.700000000000003</v>
      </c>
      <c r="K77" s="167"/>
      <c r="L77" s="171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66"/>
      <c r="C78" s="167"/>
      <c r="D78" s="168" t="s">
        <v>113</v>
      </c>
      <c r="E78" s="169"/>
      <c r="F78" s="169"/>
      <c r="G78" s="169"/>
      <c r="H78" s="169"/>
      <c r="I78" s="169"/>
      <c r="J78" s="170">
        <f>J310</f>
        <v>22747.710000000003</v>
      </c>
      <c r="K78" s="167"/>
      <c r="L78" s="171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66"/>
      <c r="C79" s="167"/>
      <c r="D79" s="168" t="s">
        <v>114</v>
      </c>
      <c r="E79" s="169"/>
      <c r="F79" s="169"/>
      <c r="G79" s="169"/>
      <c r="H79" s="169"/>
      <c r="I79" s="169"/>
      <c r="J79" s="170">
        <f>J348</f>
        <v>42150.410000000003</v>
      </c>
      <c r="K79" s="167"/>
      <c r="L79" s="171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66"/>
      <c r="C80" s="167"/>
      <c r="D80" s="168" t="s">
        <v>115</v>
      </c>
      <c r="E80" s="169"/>
      <c r="F80" s="169"/>
      <c r="G80" s="169"/>
      <c r="H80" s="169"/>
      <c r="I80" s="169"/>
      <c r="J80" s="170">
        <f>J394</f>
        <v>11069.389999999999</v>
      </c>
      <c r="K80" s="167"/>
      <c r="L80" s="171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2" customFormat="1" ht="21.84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2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6.96" customHeight="1">
      <c r="A82" s="34"/>
      <c r="B82" s="54"/>
      <c r="C82" s="55"/>
      <c r="D82" s="55"/>
      <c r="E82" s="55"/>
      <c r="F82" s="55"/>
      <c r="G82" s="55"/>
      <c r="H82" s="55"/>
      <c r="I82" s="55"/>
      <c r="J82" s="55"/>
      <c r="K82" s="55"/>
      <c r="L82" s="12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6" s="2" customFormat="1" ht="6.96" customHeight="1">
      <c r="A86" s="34"/>
      <c r="B86" s="56"/>
      <c r="C86" s="57"/>
      <c r="D86" s="57"/>
      <c r="E86" s="57"/>
      <c r="F86" s="57"/>
      <c r="G86" s="57"/>
      <c r="H86" s="57"/>
      <c r="I86" s="57"/>
      <c r="J86" s="57"/>
      <c r="K86" s="57"/>
      <c r="L86" s="12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24.96" customHeight="1">
      <c r="A87" s="34"/>
      <c r="B87" s="35"/>
      <c r="C87" s="25" t="s">
        <v>116</v>
      </c>
      <c r="D87" s="36"/>
      <c r="E87" s="36"/>
      <c r="F87" s="36"/>
      <c r="G87" s="36"/>
      <c r="H87" s="36"/>
      <c r="I87" s="36"/>
      <c r="J87" s="36"/>
      <c r="K87" s="36"/>
      <c r="L87" s="12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12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31" t="s">
        <v>14</v>
      </c>
      <c r="D89" s="36"/>
      <c r="E89" s="36"/>
      <c r="F89" s="36"/>
      <c r="G89" s="36"/>
      <c r="H89" s="36"/>
      <c r="I89" s="36"/>
      <c r="J89" s="36"/>
      <c r="K89" s="36"/>
      <c r="L89" s="12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26.25" customHeight="1">
      <c r="A90" s="34"/>
      <c r="B90" s="35"/>
      <c r="C90" s="36"/>
      <c r="D90" s="36"/>
      <c r="E90" s="155" t="str">
        <f>E7</f>
        <v>Rekonstrukce chladírenských a mrazících boxů SŠ Brno, Charbulova - odloučené pracoviště Nová Svratka</v>
      </c>
      <c r="F90" s="31"/>
      <c r="G90" s="31"/>
      <c r="H90" s="31"/>
      <c r="I90" s="36"/>
      <c r="J90" s="36"/>
      <c r="K90" s="36"/>
      <c r="L90" s="12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31" t="s">
        <v>89</v>
      </c>
      <c r="D91" s="36"/>
      <c r="E91" s="36"/>
      <c r="F91" s="36"/>
      <c r="G91" s="36"/>
      <c r="H91" s="36"/>
      <c r="I91" s="36"/>
      <c r="J91" s="36"/>
      <c r="K91" s="36"/>
      <c r="L91" s="12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6.5" customHeight="1">
      <c r="A92" s="34"/>
      <c r="B92" s="35"/>
      <c r="C92" s="36"/>
      <c r="D92" s="36"/>
      <c r="E92" s="64" t="str">
        <f>E9</f>
        <v>01 - Stavební úpravy</v>
      </c>
      <c r="F92" s="36"/>
      <c r="G92" s="36"/>
      <c r="H92" s="36"/>
      <c r="I92" s="36"/>
      <c r="J92" s="36"/>
      <c r="K92" s="36"/>
      <c r="L92" s="12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6.96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12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2" customHeight="1">
      <c r="A94" s="34"/>
      <c r="B94" s="35"/>
      <c r="C94" s="31" t="s">
        <v>19</v>
      </c>
      <c r="D94" s="36"/>
      <c r="E94" s="36"/>
      <c r="F94" s="28" t="str">
        <f>F12</f>
        <v>Veslařská 54, 637 00 Brno</v>
      </c>
      <c r="G94" s="36"/>
      <c r="H94" s="36"/>
      <c r="I94" s="31" t="s">
        <v>21</v>
      </c>
      <c r="J94" s="67" t="str">
        <f>IF(J12="","",J12)</f>
        <v>13. 5. 2025</v>
      </c>
      <c r="K94" s="36"/>
      <c r="L94" s="12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6.96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12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15.15" customHeight="1">
      <c r="A96" s="34"/>
      <c r="B96" s="35"/>
      <c r="C96" s="31" t="s">
        <v>23</v>
      </c>
      <c r="D96" s="36"/>
      <c r="E96" s="36"/>
      <c r="F96" s="28" t="str">
        <f>E15</f>
        <v>Střední škola Brno, Charbulova, p.o.</v>
      </c>
      <c r="G96" s="36"/>
      <c r="H96" s="36"/>
      <c r="I96" s="31" t="s">
        <v>31</v>
      </c>
      <c r="J96" s="32" t="str">
        <f>E21</f>
        <v>Ing. Dagmar Gálová</v>
      </c>
      <c r="K96" s="36"/>
      <c r="L96" s="12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5.15" customHeight="1">
      <c r="A97" s="34"/>
      <c r="B97" s="35"/>
      <c r="C97" s="31" t="s">
        <v>29</v>
      </c>
      <c r="D97" s="36"/>
      <c r="E97" s="36"/>
      <c r="F97" s="28" t="str">
        <f>IF(E18="","",E18)</f>
        <v xml:space="preserve"> </v>
      </c>
      <c r="G97" s="36"/>
      <c r="H97" s="36"/>
      <c r="I97" s="31" t="s">
        <v>35</v>
      </c>
      <c r="J97" s="32" t="str">
        <f>E24</f>
        <v>Ing. Jaroslav Stolička</v>
      </c>
      <c r="K97" s="36"/>
      <c r="L97" s="12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10.32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12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11" customFormat="1" ht="29.28" customHeight="1">
      <c r="A99" s="172"/>
      <c r="B99" s="173"/>
      <c r="C99" s="174" t="s">
        <v>117</v>
      </c>
      <c r="D99" s="175" t="s">
        <v>59</v>
      </c>
      <c r="E99" s="175" t="s">
        <v>55</v>
      </c>
      <c r="F99" s="175" t="s">
        <v>56</v>
      </c>
      <c r="G99" s="175" t="s">
        <v>118</v>
      </c>
      <c r="H99" s="175" t="s">
        <v>119</v>
      </c>
      <c r="I99" s="175" t="s">
        <v>120</v>
      </c>
      <c r="J99" s="175" t="s">
        <v>93</v>
      </c>
      <c r="K99" s="176" t="s">
        <v>121</v>
      </c>
      <c r="L99" s="177"/>
      <c r="M99" s="87" t="s">
        <v>17</v>
      </c>
      <c r="N99" s="88" t="s">
        <v>44</v>
      </c>
      <c r="O99" s="88" t="s">
        <v>122</v>
      </c>
      <c r="P99" s="88" t="s">
        <v>123</v>
      </c>
      <c r="Q99" s="88" t="s">
        <v>124</v>
      </c>
      <c r="R99" s="88" t="s">
        <v>125</v>
      </c>
      <c r="S99" s="88" t="s">
        <v>126</v>
      </c>
      <c r="T99" s="89" t="s">
        <v>127</v>
      </c>
      <c r="U99" s="172"/>
      <c r="V99" s="172"/>
      <c r="W99" s="172"/>
      <c r="X99" s="172"/>
      <c r="Y99" s="172"/>
      <c r="Z99" s="172"/>
      <c r="AA99" s="172"/>
      <c r="AB99" s="172"/>
      <c r="AC99" s="172"/>
      <c r="AD99" s="172"/>
      <c r="AE99" s="172"/>
    </row>
    <row r="100" s="2" customFormat="1" ht="22.8" customHeight="1">
      <c r="A100" s="34"/>
      <c r="B100" s="35"/>
      <c r="C100" s="94" t="s">
        <v>128</v>
      </c>
      <c r="D100" s="36"/>
      <c r="E100" s="36"/>
      <c r="F100" s="36"/>
      <c r="G100" s="36"/>
      <c r="H100" s="36"/>
      <c r="I100" s="36"/>
      <c r="J100" s="178">
        <f>BK100</f>
        <v>226675.85000000001</v>
      </c>
      <c r="K100" s="36"/>
      <c r="L100" s="40"/>
      <c r="M100" s="90"/>
      <c r="N100" s="179"/>
      <c r="O100" s="91"/>
      <c r="P100" s="180">
        <f>P101+P241</f>
        <v>251.72342000000003</v>
      </c>
      <c r="Q100" s="91"/>
      <c r="R100" s="180">
        <f>R101+R241</f>
        <v>5.5282583699999996</v>
      </c>
      <c r="S100" s="91"/>
      <c r="T100" s="181">
        <f>T101+T241</f>
        <v>19.021776599999999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9" t="s">
        <v>73</v>
      </c>
      <c r="AU100" s="19" t="s">
        <v>94</v>
      </c>
      <c r="BK100" s="182">
        <f>BK101+BK241</f>
        <v>226675.85000000001</v>
      </c>
    </row>
    <row r="101" s="12" customFormat="1" ht="25.92" customHeight="1">
      <c r="A101" s="12"/>
      <c r="B101" s="183"/>
      <c r="C101" s="184"/>
      <c r="D101" s="185" t="s">
        <v>73</v>
      </c>
      <c r="E101" s="186" t="s">
        <v>129</v>
      </c>
      <c r="F101" s="186" t="s">
        <v>130</v>
      </c>
      <c r="G101" s="184"/>
      <c r="H101" s="184"/>
      <c r="I101" s="184"/>
      <c r="J101" s="187">
        <f>BK101</f>
        <v>136542.47</v>
      </c>
      <c r="K101" s="184"/>
      <c r="L101" s="188"/>
      <c r="M101" s="189"/>
      <c r="N101" s="190"/>
      <c r="O101" s="190"/>
      <c r="P101" s="191">
        <f>P102+P107+P167+P226+P238</f>
        <v>180.10537100000002</v>
      </c>
      <c r="Q101" s="190"/>
      <c r="R101" s="191">
        <f>R102+R107+R167+R226+R238</f>
        <v>4.7073410499999992</v>
      </c>
      <c r="S101" s="190"/>
      <c r="T101" s="192">
        <f>T102+T107+T167+T226+T238</f>
        <v>15.053677499999999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93" t="s">
        <v>82</v>
      </c>
      <c r="AT101" s="194" t="s">
        <v>73</v>
      </c>
      <c r="AU101" s="194" t="s">
        <v>74</v>
      </c>
      <c r="AY101" s="193" t="s">
        <v>131</v>
      </c>
      <c r="BK101" s="195">
        <f>BK102+BK107+BK167+BK226+BK238</f>
        <v>136542.47</v>
      </c>
    </row>
    <row r="102" s="12" customFormat="1" ht="22.8" customHeight="1">
      <c r="A102" s="12"/>
      <c r="B102" s="183"/>
      <c r="C102" s="184"/>
      <c r="D102" s="185" t="s">
        <v>73</v>
      </c>
      <c r="E102" s="196" t="s">
        <v>132</v>
      </c>
      <c r="F102" s="196" t="s">
        <v>133</v>
      </c>
      <c r="G102" s="184"/>
      <c r="H102" s="184"/>
      <c r="I102" s="184"/>
      <c r="J102" s="197">
        <f>BK102</f>
        <v>3485.4299999999998</v>
      </c>
      <c r="K102" s="184"/>
      <c r="L102" s="188"/>
      <c r="M102" s="189"/>
      <c r="N102" s="190"/>
      <c r="O102" s="190"/>
      <c r="P102" s="191">
        <f>SUM(P103:P106)</f>
        <v>2.3474520000000001</v>
      </c>
      <c r="Q102" s="190"/>
      <c r="R102" s="191">
        <f>SUM(R103:R106)</f>
        <v>0.24847838999999999</v>
      </c>
      <c r="S102" s="190"/>
      <c r="T102" s="192">
        <f>SUM(T103:T106)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193" t="s">
        <v>82</v>
      </c>
      <c r="AT102" s="194" t="s">
        <v>73</v>
      </c>
      <c r="AU102" s="194" t="s">
        <v>82</v>
      </c>
      <c r="AY102" s="193" t="s">
        <v>131</v>
      </c>
      <c r="BK102" s="195">
        <f>SUM(BK103:BK106)</f>
        <v>3485.4299999999998</v>
      </c>
    </row>
    <row r="103" s="2" customFormat="1" ht="37.8" customHeight="1">
      <c r="A103" s="34"/>
      <c r="B103" s="35"/>
      <c r="C103" s="198" t="s">
        <v>82</v>
      </c>
      <c r="D103" s="198" t="s">
        <v>134</v>
      </c>
      <c r="E103" s="199" t="s">
        <v>135</v>
      </c>
      <c r="F103" s="200" t="s">
        <v>136</v>
      </c>
      <c r="G103" s="201" t="s">
        <v>137</v>
      </c>
      <c r="H103" s="202">
        <v>2.9790000000000001</v>
      </c>
      <c r="I103" s="203">
        <v>1170</v>
      </c>
      <c r="J103" s="203">
        <f>ROUND(I103*H103,2)</f>
        <v>3485.4299999999998</v>
      </c>
      <c r="K103" s="200" t="s">
        <v>138</v>
      </c>
      <c r="L103" s="40"/>
      <c r="M103" s="204" t="s">
        <v>17</v>
      </c>
      <c r="N103" s="205" t="s">
        <v>45</v>
      </c>
      <c r="O103" s="206">
        <v>0.78800000000000003</v>
      </c>
      <c r="P103" s="206">
        <f>O103*H103</f>
        <v>2.3474520000000001</v>
      </c>
      <c r="Q103" s="206">
        <v>0.083409999999999998</v>
      </c>
      <c r="R103" s="206">
        <f>Q103*H103</f>
        <v>0.24847838999999999</v>
      </c>
      <c r="S103" s="206">
        <v>0</v>
      </c>
      <c r="T103" s="207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208" t="s">
        <v>139</v>
      </c>
      <c r="AT103" s="208" t="s">
        <v>134</v>
      </c>
      <c r="AU103" s="208" t="s">
        <v>84</v>
      </c>
      <c r="AY103" s="19" t="s">
        <v>131</v>
      </c>
      <c r="BE103" s="209">
        <f>IF(N103="základní",J103,0)</f>
        <v>3485.4299999999998</v>
      </c>
      <c r="BF103" s="209">
        <f>IF(N103="snížená",J103,0)</f>
        <v>0</v>
      </c>
      <c r="BG103" s="209">
        <f>IF(N103="zákl. přenesená",J103,0)</f>
        <v>0</v>
      </c>
      <c r="BH103" s="209">
        <f>IF(N103="sníž. přenesená",J103,0)</f>
        <v>0</v>
      </c>
      <c r="BI103" s="209">
        <f>IF(N103="nulová",J103,0)</f>
        <v>0</v>
      </c>
      <c r="BJ103" s="19" t="s">
        <v>82</v>
      </c>
      <c r="BK103" s="209">
        <f>ROUND(I103*H103,2)</f>
        <v>3485.4299999999998</v>
      </c>
      <c r="BL103" s="19" t="s">
        <v>139</v>
      </c>
      <c r="BM103" s="208" t="s">
        <v>140</v>
      </c>
    </row>
    <row r="104" s="2" customFormat="1">
      <c r="A104" s="34"/>
      <c r="B104" s="35"/>
      <c r="C104" s="36"/>
      <c r="D104" s="210" t="s">
        <v>141</v>
      </c>
      <c r="E104" s="36"/>
      <c r="F104" s="211" t="s">
        <v>142</v>
      </c>
      <c r="G104" s="36"/>
      <c r="H104" s="36"/>
      <c r="I104" s="36"/>
      <c r="J104" s="36"/>
      <c r="K104" s="36"/>
      <c r="L104" s="40"/>
      <c r="M104" s="212"/>
      <c r="N104" s="213"/>
      <c r="O104" s="79"/>
      <c r="P104" s="79"/>
      <c r="Q104" s="79"/>
      <c r="R104" s="79"/>
      <c r="S104" s="79"/>
      <c r="T104" s="80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9" t="s">
        <v>141</v>
      </c>
      <c r="AU104" s="19" t="s">
        <v>84</v>
      </c>
    </row>
    <row r="105" s="13" customFormat="1">
      <c r="A105" s="13"/>
      <c r="B105" s="214"/>
      <c r="C105" s="215"/>
      <c r="D105" s="216" t="s">
        <v>143</v>
      </c>
      <c r="E105" s="217" t="s">
        <v>17</v>
      </c>
      <c r="F105" s="218" t="s">
        <v>144</v>
      </c>
      <c r="G105" s="215"/>
      <c r="H105" s="219">
        <v>2.9790000000000001</v>
      </c>
      <c r="I105" s="215"/>
      <c r="J105" s="215"/>
      <c r="K105" s="215"/>
      <c r="L105" s="220"/>
      <c r="M105" s="221"/>
      <c r="N105" s="222"/>
      <c r="O105" s="222"/>
      <c r="P105" s="222"/>
      <c r="Q105" s="222"/>
      <c r="R105" s="222"/>
      <c r="S105" s="222"/>
      <c r="T105" s="22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24" t="s">
        <v>143</v>
      </c>
      <c r="AU105" s="224" t="s">
        <v>84</v>
      </c>
      <c r="AV105" s="13" t="s">
        <v>84</v>
      </c>
      <c r="AW105" s="13" t="s">
        <v>34</v>
      </c>
      <c r="AX105" s="13" t="s">
        <v>74</v>
      </c>
      <c r="AY105" s="224" t="s">
        <v>131</v>
      </c>
    </row>
    <row r="106" s="14" customFormat="1">
      <c r="A106" s="14"/>
      <c r="B106" s="225"/>
      <c r="C106" s="226"/>
      <c r="D106" s="216" t="s">
        <v>143</v>
      </c>
      <c r="E106" s="227" t="s">
        <v>17</v>
      </c>
      <c r="F106" s="228" t="s">
        <v>145</v>
      </c>
      <c r="G106" s="226"/>
      <c r="H106" s="229">
        <v>2.9790000000000001</v>
      </c>
      <c r="I106" s="226"/>
      <c r="J106" s="226"/>
      <c r="K106" s="226"/>
      <c r="L106" s="230"/>
      <c r="M106" s="231"/>
      <c r="N106" s="232"/>
      <c r="O106" s="232"/>
      <c r="P106" s="232"/>
      <c r="Q106" s="232"/>
      <c r="R106" s="232"/>
      <c r="S106" s="232"/>
      <c r="T106" s="233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34" t="s">
        <v>143</v>
      </c>
      <c r="AU106" s="234" t="s">
        <v>84</v>
      </c>
      <c r="AV106" s="14" t="s">
        <v>139</v>
      </c>
      <c r="AW106" s="14" t="s">
        <v>34</v>
      </c>
      <c r="AX106" s="14" t="s">
        <v>82</v>
      </c>
      <c r="AY106" s="234" t="s">
        <v>131</v>
      </c>
    </row>
    <row r="107" s="12" customFormat="1" ht="22.8" customHeight="1">
      <c r="A107" s="12"/>
      <c r="B107" s="183"/>
      <c r="C107" s="184"/>
      <c r="D107" s="185" t="s">
        <v>73</v>
      </c>
      <c r="E107" s="196" t="s">
        <v>146</v>
      </c>
      <c r="F107" s="196" t="s">
        <v>147</v>
      </c>
      <c r="G107" s="184"/>
      <c r="H107" s="184"/>
      <c r="I107" s="184"/>
      <c r="J107" s="197">
        <f>BK107</f>
        <v>39905.300000000003</v>
      </c>
      <c r="K107" s="184"/>
      <c r="L107" s="188"/>
      <c r="M107" s="189"/>
      <c r="N107" s="190"/>
      <c r="O107" s="190"/>
      <c r="P107" s="191">
        <f>P108+P136</f>
        <v>31.622040999999999</v>
      </c>
      <c r="Q107" s="190"/>
      <c r="R107" s="191">
        <f>R108+R136</f>
        <v>4.4578850599999997</v>
      </c>
      <c r="S107" s="190"/>
      <c r="T107" s="192">
        <f>T108+T136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193" t="s">
        <v>82</v>
      </c>
      <c r="AT107" s="194" t="s">
        <v>73</v>
      </c>
      <c r="AU107" s="194" t="s">
        <v>82</v>
      </c>
      <c r="AY107" s="193" t="s">
        <v>131</v>
      </c>
      <c r="BK107" s="195">
        <f>BK108+BK136</f>
        <v>39905.300000000003</v>
      </c>
    </row>
    <row r="108" s="12" customFormat="1" ht="20.88" customHeight="1">
      <c r="A108" s="12"/>
      <c r="B108" s="183"/>
      <c r="C108" s="184"/>
      <c r="D108" s="185" t="s">
        <v>73</v>
      </c>
      <c r="E108" s="196" t="s">
        <v>148</v>
      </c>
      <c r="F108" s="196" t="s">
        <v>149</v>
      </c>
      <c r="G108" s="184"/>
      <c r="H108" s="184"/>
      <c r="I108" s="184"/>
      <c r="J108" s="197">
        <f>BK108</f>
        <v>16674.169999999998</v>
      </c>
      <c r="K108" s="184"/>
      <c r="L108" s="188"/>
      <c r="M108" s="189"/>
      <c r="N108" s="190"/>
      <c r="O108" s="190"/>
      <c r="P108" s="191">
        <f>SUM(P109:P135)</f>
        <v>18.991941000000001</v>
      </c>
      <c r="Q108" s="190"/>
      <c r="R108" s="191">
        <f>SUM(R109:R135)</f>
        <v>1.1980026800000001</v>
      </c>
      <c r="S108" s="190"/>
      <c r="T108" s="192">
        <f>SUM(T109:T135)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193" t="s">
        <v>82</v>
      </c>
      <c r="AT108" s="194" t="s">
        <v>73</v>
      </c>
      <c r="AU108" s="194" t="s">
        <v>84</v>
      </c>
      <c r="AY108" s="193" t="s">
        <v>131</v>
      </c>
      <c r="BK108" s="195">
        <f>SUM(BK109:BK135)</f>
        <v>16674.169999999998</v>
      </c>
    </row>
    <row r="109" s="2" customFormat="1" ht="33" customHeight="1">
      <c r="A109" s="34"/>
      <c r="B109" s="35"/>
      <c r="C109" s="198" t="s">
        <v>84</v>
      </c>
      <c r="D109" s="198" t="s">
        <v>134</v>
      </c>
      <c r="E109" s="199" t="s">
        <v>150</v>
      </c>
      <c r="F109" s="200" t="s">
        <v>151</v>
      </c>
      <c r="G109" s="201" t="s">
        <v>137</v>
      </c>
      <c r="H109" s="202">
        <v>3.456</v>
      </c>
      <c r="I109" s="203">
        <v>105</v>
      </c>
      <c r="J109" s="203">
        <f>ROUND(I109*H109,2)</f>
        <v>362.88</v>
      </c>
      <c r="K109" s="200" t="s">
        <v>138</v>
      </c>
      <c r="L109" s="40"/>
      <c r="M109" s="204" t="s">
        <v>17</v>
      </c>
      <c r="N109" s="205" t="s">
        <v>45</v>
      </c>
      <c r="O109" s="206">
        <v>0.11700000000000001</v>
      </c>
      <c r="P109" s="206">
        <f>O109*H109</f>
        <v>0.40435200000000004</v>
      </c>
      <c r="Q109" s="206">
        <v>0.0073499999999999998</v>
      </c>
      <c r="R109" s="206">
        <f>Q109*H109</f>
        <v>0.0254016</v>
      </c>
      <c r="S109" s="206">
        <v>0</v>
      </c>
      <c r="T109" s="207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208" t="s">
        <v>139</v>
      </c>
      <c r="AT109" s="208" t="s">
        <v>134</v>
      </c>
      <c r="AU109" s="208" t="s">
        <v>132</v>
      </c>
      <c r="AY109" s="19" t="s">
        <v>131</v>
      </c>
      <c r="BE109" s="209">
        <f>IF(N109="základní",J109,0)</f>
        <v>362.88</v>
      </c>
      <c r="BF109" s="209">
        <f>IF(N109="snížená",J109,0)</f>
        <v>0</v>
      </c>
      <c r="BG109" s="209">
        <f>IF(N109="zákl. přenesená",J109,0)</f>
        <v>0</v>
      </c>
      <c r="BH109" s="209">
        <f>IF(N109="sníž. přenesená",J109,0)</f>
        <v>0</v>
      </c>
      <c r="BI109" s="209">
        <f>IF(N109="nulová",J109,0)</f>
        <v>0</v>
      </c>
      <c r="BJ109" s="19" t="s">
        <v>82</v>
      </c>
      <c r="BK109" s="209">
        <f>ROUND(I109*H109,2)</f>
        <v>362.88</v>
      </c>
      <c r="BL109" s="19" t="s">
        <v>139</v>
      </c>
      <c r="BM109" s="208" t="s">
        <v>152</v>
      </c>
    </row>
    <row r="110" s="2" customFormat="1">
      <c r="A110" s="34"/>
      <c r="B110" s="35"/>
      <c r="C110" s="36"/>
      <c r="D110" s="210" t="s">
        <v>141</v>
      </c>
      <c r="E110" s="36"/>
      <c r="F110" s="211" t="s">
        <v>153</v>
      </c>
      <c r="G110" s="36"/>
      <c r="H110" s="36"/>
      <c r="I110" s="36"/>
      <c r="J110" s="36"/>
      <c r="K110" s="36"/>
      <c r="L110" s="40"/>
      <c r="M110" s="212"/>
      <c r="N110" s="213"/>
      <c r="O110" s="79"/>
      <c r="P110" s="79"/>
      <c r="Q110" s="79"/>
      <c r="R110" s="79"/>
      <c r="S110" s="79"/>
      <c r="T110" s="80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9" t="s">
        <v>141</v>
      </c>
      <c r="AU110" s="19" t="s">
        <v>132</v>
      </c>
    </row>
    <row r="111" s="13" customFormat="1">
      <c r="A111" s="13"/>
      <c r="B111" s="214"/>
      <c r="C111" s="215"/>
      <c r="D111" s="216" t="s">
        <v>143</v>
      </c>
      <c r="E111" s="217" t="s">
        <v>17</v>
      </c>
      <c r="F111" s="218" t="s">
        <v>154</v>
      </c>
      <c r="G111" s="215"/>
      <c r="H111" s="219">
        <v>0.75600000000000001</v>
      </c>
      <c r="I111" s="215"/>
      <c r="J111" s="215"/>
      <c r="K111" s="215"/>
      <c r="L111" s="220"/>
      <c r="M111" s="221"/>
      <c r="N111" s="222"/>
      <c r="O111" s="222"/>
      <c r="P111" s="222"/>
      <c r="Q111" s="222"/>
      <c r="R111" s="222"/>
      <c r="S111" s="222"/>
      <c r="T111" s="22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24" t="s">
        <v>143</v>
      </c>
      <c r="AU111" s="224" t="s">
        <v>132</v>
      </c>
      <c r="AV111" s="13" t="s">
        <v>84</v>
      </c>
      <c r="AW111" s="13" t="s">
        <v>34</v>
      </c>
      <c r="AX111" s="13" t="s">
        <v>74</v>
      </c>
      <c r="AY111" s="224" t="s">
        <v>131</v>
      </c>
    </row>
    <row r="112" s="13" customFormat="1">
      <c r="A112" s="13"/>
      <c r="B112" s="214"/>
      <c r="C112" s="215"/>
      <c r="D112" s="216" t="s">
        <v>143</v>
      </c>
      <c r="E112" s="217" t="s">
        <v>17</v>
      </c>
      <c r="F112" s="218" t="s">
        <v>155</v>
      </c>
      <c r="G112" s="215"/>
      <c r="H112" s="219">
        <v>2.7000000000000002</v>
      </c>
      <c r="I112" s="215"/>
      <c r="J112" s="215"/>
      <c r="K112" s="215"/>
      <c r="L112" s="220"/>
      <c r="M112" s="221"/>
      <c r="N112" s="222"/>
      <c r="O112" s="222"/>
      <c r="P112" s="222"/>
      <c r="Q112" s="222"/>
      <c r="R112" s="222"/>
      <c r="S112" s="222"/>
      <c r="T112" s="22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24" t="s">
        <v>143</v>
      </c>
      <c r="AU112" s="224" t="s">
        <v>132</v>
      </c>
      <c r="AV112" s="13" t="s">
        <v>84</v>
      </c>
      <c r="AW112" s="13" t="s">
        <v>34</v>
      </c>
      <c r="AX112" s="13" t="s">
        <v>74</v>
      </c>
      <c r="AY112" s="224" t="s">
        <v>131</v>
      </c>
    </row>
    <row r="113" s="14" customFormat="1">
      <c r="A113" s="14"/>
      <c r="B113" s="225"/>
      <c r="C113" s="226"/>
      <c r="D113" s="216" t="s">
        <v>143</v>
      </c>
      <c r="E113" s="227" t="s">
        <v>17</v>
      </c>
      <c r="F113" s="228" t="s">
        <v>145</v>
      </c>
      <c r="G113" s="226"/>
      <c r="H113" s="229">
        <v>3.4560000000000004</v>
      </c>
      <c r="I113" s="226"/>
      <c r="J113" s="226"/>
      <c r="K113" s="226"/>
      <c r="L113" s="230"/>
      <c r="M113" s="231"/>
      <c r="N113" s="232"/>
      <c r="O113" s="232"/>
      <c r="P113" s="232"/>
      <c r="Q113" s="232"/>
      <c r="R113" s="232"/>
      <c r="S113" s="232"/>
      <c r="T113" s="23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34" t="s">
        <v>143</v>
      </c>
      <c r="AU113" s="234" t="s">
        <v>132</v>
      </c>
      <c r="AV113" s="14" t="s">
        <v>139</v>
      </c>
      <c r="AW113" s="14" t="s">
        <v>34</v>
      </c>
      <c r="AX113" s="14" t="s">
        <v>82</v>
      </c>
      <c r="AY113" s="234" t="s">
        <v>131</v>
      </c>
    </row>
    <row r="114" s="2" customFormat="1" ht="37.8" customHeight="1">
      <c r="A114" s="34"/>
      <c r="B114" s="35"/>
      <c r="C114" s="198" t="s">
        <v>132</v>
      </c>
      <c r="D114" s="198" t="s">
        <v>134</v>
      </c>
      <c r="E114" s="199" t="s">
        <v>156</v>
      </c>
      <c r="F114" s="200" t="s">
        <v>157</v>
      </c>
      <c r="G114" s="201" t="s">
        <v>137</v>
      </c>
      <c r="H114" s="202">
        <v>1.8899999999999999</v>
      </c>
      <c r="I114" s="203">
        <v>320</v>
      </c>
      <c r="J114" s="203">
        <f>ROUND(I114*H114,2)</f>
        <v>604.79999999999995</v>
      </c>
      <c r="K114" s="200" t="s">
        <v>138</v>
      </c>
      <c r="L114" s="40"/>
      <c r="M114" s="204" t="s">
        <v>17</v>
      </c>
      <c r="N114" s="205" t="s">
        <v>45</v>
      </c>
      <c r="O114" s="206">
        <v>0.39000000000000001</v>
      </c>
      <c r="P114" s="206">
        <f>O114*H114</f>
        <v>0.73709999999999998</v>
      </c>
      <c r="Q114" s="206">
        <v>0.015400000000000001</v>
      </c>
      <c r="R114" s="206">
        <f>Q114*H114</f>
        <v>0.029106</v>
      </c>
      <c r="S114" s="206">
        <v>0</v>
      </c>
      <c r="T114" s="207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208" t="s">
        <v>139</v>
      </c>
      <c r="AT114" s="208" t="s">
        <v>134</v>
      </c>
      <c r="AU114" s="208" t="s">
        <v>132</v>
      </c>
      <c r="AY114" s="19" t="s">
        <v>131</v>
      </c>
      <c r="BE114" s="209">
        <f>IF(N114="základní",J114,0)</f>
        <v>604.79999999999995</v>
      </c>
      <c r="BF114" s="209">
        <f>IF(N114="snížená",J114,0)</f>
        <v>0</v>
      </c>
      <c r="BG114" s="209">
        <f>IF(N114="zákl. přenesená",J114,0)</f>
        <v>0</v>
      </c>
      <c r="BH114" s="209">
        <f>IF(N114="sníž. přenesená",J114,0)</f>
        <v>0</v>
      </c>
      <c r="BI114" s="209">
        <f>IF(N114="nulová",J114,0)</f>
        <v>0</v>
      </c>
      <c r="BJ114" s="19" t="s">
        <v>82</v>
      </c>
      <c r="BK114" s="209">
        <f>ROUND(I114*H114,2)</f>
        <v>604.79999999999995</v>
      </c>
      <c r="BL114" s="19" t="s">
        <v>139</v>
      </c>
      <c r="BM114" s="208" t="s">
        <v>158</v>
      </c>
    </row>
    <row r="115" s="2" customFormat="1">
      <c r="A115" s="34"/>
      <c r="B115" s="35"/>
      <c r="C115" s="36"/>
      <c r="D115" s="210" t="s">
        <v>141</v>
      </c>
      <c r="E115" s="36"/>
      <c r="F115" s="211" t="s">
        <v>159</v>
      </c>
      <c r="G115" s="36"/>
      <c r="H115" s="36"/>
      <c r="I115" s="36"/>
      <c r="J115" s="36"/>
      <c r="K115" s="36"/>
      <c r="L115" s="40"/>
      <c r="M115" s="212"/>
      <c r="N115" s="213"/>
      <c r="O115" s="79"/>
      <c r="P115" s="79"/>
      <c r="Q115" s="79"/>
      <c r="R115" s="79"/>
      <c r="S115" s="79"/>
      <c r="T115" s="80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9" t="s">
        <v>141</v>
      </c>
      <c r="AU115" s="19" t="s">
        <v>132</v>
      </c>
    </row>
    <row r="116" s="13" customFormat="1">
      <c r="A116" s="13"/>
      <c r="B116" s="214"/>
      <c r="C116" s="215"/>
      <c r="D116" s="216" t="s">
        <v>143</v>
      </c>
      <c r="E116" s="217" t="s">
        <v>17</v>
      </c>
      <c r="F116" s="218" t="s">
        <v>160</v>
      </c>
      <c r="G116" s="215"/>
      <c r="H116" s="219">
        <v>1.8899999999999999</v>
      </c>
      <c r="I116" s="215"/>
      <c r="J116" s="215"/>
      <c r="K116" s="215"/>
      <c r="L116" s="220"/>
      <c r="M116" s="221"/>
      <c r="N116" s="222"/>
      <c r="O116" s="222"/>
      <c r="P116" s="222"/>
      <c r="Q116" s="222"/>
      <c r="R116" s="222"/>
      <c r="S116" s="222"/>
      <c r="T116" s="22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24" t="s">
        <v>143</v>
      </c>
      <c r="AU116" s="224" t="s">
        <v>132</v>
      </c>
      <c r="AV116" s="13" t="s">
        <v>84</v>
      </c>
      <c r="AW116" s="13" t="s">
        <v>34</v>
      </c>
      <c r="AX116" s="13" t="s">
        <v>74</v>
      </c>
      <c r="AY116" s="224" t="s">
        <v>131</v>
      </c>
    </row>
    <row r="117" s="14" customFormat="1">
      <c r="A117" s="14"/>
      <c r="B117" s="225"/>
      <c r="C117" s="226"/>
      <c r="D117" s="216" t="s">
        <v>143</v>
      </c>
      <c r="E117" s="227" t="s">
        <v>17</v>
      </c>
      <c r="F117" s="228" t="s">
        <v>145</v>
      </c>
      <c r="G117" s="226"/>
      <c r="H117" s="229">
        <v>1.8899999999999999</v>
      </c>
      <c r="I117" s="226"/>
      <c r="J117" s="226"/>
      <c r="K117" s="226"/>
      <c r="L117" s="230"/>
      <c r="M117" s="231"/>
      <c r="N117" s="232"/>
      <c r="O117" s="232"/>
      <c r="P117" s="232"/>
      <c r="Q117" s="232"/>
      <c r="R117" s="232"/>
      <c r="S117" s="232"/>
      <c r="T117" s="233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34" t="s">
        <v>143</v>
      </c>
      <c r="AU117" s="234" t="s">
        <v>132</v>
      </c>
      <c r="AV117" s="14" t="s">
        <v>139</v>
      </c>
      <c r="AW117" s="14" t="s">
        <v>34</v>
      </c>
      <c r="AX117" s="14" t="s">
        <v>82</v>
      </c>
      <c r="AY117" s="234" t="s">
        <v>131</v>
      </c>
    </row>
    <row r="118" s="2" customFormat="1" ht="44.25" customHeight="1">
      <c r="A118" s="34"/>
      <c r="B118" s="35"/>
      <c r="C118" s="198" t="s">
        <v>139</v>
      </c>
      <c r="D118" s="198" t="s">
        <v>134</v>
      </c>
      <c r="E118" s="199" t="s">
        <v>161</v>
      </c>
      <c r="F118" s="200" t="s">
        <v>162</v>
      </c>
      <c r="G118" s="201" t="s">
        <v>137</v>
      </c>
      <c r="H118" s="202">
        <v>1.5660000000000001</v>
      </c>
      <c r="I118" s="203">
        <v>389</v>
      </c>
      <c r="J118" s="203">
        <f>ROUND(I118*H118,2)</f>
        <v>609.16999999999996</v>
      </c>
      <c r="K118" s="200" t="s">
        <v>138</v>
      </c>
      <c r="L118" s="40"/>
      <c r="M118" s="204" t="s">
        <v>17</v>
      </c>
      <c r="N118" s="205" t="s">
        <v>45</v>
      </c>
      <c r="O118" s="206">
        <v>0.46999999999999997</v>
      </c>
      <c r="P118" s="206">
        <f>O118*H118</f>
        <v>0.73602000000000001</v>
      </c>
      <c r="Q118" s="206">
        <v>0.018380000000000001</v>
      </c>
      <c r="R118" s="206">
        <f>Q118*H118</f>
        <v>0.028783080000000003</v>
      </c>
      <c r="S118" s="206">
        <v>0</v>
      </c>
      <c r="T118" s="207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208" t="s">
        <v>139</v>
      </c>
      <c r="AT118" s="208" t="s">
        <v>134</v>
      </c>
      <c r="AU118" s="208" t="s">
        <v>132</v>
      </c>
      <c r="AY118" s="19" t="s">
        <v>131</v>
      </c>
      <c r="BE118" s="209">
        <f>IF(N118="základní",J118,0)</f>
        <v>609.16999999999996</v>
      </c>
      <c r="BF118" s="209">
        <f>IF(N118="snížená",J118,0)</f>
        <v>0</v>
      </c>
      <c r="BG118" s="209">
        <f>IF(N118="zákl. přenesená",J118,0)</f>
        <v>0</v>
      </c>
      <c r="BH118" s="209">
        <f>IF(N118="sníž. přenesená",J118,0)</f>
        <v>0</v>
      </c>
      <c r="BI118" s="209">
        <f>IF(N118="nulová",J118,0)</f>
        <v>0</v>
      </c>
      <c r="BJ118" s="19" t="s">
        <v>82</v>
      </c>
      <c r="BK118" s="209">
        <f>ROUND(I118*H118,2)</f>
        <v>609.16999999999996</v>
      </c>
      <c r="BL118" s="19" t="s">
        <v>139</v>
      </c>
      <c r="BM118" s="208" t="s">
        <v>163</v>
      </c>
    </row>
    <row r="119" s="2" customFormat="1">
      <c r="A119" s="34"/>
      <c r="B119" s="35"/>
      <c r="C119" s="36"/>
      <c r="D119" s="210" t="s">
        <v>141</v>
      </c>
      <c r="E119" s="36"/>
      <c r="F119" s="211" t="s">
        <v>164</v>
      </c>
      <c r="G119" s="36"/>
      <c r="H119" s="36"/>
      <c r="I119" s="36"/>
      <c r="J119" s="36"/>
      <c r="K119" s="36"/>
      <c r="L119" s="40"/>
      <c r="M119" s="212"/>
      <c r="N119" s="213"/>
      <c r="O119" s="79"/>
      <c r="P119" s="79"/>
      <c r="Q119" s="79"/>
      <c r="R119" s="79"/>
      <c r="S119" s="79"/>
      <c r="T119" s="80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9" t="s">
        <v>141</v>
      </c>
      <c r="AU119" s="19" t="s">
        <v>132</v>
      </c>
    </row>
    <row r="120" s="13" customFormat="1">
      <c r="A120" s="13"/>
      <c r="B120" s="214"/>
      <c r="C120" s="215"/>
      <c r="D120" s="216" t="s">
        <v>143</v>
      </c>
      <c r="E120" s="217" t="s">
        <v>17</v>
      </c>
      <c r="F120" s="218" t="s">
        <v>154</v>
      </c>
      <c r="G120" s="215"/>
      <c r="H120" s="219">
        <v>0.75600000000000001</v>
      </c>
      <c r="I120" s="215"/>
      <c r="J120" s="215"/>
      <c r="K120" s="215"/>
      <c r="L120" s="220"/>
      <c r="M120" s="221"/>
      <c r="N120" s="222"/>
      <c r="O120" s="222"/>
      <c r="P120" s="222"/>
      <c r="Q120" s="222"/>
      <c r="R120" s="222"/>
      <c r="S120" s="222"/>
      <c r="T120" s="22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24" t="s">
        <v>143</v>
      </c>
      <c r="AU120" s="224" t="s">
        <v>132</v>
      </c>
      <c r="AV120" s="13" t="s">
        <v>84</v>
      </c>
      <c r="AW120" s="13" t="s">
        <v>34</v>
      </c>
      <c r="AX120" s="13" t="s">
        <v>74</v>
      </c>
      <c r="AY120" s="224" t="s">
        <v>131</v>
      </c>
    </row>
    <row r="121" s="13" customFormat="1">
      <c r="A121" s="13"/>
      <c r="B121" s="214"/>
      <c r="C121" s="215"/>
      <c r="D121" s="216" t="s">
        <v>143</v>
      </c>
      <c r="E121" s="217" t="s">
        <v>17</v>
      </c>
      <c r="F121" s="218" t="s">
        <v>165</v>
      </c>
      <c r="G121" s="215"/>
      <c r="H121" s="219">
        <v>0.81000000000000005</v>
      </c>
      <c r="I121" s="215"/>
      <c r="J121" s="215"/>
      <c r="K121" s="215"/>
      <c r="L121" s="220"/>
      <c r="M121" s="221"/>
      <c r="N121" s="222"/>
      <c r="O121" s="222"/>
      <c r="P121" s="222"/>
      <c r="Q121" s="222"/>
      <c r="R121" s="222"/>
      <c r="S121" s="222"/>
      <c r="T121" s="22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24" t="s">
        <v>143</v>
      </c>
      <c r="AU121" s="224" t="s">
        <v>132</v>
      </c>
      <c r="AV121" s="13" t="s">
        <v>84</v>
      </c>
      <c r="AW121" s="13" t="s">
        <v>34</v>
      </c>
      <c r="AX121" s="13" t="s">
        <v>74</v>
      </c>
      <c r="AY121" s="224" t="s">
        <v>131</v>
      </c>
    </row>
    <row r="122" s="14" customFormat="1">
      <c r="A122" s="14"/>
      <c r="B122" s="225"/>
      <c r="C122" s="226"/>
      <c r="D122" s="216" t="s">
        <v>143</v>
      </c>
      <c r="E122" s="227" t="s">
        <v>17</v>
      </c>
      <c r="F122" s="228" t="s">
        <v>145</v>
      </c>
      <c r="G122" s="226"/>
      <c r="H122" s="229">
        <v>1.5660000000000001</v>
      </c>
      <c r="I122" s="226"/>
      <c r="J122" s="226"/>
      <c r="K122" s="226"/>
      <c r="L122" s="230"/>
      <c r="M122" s="231"/>
      <c r="N122" s="232"/>
      <c r="O122" s="232"/>
      <c r="P122" s="232"/>
      <c r="Q122" s="232"/>
      <c r="R122" s="232"/>
      <c r="S122" s="232"/>
      <c r="T122" s="233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34" t="s">
        <v>143</v>
      </c>
      <c r="AU122" s="234" t="s">
        <v>132</v>
      </c>
      <c r="AV122" s="14" t="s">
        <v>139</v>
      </c>
      <c r="AW122" s="14" t="s">
        <v>34</v>
      </c>
      <c r="AX122" s="14" t="s">
        <v>82</v>
      </c>
      <c r="AY122" s="234" t="s">
        <v>131</v>
      </c>
    </row>
    <row r="123" s="2" customFormat="1" ht="44.25" customHeight="1">
      <c r="A123" s="34"/>
      <c r="B123" s="35"/>
      <c r="C123" s="198" t="s">
        <v>166</v>
      </c>
      <c r="D123" s="198" t="s">
        <v>134</v>
      </c>
      <c r="E123" s="199" t="s">
        <v>167</v>
      </c>
      <c r="F123" s="200" t="s">
        <v>168</v>
      </c>
      <c r="G123" s="201" t="s">
        <v>137</v>
      </c>
      <c r="H123" s="202">
        <v>3.456</v>
      </c>
      <c r="I123" s="203">
        <v>90.200000000000003</v>
      </c>
      <c r="J123" s="203">
        <f>ROUND(I123*H123,2)</f>
        <v>311.73000000000002</v>
      </c>
      <c r="K123" s="200" t="s">
        <v>138</v>
      </c>
      <c r="L123" s="40"/>
      <c r="M123" s="204" t="s">
        <v>17</v>
      </c>
      <c r="N123" s="205" t="s">
        <v>45</v>
      </c>
      <c r="O123" s="206">
        <v>0.089999999999999997</v>
      </c>
      <c r="P123" s="206">
        <f>O123*H123</f>
        <v>0.31103999999999998</v>
      </c>
      <c r="Q123" s="206">
        <v>0.0079000000000000008</v>
      </c>
      <c r="R123" s="206">
        <f>Q123*H123</f>
        <v>0.027302400000000001</v>
      </c>
      <c r="S123" s="206">
        <v>0</v>
      </c>
      <c r="T123" s="207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8" t="s">
        <v>139</v>
      </c>
      <c r="AT123" s="208" t="s">
        <v>134</v>
      </c>
      <c r="AU123" s="208" t="s">
        <v>132</v>
      </c>
      <c r="AY123" s="19" t="s">
        <v>131</v>
      </c>
      <c r="BE123" s="209">
        <f>IF(N123="základní",J123,0)</f>
        <v>311.73000000000002</v>
      </c>
      <c r="BF123" s="209">
        <f>IF(N123="snížená",J123,0)</f>
        <v>0</v>
      </c>
      <c r="BG123" s="209">
        <f>IF(N123="zákl. přenesená",J123,0)</f>
        <v>0</v>
      </c>
      <c r="BH123" s="209">
        <f>IF(N123="sníž. přenesená",J123,0)</f>
        <v>0</v>
      </c>
      <c r="BI123" s="209">
        <f>IF(N123="nulová",J123,0)</f>
        <v>0</v>
      </c>
      <c r="BJ123" s="19" t="s">
        <v>82</v>
      </c>
      <c r="BK123" s="209">
        <f>ROUND(I123*H123,2)</f>
        <v>311.73000000000002</v>
      </c>
      <c r="BL123" s="19" t="s">
        <v>139</v>
      </c>
      <c r="BM123" s="208" t="s">
        <v>169</v>
      </c>
    </row>
    <row r="124" s="2" customFormat="1">
      <c r="A124" s="34"/>
      <c r="B124" s="35"/>
      <c r="C124" s="36"/>
      <c r="D124" s="210" t="s">
        <v>141</v>
      </c>
      <c r="E124" s="36"/>
      <c r="F124" s="211" t="s">
        <v>170</v>
      </c>
      <c r="G124" s="36"/>
      <c r="H124" s="36"/>
      <c r="I124" s="36"/>
      <c r="J124" s="36"/>
      <c r="K124" s="36"/>
      <c r="L124" s="40"/>
      <c r="M124" s="212"/>
      <c r="N124" s="213"/>
      <c r="O124" s="79"/>
      <c r="P124" s="79"/>
      <c r="Q124" s="79"/>
      <c r="R124" s="79"/>
      <c r="S124" s="79"/>
      <c r="T124" s="80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9" t="s">
        <v>141</v>
      </c>
      <c r="AU124" s="19" t="s">
        <v>132</v>
      </c>
    </row>
    <row r="125" s="13" customFormat="1">
      <c r="A125" s="13"/>
      <c r="B125" s="214"/>
      <c r="C125" s="215"/>
      <c r="D125" s="216" t="s">
        <v>143</v>
      </c>
      <c r="E125" s="217" t="s">
        <v>17</v>
      </c>
      <c r="F125" s="218" t="s">
        <v>154</v>
      </c>
      <c r="G125" s="215"/>
      <c r="H125" s="219">
        <v>0.75600000000000001</v>
      </c>
      <c r="I125" s="215"/>
      <c r="J125" s="215"/>
      <c r="K125" s="215"/>
      <c r="L125" s="220"/>
      <c r="M125" s="221"/>
      <c r="N125" s="222"/>
      <c r="O125" s="222"/>
      <c r="P125" s="222"/>
      <c r="Q125" s="222"/>
      <c r="R125" s="222"/>
      <c r="S125" s="222"/>
      <c r="T125" s="22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24" t="s">
        <v>143</v>
      </c>
      <c r="AU125" s="224" t="s">
        <v>132</v>
      </c>
      <c r="AV125" s="13" t="s">
        <v>84</v>
      </c>
      <c r="AW125" s="13" t="s">
        <v>34</v>
      </c>
      <c r="AX125" s="13" t="s">
        <v>74</v>
      </c>
      <c r="AY125" s="224" t="s">
        <v>131</v>
      </c>
    </row>
    <row r="126" s="13" customFormat="1">
      <c r="A126" s="13"/>
      <c r="B126" s="214"/>
      <c r="C126" s="215"/>
      <c r="D126" s="216" t="s">
        <v>143</v>
      </c>
      <c r="E126" s="217" t="s">
        <v>17</v>
      </c>
      <c r="F126" s="218" t="s">
        <v>155</v>
      </c>
      <c r="G126" s="215"/>
      <c r="H126" s="219">
        <v>2.7000000000000002</v>
      </c>
      <c r="I126" s="215"/>
      <c r="J126" s="215"/>
      <c r="K126" s="215"/>
      <c r="L126" s="220"/>
      <c r="M126" s="221"/>
      <c r="N126" s="222"/>
      <c r="O126" s="222"/>
      <c r="P126" s="222"/>
      <c r="Q126" s="222"/>
      <c r="R126" s="222"/>
      <c r="S126" s="222"/>
      <c r="T126" s="22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24" t="s">
        <v>143</v>
      </c>
      <c r="AU126" s="224" t="s">
        <v>132</v>
      </c>
      <c r="AV126" s="13" t="s">
        <v>84</v>
      </c>
      <c r="AW126" s="13" t="s">
        <v>34</v>
      </c>
      <c r="AX126" s="13" t="s">
        <v>74</v>
      </c>
      <c r="AY126" s="224" t="s">
        <v>131</v>
      </c>
    </row>
    <row r="127" s="14" customFormat="1">
      <c r="A127" s="14"/>
      <c r="B127" s="225"/>
      <c r="C127" s="226"/>
      <c r="D127" s="216" t="s">
        <v>143</v>
      </c>
      <c r="E127" s="227" t="s">
        <v>17</v>
      </c>
      <c r="F127" s="228" t="s">
        <v>145</v>
      </c>
      <c r="G127" s="226"/>
      <c r="H127" s="229">
        <v>3.4560000000000004</v>
      </c>
      <c r="I127" s="226"/>
      <c r="J127" s="226"/>
      <c r="K127" s="226"/>
      <c r="L127" s="230"/>
      <c r="M127" s="231"/>
      <c r="N127" s="232"/>
      <c r="O127" s="232"/>
      <c r="P127" s="232"/>
      <c r="Q127" s="232"/>
      <c r="R127" s="232"/>
      <c r="S127" s="232"/>
      <c r="T127" s="23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34" t="s">
        <v>143</v>
      </c>
      <c r="AU127" s="234" t="s">
        <v>132</v>
      </c>
      <c r="AV127" s="14" t="s">
        <v>139</v>
      </c>
      <c r="AW127" s="14" t="s">
        <v>34</v>
      </c>
      <c r="AX127" s="14" t="s">
        <v>82</v>
      </c>
      <c r="AY127" s="234" t="s">
        <v>131</v>
      </c>
    </row>
    <row r="128" s="2" customFormat="1" ht="37.8" customHeight="1">
      <c r="A128" s="34"/>
      <c r="B128" s="35"/>
      <c r="C128" s="198" t="s">
        <v>146</v>
      </c>
      <c r="D128" s="198" t="s">
        <v>134</v>
      </c>
      <c r="E128" s="199" t="s">
        <v>171</v>
      </c>
      <c r="F128" s="200" t="s">
        <v>172</v>
      </c>
      <c r="G128" s="201" t="s">
        <v>137</v>
      </c>
      <c r="H128" s="202">
        <v>11.483000000000001</v>
      </c>
      <c r="I128" s="203">
        <v>361</v>
      </c>
      <c r="J128" s="203">
        <f>ROUND(I128*H128,2)</f>
        <v>4145.3599999999997</v>
      </c>
      <c r="K128" s="200" t="s">
        <v>138</v>
      </c>
      <c r="L128" s="40"/>
      <c r="M128" s="204" t="s">
        <v>17</v>
      </c>
      <c r="N128" s="205" t="s">
        <v>45</v>
      </c>
      <c r="O128" s="206">
        <v>0.40500000000000003</v>
      </c>
      <c r="P128" s="206">
        <f>O128*H128</f>
        <v>4.6506150000000002</v>
      </c>
      <c r="Q128" s="206">
        <v>0.027699999999999999</v>
      </c>
      <c r="R128" s="206">
        <f>Q128*H128</f>
        <v>0.3180791</v>
      </c>
      <c r="S128" s="206">
        <v>0</v>
      </c>
      <c r="T128" s="207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8" t="s">
        <v>139</v>
      </c>
      <c r="AT128" s="208" t="s">
        <v>134</v>
      </c>
      <c r="AU128" s="208" t="s">
        <v>132</v>
      </c>
      <c r="AY128" s="19" t="s">
        <v>131</v>
      </c>
      <c r="BE128" s="209">
        <f>IF(N128="základní",J128,0)</f>
        <v>4145.3599999999997</v>
      </c>
      <c r="BF128" s="209">
        <f>IF(N128="snížená",J128,0)</f>
        <v>0</v>
      </c>
      <c r="BG128" s="209">
        <f>IF(N128="zákl. přenesená",J128,0)</f>
        <v>0</v>
      </c>
      <c r="BH128" s="209">
        <f>IF(N128="sníž. přenesená",J128,0)</f>
        <v>0</v>
      </c>
      <c r="BI128" s="209">
        <f>IF(N128="nulová",J128,0)</f>
        <v>0</v>
      </c>
      <c r="BJ128" s="19" t="s">
        <v>82</v>
      </c>
      <c r="BK128" s="209">
        <f>ROUND(I128*H128,2)</f>
        <v>4145.3599999999997</v>
      </c>
      <c r="BL128" s="19" t="s">
        <v>139</v>
      </c>
      <c r="BM128" s="208" t="s">
        <v>173</v>
      </c>
    </row>
    <row r="129" s="2" customFormat="1">
      <c r="A129" s="34"/>
      <c r="B129" s="35"/>
      <c r="C129" s="36"/>
      <c r="D129" s="210" t="s">
        <v>141</v>
      </c>
      <c r="E129" s="36"/>
      <c r="F129" s="211" t="s">
        <v>174</v>
      </c>
      <c r="G129" s="36"/>
      <c r="H129" s="36"/>
      <c r="I129" s="36"/>
      <c r="J129" s="36"/>
      <c r="K129" s="36"/>
      <c r="L129" s="40"/>
      <c r="M129" s="212"/>
      <c r="N129" s="213"/>
      <c r="O129" s="79"/>
      <c r="P129" s="79"/>
      <c r="Q129" s="79"/>
      <c r="R129" s="79"/>
      <c r="S129" s="79"/>
      <c r="T129" s="80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9" t="s">
        <v>141</v>
      </c>
      <c r="AU129" s="19" t="s">
        <v>132</v>
      </c>
    </row>
    <row r="130" s="13" customFormat="1">
      <c r="A130" s="13"/>
      <c r="B130" s="214"/>
      <c r="C130" s="215"/>
      <c r="D130" s="216" t="s">
        <v>143</v>
      </c>
      <c r="E130" s="217" t="s">
        <v>17</v>
      </c>
      <c r="F130" s="218" t="s">
        <v>175</v>
      </c>
      <c r="G130" s="215"/>
      <c r="H130" s="219">
        <v>11.483000000000001</v>
      </c>
      <c r="I130" s="215"/>
      <c r="J130" s="215"/>
      <c r="K130" s="215"/>
      <c r="L130" s="220"/>
      <c r="M130" s="221"/>
      <c r="N130" s="222"/>
      <c r="O130" s="222"/>
      <c r="P130" s="222"/>
      <c r="Q130" s="222"/>
      <c r="R130" s="222"/>
      <c r="S130" s="222"/>
      <c r="T130" s="22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24" t="s">
        <v>143</v>
      </c>
      <c r="AU130" s="224" t="s">
        <v>132</v>
      </c>
      <c r="AV130" s="13" t="s">
        <v>84</v>
      </c>
      <c r="AW130" s="13" t="s">
        <v>34</v>
      </c>
      <c r="AX130" s="13" t="s">
        <v>74</v>
      </c>
      <c r="AY130" s="224" t="s">
        <v>131</v>
      </c>
    </row>
    <row r="131" s="14" customFormat="1">
      <c r="A131" s="14"/>
      <c r="B131" s="225"/>
      <c r="C131" s="226"/>
      <c r="D131" s="216" t="s">
        <v>143</v>
      </c>
      <c r="E131" s="227" t="s">
        <v>17</v>
      </c>
      <c r="F131" s="228" t="s">
        <v>145</v>
      </c>
      <c r="G131" s="226"/>
      <c r="H131" s="229">
        <v>11.483000000000001</v>
      </c>
      <c r="I131" s="226"/>
      <c r="J131" s="226"/>
      <c r="K131" s="226"/>
      <c r="L131" s="230"/>
      <c r="M131" s="231"/>
      <c r="N131" s="232"/>
      <c r="O131" s="232"/>
      <c r="P131" s="232"/>
      <c r="Q131" s="232"/>
      <c r="R131" s="232"/>
      <c r="S131" s="232"/>
      <c r="T131" s="23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34" t="s">
        <v>143</v>
      </c>
      <c r="AU131" s="234" t="s">
        <v>132</v>
      </c>
      <c r="AV131" s="14" t="s">
        <v>139</v>
      </c>
      <c r="AW131" s="14" t="s">
        <v>34</v>
      </c>
      <c r="AX131" s="14" t="s">
        <v>82</v>
      </c>
      <c r="AY131" s="234" t="s">
        <v>131</v>
      </c>
    </row>
    <row r="132" s="2" customFormat="1" ht="49.05" customHeight="1">
      <c r="A132" s="34"/>
      <c r="B132" s="35"/>
      <c r="C132" s="198" t="s">
        <v>176</v>
      </c>
      <c r="D132" s="198" t="s">
        <v>134</v>
      </c>
      <c r="E132" s="199" t="s">
        <v>177</v>
      </c>
      <c r="F132" s="200" t="s">
        <v>178</v>
      </c>
      <c r="G132" s="201" t="s">
        <v>137</v>
      </c>
      <c r="H132" s="202">
        <v>26.079000000000001</v>
      </c>
      <c r="I132" s="203">
        <v>408</v>
      </c>
      <c r="J132" s="203">
        <f>ROUND(I132*H132,2)</f>
        <v>10640.23</v>
      </c>
      <c r="K132" s="200" t="s">
        <v>138</v>
      </c>
      <c r="L132" s="40"/>
      <c r="M132" s="204" t="s">
        <v>17</v>
      </c>
      <c r="N132" s="205" t="s">
        <v>45</v>
      </c>
      <c r="O132" s="206">
        <v>0.46600000000000003</v>
      </c>
      <c r="P132" s="206">
        <f>O132*H132</f>
        <v>12.152814000000001</v>
      </c>
      <c r="Q132" s="206">
        <v>0.029499999999999998</v>
      </c>
      <c r="R132" s="206">
        <f>Q132*H132</f>
        <v>0.76933050000000003</v>
      </c>
      <c r="S132" s="206">
        <v>0</v>
      </c>
      <c r="T132" s="207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8" t="s">
        <v>139</v>
      </c>
      <c r="AT132" s="208" t="s">
        <v>134</v>
      </c>
      <c r="AU132" s="208" t="s">
        <v>132</v>
      </c>
      <c r="AY132" s="19" t="s">
        <v>131</v>
      </c>
      <c r="BE132" s="209">
        <f>IF(N132="základní",J132,0)</f>
        <v>10640.23</v>
      </c>
      <c r="BF132" s="209">
        <f>IF(N132="snížená",J132,0)</f>
        <v>0</v>
      </c>
      <c r="BG132" s="209">
        <f>IF(N132="zákl. přenesená",J132,0)</f>
        <v>0</v>
      </c>
      <c r="BH132" s="209">
        <f>IF(N132="sníž. přenesená",J132,0)</f>
        <v>0</v>
      </c>
      <c r="BI132" s="209">
        <f>IF(N132="nulová",J132,0)</f>
        <v>0</v>
      </c>
      <c r="BJ132" s="19" t="s">
        <v>82</v>
      </c>
      <c r="BK132" s="209">
        <f>ROUND(I132*H132,2)</f>
        <v>10640.23</v>
      </c>
      <c r="BL132" s="19" t="s">
        <v>139</v>
      </c>
      <c r="BM132" s="208" t="s">
        <v>179</v>
      </c>
    </row>
    <row r="133" s="2" customFormat="1">
      <c r="A133" s="34"/>
      <c r="B133" s="35"/>
      <c r="C133" s="36"/>
      <c r="D133" s="210" t="s">
        <v>141</v>
      </c>
      <c r="E133" s="36"/>
      <c r="F133" s="211" t="s">
        <v>180</v>
      </c>
      <c r="G133" s="36"/>
      <c r="H133" s="36"/>
      <c r="I133" s="36"/>
      <c r="J133" s="36"/>
      <c r="K133" s="36"/>
      <c r="L133" s="40"/>
      <c r="M133" s="212"/>
      <c r="N133" s="213"/>
      <c r="O133" s="79"/>
      <c r="P133" s="79"/>
      <c r="Q133" s="79"/>
      <c r="R133" s="79"/>
      <c r="S133" s="79"/>
      <c r="T133" s="80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9" t="s">
        <v>141</v>
      </c>
      <c r="AU133" s="19" t="s">
        <v>132</v>
      </c>
    </row>
    <row r="134" s="13" customFormat="1">
      <c r="A134" s="13"/>
      <c r="B134" s="214"/>
      <c r="C134" s="215"/>
      <c r="D134" s="216" t="s">
        <v>143</v>
      </c>
      <c r="E134" s="217" t="s">
        <v>17</v>
      </c>
      <c r="F134" s="218" t="s">
        <v>181</v>
      </c>
      <c r="G134" s="215"/>
      <c r="H134" s="219">
        <v>26.079000000000001</v>
      </c>
      <c r="I134" s="215"/>
      <c r="J134" s="215"/>
      <c r="K134" s="215"/>
      <c r="L134" s="220"/>
      <c r="M134" s="221"/>
      <c r="N134" s="222"/>
      <c r="O134" s="222"/>
      <c r="P134" s="222"/>
      <c r="Q134" s="222"/>
      <c r="R134" s="222"/>
      <c r="S134" s="222"/>
      <c r="T134" s="22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24" t="s">
        <v>143</v>
      </c>
      <c r="AU134" s="224" t="s">
        <v>132</v>
      </c>
      <c r="AV134" s="13" t="s">
        <v>84</v>
      </c>
      <c r="AW134" s="13" t="s">
        <v>34</v>
      </c>
      <c r="AX134" s="13" t="s">
        <v>74</v>
      </c>
      <c r="AY134" s="224" t="s">
        <v>131</v>
      </c>
    </row>
    <row r="135" s="14" customFormat="1">
      <c r="A135" s="14"/>
      <c r="B135" s="225"/>
      <c r="C135" s="226"/>
      <c r="D135" s="216" t="s">
        <v>143</v>
      </c>
      <c r="E135" s="227" t="s">
        <v>17</v>
      </c>
      <c r="F135" s="228" t="s">
        <v>145</v>
      </c>
      <c r="G135" s="226"/>
      <c r="H135" s="229">
        <v>26.079000000000001</v>
      </c>
      <c r="I135" s="226"/>
      <c r="J135" s="226"/>
      <c r="K135" s="226"/>
      <c r="L135" s="230"/>
      <c r="M135" s="231"/>
      <c r="N135" s="232"/>
      <c r="O135" s="232"/>
      <c r="P135" s="232"/>
      <c r="Q135" s="232"/>
      <c r="R135" s="232"/>
      <c r="S135" s="232"/>
      <c r="T135" s="23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34" t="s">
        <v>143</v>
      </c>
      <c r="AU135" s="234" t="s">
        <v>132</v>
      </c>
      <c r="AV135" s="14" t="s">
        <v>139</v>
      </c>
      <c r="AW135" s="14" t="s">
        <v>34</v>
      </c>
      <c r="AX135" s="14" t="s">
        <v>82</v>
      </c>
      <c r="AY135" s="234" t="s">
        <v>131</v>
      </c>
    </row>
    <row r="136" s="12" customFormat="1" ht="20.88" customHeight="1">
      <c r="A136" s="12"/>
      <c r="B136" s="183"/>
      <c r="C136" s="184"/>
      <c r="D136" s="185" t="s">
        <v>73</v>
      </c>
      <c r="E136" s="196" t="s">
        <v>182</v>
      </c>
      <c r="F136" s="196" t="s">
        <v>183</v>
      </c>
      <c r="G136" s="184"/>
      <c r="H136" s="184"/>
      <c r="I136" s="184"/>
      <c r="J136" s="197">
        <f>BK136</f>
        <v>23231.130000000001</v>
      </c>
      <c r="K136" s="184"/>
      <c r="L136" s="188"/>
      <c r="M136" s="189"/>
      <c r="N136" s="190"/>
      <c r="O136" s="190"/>
      <c r="P136" s="191">
        <f>SUM(P137:P166)</f>
        <v>12.630099999999999</v>
      </c>
      <c r="Q136" s="190"/>
      <c r="R136" s="191">
        <f>SUM(R137:R166)</f>
        <v>3.2598823799999996</v>
      </c>
      <c r="S136" s="190"/>
      <c r="T136" s="192">
        <f>SUM(T137:T166)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93" t="s">
        <v>82</v>
      </c>
      <c r="AT136" s="194" t="s">
        <v>73</v>
      </c>
      <c r="AU136" s="194" t="s">
        <v>84</v>
      </c>
      <c r="AY136" s="193" t="s">
        <v>131</v>
      </c>
      <c r="BK136" s="195">
        <f>SUM(BK137:BK166)</f>
        <v>23231.130000000001</v>
      </c>
    </row>
    <row r="137" s="2" customFormat="1" ht="24.15" customHeight="1">
      <c r="A137" s="34"/>
      <c r="B137" s="35"/>
      <c r="C137" s="198" t="s">
        <v>184</v>
      </c>
      <c r="D137" s="198" t="s">
        <v>134</v>
      </c>
      <c r="E137" s="199" t="s">
        <v>185</v>
      </c>
      <c r="F137" s="200" t="s">
        <v>186</v>
      </c>
      <c r="G137" s="201" t="s">
        <v>137</v>
      </c>
      <c r="H137" s="202">
        <v>17.739999999999998</v>
      </c>
      <c r="I137" s="203">
        <v>470</v>
      </c>
      <c r="J137" s="203">
        <f>ROUND(I137*H137,2)</f>
        <v>8337.7999999999993</v>
      </c>
      <c r="K137" s="200" t="s">
        <v>138</v>
      </c>
      <c r="L137" s="40"/>
      <c r="M137" s="204" t="s">
        <v>17</v>
      </c>
      <c r="N137" s="205" t="s">
        <v>45</v>
      </c>
      <c r="O137" s="206">
        <v>0.30499999999999999</v>
      </c>
      <c r="P137" s="206">
        <f>O137*H137</f>
        <v>5.4106999999999994</v>
      </c>
      <c r="Q137" s="206">
        <v>0.10199999999999999</v>
      </c>
      <c r="R137" s="206">
        <f>Q137*H137</f>
        <v>1.8094799999999998</v>
      </c>
      <c r="S137" s="206">
        <v>0</v>
      </c>
      <c r="T137" s="207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8" t="s">
        <v>139</v>
      </c>
      <c r="AT137" s="208" t="s">
        <v>134</v>
      </c>
      <c r="AU137" s="208" t="s">
        <v>132</v>
      </c>
      <c r="AY137" s="19" t="s">
        <v>131</v>
      </c>
      <c r="BE137" s="209">
        <f>IF(N137="základní",J137,0)</f>
        <v>8337.7999999999993</v>
      </c>
      <c r="BF137" s="209">
        <f>IF(N137="snížená",J137,0)</f>
        <v>0</v>
      </c>
      <c r="BG137" s="209">
        <f>IF(N137="zákl. přenesená",J137,0)</f>
        <v>0</v>
      </c>
      <c r="BH137" s="209">
        <f>IF(N137="sníž. přenesená",J137,0)</f>
        <v>0</v>
      </c>
      <c r="BI137" s="209">
        <f>IF(N137="nulová",J137,0)</f>
        <v>0</v>
      </c>
      <c r="BJ137" s="19" t="s">
        <v>82</v>
      </c>
      <c r="BK137" s="209">
        <f>ROUND(I137*H137,2)</f>
        <v>8337.7999999999993</v>
      </c>
      <c r="BL137" s="19" t="s">
        <v>139</v>
      </c>
      <c r="BM137" s="208" t="s">
        <v>187</v>
      </c>
    </row>
    <row r="138" s="2" customFormat="1">
      <c r="A138" s="34"/>
      <c r="B138" s="35"/>
      <c r="C138" s="36"/>
      <c r="D138" s="210" t="s">
        <v>141</v>
      </c>
      <c r="E138" s="36"/>
      <c r="F138" s="211" t="s">
        <v>188</v>
      </c>
      <c r="G138" s="36"/>
      <c r="H138" s="36"/>
      <c r="I138" s="36"/>
      <c r="J138" s="36"/>
      <c r="K138" s="36"/>
      <c r="L138" s="40"/>
      <c r="M138" s="212"/>
      <c r="N138" s="213"/>
      <c r="O138" s="79"/>
      <c r="P138" s="79"/>
      <c r="Q138" s="79"/>
      <c r="R138" s="79"/>
      <c r="S138" s="79"/>
      <c r="T138" s="80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9" t="s">
        <v>141</v>
      </c>
      <c r="AU138" s="19" t="s">
        <v>132</v>
      </c>
    </row>
    <row r="139" s="15" customFormat="1">
      <c r="A139" s="15"/>
      <c r="B139" s="235"/>
      <c r="C139" s="236"/>
      <c r="D139" s="216" t="s">
        <v>143</v>
      </c>
      <c r="E139" s="237" t="s">
        <v>17</v>
      </c>
      <c r="F139" s="238" t="s">
        <v>189</v>
      </c>
      <c r="G139" s="236"/>
      <c r="H139" s="237" t="s">
        <v>17</v>
      </c>
      <c r="I139" s="236"/>
      <c r="J139" s="236"/>
      <c r="K139" s="236"/>
      <c r="L139" s="239"/>
      <c r="M139" s="240"/>
      <c r="N139" s="241"/>
      <c r="O139" s="241"/>
      <c r="P139" s="241"/>
      <c r="Q139" s="241"/>
      <c r="R139" s="241"/>
      <c r="S139" s="241"/>
      <c r="T139" s="242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43" t="s">
        <v>143</v>
      </c>
      <c r="AU139" s="243" t="s">
        <v>132</v>
      </c>
      <c r="AV139" s="15" t="s">
        <v>82</v>
      </c>
      <c r="AW139" s="15" t="s">
        <v>34</v>
      </c>
      <c r="AX139" s="15" t="s">
        <v>74</v>
      </c>
      <c r="AY139" s="243" t="s">
        <v>131</v>
      </c>
    </row>
    <row r="140" s="13" customFormat="1">
      <c r="A140" s="13"/>
      <c r="B140" s="214"/>
      <c r="C140" s="215"/>
      <c r="D140" s="216" t="s">
        <v>143</v>
      </c>
      <c r="E140" s="217" t="s">
        <v>17</v>
      </c>
      <c r="F140" s="218" t="s">
        <v>190</v>
      </c>
      <c r="G140" s="215"/>
      <c r="H140" s="219">
        <v>17.739999999999998</v>
      </c>
      <c r="I140" s="215"/>
      <c r="J140" s="215"/>
      <c r="K140" s="215"/>
      <c r="L140" s="220"/>
      <c r="M140" s="221"/>
      <c r="N140" s="222"/>
      <c r="O140" s="222"/>
      <c r="P140" s="222"/>
      <c r="Q140" s="222"/>
      <c r="R140" s="222"/>
      <c r="S140" s="222"/>
      <c r="T140" s="22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24" t="s">
        <v>143</v>
      </c>
      <c r="AU140" s="224" t="s">
        <v>132</v>
      </c>
      <c r="AV140" s="13" t="s">
        <v>84</v>
      </c>
      <c r="AW140" s="13" t="s">
        <v>34</v>
      </c>
      <c r="AX140" s="13" t="s">
        <v>74</v>
      </c>
      <c r="AY140" s="224" t="s">
        <v>131</v>
      </c>
    </row>
    <row r="141" s="14" customFormat="1">
      <c r="A141" s="14"/>
      <c r="B141" s="225"/>
      <c r="C141" s="226"/>
      <c r="D141" s="216" t="s">
        <v>143</v>
      </c>
      <c r="E141" s="227" t="s">
        <v>17</v>
      </c>
      <c r="F141" s="228" t="s">
        <v>145</v>
      </c>
      <c r="G141" s="226"/>
      <c r="H141" s="229">
        <v>17.739999999999998</v>
      </c>
      <c r="I141" s="226"/>
      <c r="J141" s="226"/>
      <c r="K141" s="226"/>
      <c r="L141" s="230"/>
      <c r="M141" s="231"/>
      <c r="N141" s="232"/>
      <c r="O141" s="232"/>
      <c r="P141" s="232"/>
      <c r="Q141" s="232"/>
      <c r="R141" s="232"/>
      <c r="S141" s="232"/>
      <c r="T141" s="23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34" t="s">
        <v>143</v>
      </c>
      <c r="AU141" s="234" t="s">
        <v>132</v>
      </c>
      <c r="AV141" s="14" t="s">
        <v>139</v>
      </c>
      <c r="AW141" s="14" t="s">
        <v>34</v>
      </c>
      <c r="AX141" s="14" t="s">
        <v>82</v>
      </c>
      <c r="AY141" s="234" t="s">
        <v>131</v>
      </c>
    </row>
    <row r="142" s="2" customFormat="1" ht="37.8" customHeight="1">
      <c r="A142" s="34"/>
      <c r="B142" s="35"/>
      <c r="C142" s="198" t="s">
        <v>191</v>
      </c>
      <c r="D142" s="198" t="s">
        <v>134</v>
      </c>
      <c r="E142" s="199" t="s">
        <v>192</v>
      </c>
      <c r="F142" s="200" t="s">
        <v>193</v>
      </c>
      <c r="G142" s="201" t="s">
        <v>137</v>
      </c>
      <c r="H142" s="202">
        <v>106.44</v>
      </c>
      <c r="I142" s="203">
        <v>40.299999999999997</v>
      </c>
      <c r="J142" s="203">
        <f>ROUND(I142*H142,2)</f>
        <v>4289.5299999999997</v>
      </c>
      <c r="K142" s="200" t="s">
        <v>138</v>
      </c>
      <c r="L142" s="40"/>
      <c r="M142" s="204" t="s">
        <v>17</v>
      </c>
      <c r="N142" s="205" t="s">
        <v>45</v>
      </c>
      <c r="O142" s="206">
        <v>0.017000000000000001</v>
      </c>
      <c r="P142" s="206">
        <f>O142*H142</f>
        <v>1.8094800000000002</v>
      </c>
      <c r="Q142" s="206">
        <v>0.010200000000000001</v>
      </c>
      <c r="R142" s="206">
        <f>Q142*H142</f>
        <v>1.085688</v>
      </c>
      <c r="S142" s="206">
        <v>0</v>
      </c>
      <c r="T142" s="207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8" t="s">
        <v>139</v>
      </c>
      <c r="AT142" s="208" t="s">
        <v>134</v>
      </c>
      <c r="AU142" s="208" t="s">
        <v>132</v>
      </c>
      <c r="AY142" s="19" t="s">
        <v>131</v>
      </c>
      <c r="BE142" s="209">
        <f>IF(N142="základní",J142,0)</f>
        <v>4289.5299999999997</v>
      </c>
      <c r="BF142" s="209">
        <f>IF(N142="snížená",J142,0)</f>
        <v>0</v>
      </c>
      <c r="BG142" s="209">
        <f>IF(N142="zákl. přenesená",J142,0)</f>
        <v>0</v>
      </c>
      <c r="BH142" s="209">
        <f>IF(N142="sníž. přenesená",J142,0)</f>
        <v>0</v>
      </c>
      <c r="BI142" s="209">
        <f>IF(N142="nulová",J142,0)</f>
        <v>0</v>
      </c>
      <c r="BJ142" s="19" t="s">
        <v>82</v>
      </c>
      <c r="BK142" s="209">
        <f>ROUND(I142*H142,2)</f>
        <v>4289.5299999999997</v>
      </c>
      <c r="BL142" s="19" t="s">
        <v>139</v>
      </c>
      <c r="BM142" s="208" t="s">
        <v>194</v>
      </c>
    </row>
    <row r="143" s="2" customFormat="1">
      <c r="A143" s="34"/>
      <c r="B143" s="35"/>
      <c r="C143" s="36"/>
      <c r="D143" s="210" t="s">
        <v>141</v>
      </c>
      <c r="E143" s="36"/>
      <c r="F143" s="211" t="s">
        <v>195</v>
      </c>
      <c r="G143" s="36"/>
      <c r="H143" s="36"/>
      <c r="I143" s="36"/>
      <c r="J143" s="36"/>
      <c r="K143" s="36"/>
      <c r="L143" s="40"/>
      <c r="M143" s="212"/>
      <c r="N143" s="213"/>
      <c r="O143" s="79"/>
      <c r="P143" s="79"/>
      <c r="Q143" s="79"/>
      <c r="R143" s="79"/>
      <c r="S143" s="79"/>
      <c r="T143" s="80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9" t="s">
        <v>141</v>
      </c>
      <c r="AU143" s="19" t="s">
        <v>132</v>
      </c>
    </row>
    <row r="144" s="15" customFormat="1">
      <c r="A144" s="15"/>
      <c r="B144" s="235"/>
      <c r="C144" s="236"/>
      <c r="D144" s="216" t="s">
        <v>143</v>
      </c>
      <c r="E144" s="237" t="s">
        <v>17</v>
      </c>
      <c r="F144" s="238" t="s">
        <v>189</v>
      </c>
      <c r="G144" s="236"/>
      <c r="H144" s="237" t="s">
        <v>17</v>
      </c>
      <c r="I144" s="236"/>
      <c r="J144" s="236"/>
      <c r="K144" s="236"/>
      <c r="L144" s="239"/>
      <c r="M144" s="240"/>
      <c r="N144" s="241"/>
      <c r="O144" s="241"/>
      <c r="P144" s="241"/>
      <c r="Q144" s="241"/>
      <c r="R144" s="241"/>
      <c r="S144" s="241"/>
      <c r="T144" s="242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43" t="s">
        <v>143</v>
      </c>
      <c r="AU144" s="243" t="s">
        <v>132</v>
      </c>
      <c r="AV144" s="15" t="s">
        <v>82</v>
      </c>
      <c r="AW144" s="15" t="s">
        <v>34</v>
      </c>
      <c r="AX144" s="15" t="s">
        <v>74</v>
      </c>
      <c r="AY144" s="243" t="s">
        <v>131</v>
      </c>
    </row>
    <row r="145" s="13" customFormat="1">
      <c r="A145" s="13"/>
      <c r="B145" s="214"/>
      <c r="C145" s="215"/>
      <c r="D145" s="216" t="s">
        <v>143</v>
      </c>
      <c r="E145" s="217" t="s">
        <v>17</v>
      </c>
      <c r="F145" s="218" t="s">
        <v>196</v>
      </c>
      <c r="G145" s="215"/>
      <c r="H145" s="219">
        <v>106.44</v>
      </c>
      <c r="I145" s="215"/>
      <c r="J145" s="215"/>
      <c r="K145" s="215"/>
      <c r="L145" s="220"/>
      <c r="M145" s="221"/>
      <c r="N145" s="222"/>
      <c r="O145" s="222"/>
      <c r="P145" s="222"/>
      <c r="Q145" s="222"/>
      <c r="R145" s="222"/>
      <c r="S145" s="222"/>
      <c r="T145" s="22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24" t="s">
        <v>143</v>
      </c>
      <c r="AU145" s="224" t="s">
        <v>132</v>
      </c>
      <c r="AV145" s="13" t="s">
        <v>84</v>
      </c>
      <c r="AW145" s="13" t="s">
        <v>34</v>
      </c>
      <c r="AX145" s="13" t="s">
        <v>74</v>
      </c>
      <c r="AY145" s="224" t="s">
        <v>131</v>
      </c>
    </row>
    <row r="146" s="14" customFormat="1">
      <c r="A146" s="14"/>
      <c r="B146" s="225"/>
      <c r="C146" s="226"/>
      <c r="D146" s="216" t="s">
        <v>143</v>
      </c>
      <c r="E146" s="227" t="s">
        <v>17</v>
      </c>
      <c r="F146" s="228" t="s">
        <v>145</v>
      </c>
      <c r="G146" s="226"/>
      <c r="H146" s="229">
        <v>106.44</v>
      </c>
      <c r="I146" s="226"/>
      <c r="J146" s="226"/>
      <c r="K146" s="226"/>
      <c r="L146" s="230"/>
      <c r="M146" s="231"/>
      <c r="N146" s="232"/>
      <c r="O146" s="232"/>
      <c r="P146" s="232"/>
      <c r="Q146" s="232"/>
      <c r="R146" s="232"/>
      <c r="S146" s="232"/>
      <c r="T146" s="23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34" t="s">
        <v>143</v>
      </c>
      <c r="AU146" s="234" t="s">
        <v>132</v>
      </c>
      <c r="AV146" s="14" t="s">
        <v>139</v>
      </c>
      <c r="AW146" s="14" t="s">
        <v>34</v>
      </c>
      <c r="AX146" s="14" t="s">
        <v>82</v>
      </c>
      <c r="AY146" s="234" t="s">
        <v>131</v>
      </c>
    </row>
    <row r="147" s="2" customFormat="1" ht="24.15" customHeight="1">
      <c r="A147" s="34"/>
      <c r="B147" s="35"/>
      <c r="C147" s="198" t="s">
        <v>197</v>
      </c>
      <c r="D147" s="198" t="s">
        <v>134</v>
      </c>
      <c r="E147" s="199" t="s">
        <v>198</v>
      </c>
      <c r="F147" s="200" t="s">
        <v>199</v>
      </c>
      <c r="G147" s="201" t="s">
        <v>137</v>
      </c>
      <c r="H147" s="202">
        <v>17.739999999999998</v>
      </c>
      <c r="I147" s="203">
        <v>564</v>
      </c>
      <c r="J147" s="203">
        <f>ROUND(I147*H147,2)</f>
        <v>10005.360000000001</v>
      </c>
      <c r="K147" s="200" t="s">
        <v>138</v>
      </c>
      <c r="L147" s="40"/>
      <c r="M147" s="204" t="s">
        <v>17</v>
      </c>
      <c r="N147" s="205" t="s">
        <v>45</v>
      </c>
      <c r="O147" s="206">
        <v>0.27000000000000002</v>
      </c>
      <c r="P147" s="206">
        <f>O147*H147</f>
        <v>4.7897999999999996</v>
      </c>
      <c r="Q147" s="206">
        <v>0.020400000000000001</v>
      </c>
      <c r="R147" s="206">
        <f>Q147*H147</f>
        <v>0.361896</v>
      </c>
      <c r="S147" s="206">
        <v>0</v>
      </c>
      <c r="T147" s="207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8" t="s">
        <v>139</v>
      </c>
      <c r="AT147" s="208" t="s">
        <v>134</v>
      </c>
      <c r="AU147" s="208" t="s">
        <v>132</v>
      </c>
      <c r="AY147" s="19" t="s">
        <v>131</v>
      </c>
      <c r="BE147" s="209">
        <f>IF(N147="základní",J147,0)</f>
        <v>10005.360000000001</v>
      </c>
      <c r="BF147" s="209">
        <f>IF(N147="snížená",J147,0)</f>
        <v>0</v>
      </c>
      <c r="BG147" s="209">
        <f>IF(N147="zákl. přenesená",J147,0)</f>
        <v>0</v>
      </c>
      <c r="BH147" s="209">
        <f>IF(N147="sníž. přenesená",J147,0)</f>
        <v>0</v>
      </c>
      <c r="BI147" s="209">
        <f>IF(N147="nulová",J147,0)</f>
        <v>0</v>
      </c>
      <c r="BJ147" s="19" t="s">
        <v>82</v>
      </c>
      <c r="BK147" s="209">
        <f>ROUND(I147*H147,2)</f>
        <v>10005.360000000001</v>
      </c>
      <c r="BL147" s="19" t="s">
        <v>139</v>
      </c>
      <c r="BM147" s="208" t="s">
        <v>200</v>
      </c>
    </row>
    <row r="148" s="2" customFormat="1">
      <c r="A148" s="34"/>
      <c r="B148" s="35"/>
      <c r="C148" s="36"/>
      <c r="D148" s="210" t="s">
        <v>141</v>
      </c>
      <c r="E148" s="36"/>
      <c r="F148" s="211" t="s">
        <v>201</v>
      </c>
      <c r="G148" s="36"/>
      <c r="H148" s="36"/>
      <c r="I148" s="36"/>
      <c r="J148" s="36"/>
      <c r="K148" s="36"/>
      <c r="L148" s="40"/>
      <c r="M148" s="212"/>
      <c r="N148" s="213"/>
      <c r="O148" s="79"/>
      <c r="P148" s="79"/>
      <c r="Q148" s="79"/>
      <c r="R148" s="79"/>
      <c r="S148" s="79"/>
      <c r="T148" s="80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9" t="s">
        <v>141</v>
      </c>
      <c r="AU148" s="19" t="s">
        <v>132</v>
      </c>
    </row>
    <row r="149" s="15" customFormat="1">
      <c r="A149" s="15"/>
      <c r="B149" s="235"/>
      <c r="C149" s="236"/>
      <c r="D149" s="216" t="s">
        <v>143</v>
      </c>
      <c r="E149" s="237" t="s">
        <v>17</v>
      </c>
      <c r="F149" s="238" t="s">
        <v>189</v>
      </c>
      <c r="G149" s="236"/>
      <c r="H149" s="237" t="s">
        <v>17</v>
      </c>
      <c r="I149" s="236"/>
      <c r="J149" s="236"/>
      <c r="K149" s="236"/>
      <c r="L149" s="239"/>
      <c r="M149" s="240"/>
      <c r="N149" s="241"/>
      <c r="O149" s="241"/>
      <c r="P149" s="241"/>
      <c r="Q149" s="241"/>
      <c r="R149" s="241"/>
      <c r="S149" s="241"/>
      <c r="T149" s="242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43" t="s">
        <v>143</v>
      </c>
      <c r="AU149" s="243" t="s">
        <v>132</v>
      </c>
      <c r="AV149" s="15" t="s">
        <v>82</v>
      </c>
      <c r="AW149" s="15" t="s">
        <v>34</v>
      </c>
      <c r="AX149" s="15" t="s">
        <v>74</v>
      </c>
      <c r="AY149" s="243" t="s">
        <v>131</v>
      </c>
    </row>
    <row r="150" s="13" customFormat="1">
      <c r="A150" s="13"/>
      <c r="B150" s="214"/>
      <c r="C150" s="215"/>
      <c r="D150" s="216" t="s">
        <v>143</v>
      </c>
      <c r="E150" s="217" t="s">
        <v>17</v>
      </c>
      <c r="F150" s="218" t="s">
        <v>190</v>
      </c>
      <c r="G150" s="215"/>
      <c r="H150" s="219">
        <v>17.739999999999998</v>
      </c>
      <c r="I150" s="215"/>
      <c r="J150" s="215"/>
      <c r="K150" s="215"/>
      <c r="L150" s="220"/>
      <c r="M150" s="221"/>
      <c r="N150" s="222"/>
      <c r="O150" s="222"/>
      <c r="P150" s="222"/>
      <c r="Q150" s="222"/>
      <c r="R150" s="222"/>
      <c r="S150" s="222"/>
      <c r="T150" s="22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24" t="s">
        <v>143</v>
      </c>
      <c r="AU150" s="224" t="s">
        <v>132</v>
      </c>
      <c r="AV150" s="13" t="s">
        <v>84</v>
      </c>
      <c r="AW150" s="13" t="s">
        <v>34</v>
      </c>
      <c r="AX150" s="13" t="s">
        <v>74</v>
      </c>
      <c r="AY150" s="224" t="s">
        <v>131</v>
      </c>
    </row>
    <row r="151" s="14" customFormat="1">
      <c r="A151" s="14"/>
      <c r="B151" s="225"/>
      <c r="C151" s="226"/>
      <c r="D151" s="216" t="s">
        <v>143</v>
      </c>
      <c r="E151" s="227" t="s">
        <v>17</v>
      </c>
      <c r="F151" s="228" t="s">
        <v>145</v>
      </c>
      <c r="G151" s="226"/>
      <c r="H151" s="229">
        <v>17.739999999999998</v>
      </c>
      <c r="I151" s="226"/>
      <c r="J151" s="226"/>
      <c r="K151" s="226"/>
      <c r="L151" s="230"/>
      <c r="M151" s="231"/>
      <c r="N151" s="232"/>
      <c r="O151" s="232"/>
      <c r="P151" s="232"/>
      <c r="Q151" s="232"/>
      <c r="R151" s="232"/>
      <c r="S151" s="232"/>
      <c r="T151" s="23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34" t="s">
        <v>143</v>
      </c>
      <c r="AU151" s="234" t="s">
        <v>132</v>
      </c>
      <c r="AV151" s="14" t="s">
        <v>139</v>
      </c>
      <c r="AW151" s="14" t="s">
        <v>34</v>
      </c>
      <c r="AX151" s="14" t="s">
        <v>82</v>
      </c>
      <c r="AY151" s="234" t="s">
        <v>131</v>
      </c>
    </row>
    <row r="152" s="2" customFormat="1" ht="16.5" customHeight="1">
      <c r="A152" s="34"/>
      <c r="B152" s="35"/>
      <c r="C152" s="198" t="s">
        <v>202</v>
      </c>
      <c r="D152" s="198" t="s">
        <v>134</v>
      </c>
      <c r="E152" s="199" t="s">
        <v>203</v>
      </c>
      <c r="F152" s="200" t="s">
        <v>204</v>
      </c>
      <c r="G152" s="201" t="s">
        <v>137</v>
      </c>
      <c r="H152" s="202">
        <v>0.154</v>
      </c>
      <c r="I152" s="203">
        <v>484</v>
      </c>
      <c r="J152" s="203">
        <f>ROUND(I152*H152,2)</f>
        <v>74.540000000000006</v>
      </c>
      <c r="K152" s="200" t="s">
        <v>138</v>
      </c>
      <c r="L152" s="40"/>
      <c r="M152" s="204" t="s">
        <v>17</v>
      </c>
      <c r="N152" s="205" t="s">
        <v>45</v>
      </c>
      <c r="O152" s="206">
        <v>0.44</v>
      </c>
      <c r="P152" s="206">
        <f>O152*H152</f>
        <v>0.067760000000000001</v>
      </c>
      <c r="Q152" s="206">
        <v>0.016070000000000001</v>
      </c>
      <c r="R152" s="206">
        <f>Q152*H152</f>
        <v>0.0024747800000000002</v>
      </c>
      <c r="S152" s="206">
        <v>0</v>
      </c>
      <c r="T152" s="207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8" t="s">
        <v>139</v>
      </c>
      <c r="AT152" s="208" t="s">
        <v>134</v>
      </c>
      <c r="AU152" s="208" t="s">
        <v>132</v>
      </c>
      <c r="AY152" s="19" t="s">
        <v>131</v>
      </c>
      <c r="BE152" s="209">
        <f>IF(N152="základní",J152,0)</f>
        <v>74.540000000000006</v>
      </c>
      <c r="BF152" s="209">
        <f>IF(N152="snížená",J152,0)</f>
        <v>0</v>
      </c>
      <c r="BG152" s="209">
        <f>IF(N152="zákl. přenesená",J152,0)</f>
        <v>0</v>
      </c>
      <c r="BH152" s="209">
        <f>IF(N152="sníž. přenesená",J152,0)</f>
        <v>0</v>
      </c>
      <c r="BI152" s="209">
        <f>IF(N152="nulová",J152,0)</f>
        <v>0</v>
      </c>
      <c r="BJ152" s="19" t="s">
        <v>82</v>
      </c>
      <c r="BK152" s="209">
        <f>ROUND(I152*H152,2)</f>
        <v>74.540000000000006</v>
      </c>
      <c r="BL152" s="19" t="s">
        <v>139</v>
      </c>
      <c r="BM152" s="208" t="s">
        <v>205</v>
      </c>
    </row>
    <row r="153" s="2" customFormat="1">
      <c r="A153" s="34"/>
      <c r="B153" s="35"/>
      <c r="C153" s="36"/>
      <c r="D153" s="210" t="s">
        <v>141</v>
      </c>
      <c r="E153" s="36"/>
      <c r="F153" s="211" t="s">
        <v>206</v>
      </c>
      <c r="G153" s="36"/>
      <c r="H153" s="36"/>
      <c r="I153" s="36"/>
      <c r="J153" s="36"/>
      <c r="K153" s="36"/>
      <c r="L153" s="40"/>
      <c r="M153" s="212"/>
      <c r="N153" s="213"/>
      <c r="O153" s="79"/>
      <c r="P153" s="79"/>
      <c r="Q153" s="79"/>
      <c r="R153" s="79"/>
      <c r="S153" s="79"/>
      <c r="T153" s="80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9" t="s">
        <v>141</v>
      </c>
      <c r="AU153" s="19" t="s">
        <v>132</v>
      </c>
    </row>
    <row r="154" s="15" customFormat="1">
      <c r="A154" s="15"/>
      <c r="B154" s="235"/>
      <c r="C154" s="236"/>
      <c r="D154" s="216" t="s">
        <v>143</v>
      </c>
      <c r="E154" s="237" t="s">
        <v>17</v>
      </c>
      <c r="F154" s="238" t="s">
        <v>189</v>
      </c>
      <c r="G154" s="236"/>
      <c r="H154" s="237" t="s">
        <v>17</v>
      </c>
      <c r="I154" s="236"/>
      <c r="J154" s="236"/>
      <c r="K154" s="236"/>
      <c r="L154" s="239"/>
      <c r="M154" s="240"/>
      <c r="N154" s="241"/>
      <c r="O154" s="241"/>
      <c r="P154" s="241"/>
      <c r="Q154" s="241"/>
      <c r="R154" s="241"/>
      <c r="S154" s="241"/>
      <c r="T154" s="242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43" t="s">
        <v>143</v>
      </c>
      <c r="AU154" s="243" t="s">
        <v>132</v>
      </c>
      <c r="AV154" s="15" t="s">
        <v>82</v>
      </c>
      <c r="AW154" s="15" t="s">
        <v>34</v>
      </c>
      <c r="AX154" s="15" t="s">
        <v>74</v>
      </c>
      <c r="AY154" s="243" t="s">
        <v>131</v>
      </c>
    </row>
    <row r="155" s="13" customFormat="1">
      <c r="A155" s="13"/>
      <c r="B155" s="214"/>
      <c r="C155" s="215"/>
      <c r="D155" s="216" t="s">
        <v>143</v>
      </c>
      <c r="E155" s="217" t="s">
        <v>17</v>
      </c>
      <c r="F155" s="218" t="s">
        <v>207</v>
      </c>
      <c r="G155" s="215"/>
      <c r="H155" s="219">
        <v>0.154</v>
      </c>
      <c r="I155" s="215"/>
      <c r="J155" s="215"/>
      <c r="K155" s="215"/>
      <c r="L155" s="220"/>
      <c r="M155" s="221"/>
      <c r="N155" s="222"/>
      <c r="O155" s="222"/>
      <c r="P155" s="222"/>
      <c r="Q155" s="222"/>
      <c r="R155" s="222"/>
      <c r="S155" s="222"/>
      <c r="T155" s="22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24" t="s">
        <v>143</v>
      </c>
      <c r="AU155" s="224" t="s">
        <v>132</v>
      </c>
      <c r="AV155" s="13" t="s">
        <v>84</v>
      </c>
      <c r="AW155" s="13" t="s">
        <v>34</v>
      </c>
      <c r="AX155" s="13" t="s">
        <v>74</v>
      </c>
      <c r="AY155" s="224" t="s">
        <v>131</v>
      </c>
    </row>
    <row r="156" s="14" customFormat="1">
      <c r="A156" s="14"/>
      <c r="B156" s="225"/>
      <c r="C156" s="226"/>
      <c r="D156" s="216" t="s">
        <v>143</v>
      </c>
      <c r="E156" s="227" t="s">
        <v>17</v>
      </c>
      <c r="F156" s="228" t="s">
        <v>145</v>
      </c>
      <c r="G156" s="226"/>
      <c r="H156" s="229">
        <v>0.154</v>
      </c>
      <c r="I156" s="226"/>
      <c r="J156" s="226"/>
      <c r="K156" s="226"/>
      <c r="L156" s="230"/>
      <c r="M156" s="231"/>
      <c r="N156" s="232"/>
      <c r="O156" s="232"/>
      <c r="P156" s="232"/>
      <c r="Q156" s="232"/>
      <c r="R156" s="232"/>
      <c r="S156" s="232"/>
      <c r="T156" s="23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34" t="s">
        <v>143</v>
      </c>
      <c r="AU156" s="234" t="s">
        <v>132</v>
      </c>
      <c r="AV156" s="14" t="s">
        <v>139</v>
      </c>
      <c r="AW156" s="14" t="s">
        <v>34</v>
      </c>
      <c r="AX156" s="14" t="s">
        <v>82</v>
      </c>
      <c r="AY156" s="234" t="s">
        <v>131</v>
      </c>
    </row>
    <row r="157" s="2" customFormat="1" ht="16.5" customHeight="1">
      <c r="A157" s="34"/>
      <c r="B157" s="35"/>
      <c r="C157" s="198" t="s">
        <v>8</v>
      </c>
      <c r="D157" s="198" t="s">
        <v>134</v>
      </c>
      <c r="E157" s="199" t="s">
        <v>208</v>
      </c>
      <c r="F157" s="200" t="s">
        <v>209</v>
      </c>
      <c r="G157" s="201" t="s">
        <v>137</v>
      </c>
      <c r="H157" s="202">
        <v>0.154</v>
      </c>
      <c r="I157" s="203">
        <v>111</v>
      </c>
      <c r="J157" s="203">
        <f>ROUND(I157*H157,2)</f>
        <v>17.09</v>
      </c>
      <c r="K157" s="200" t="s">
        <v>138</v>
      </c>
      <c r="L157" s="40"/>
      <c r="M157" s="204" t="s">
        <v>17</v>
      </c>
      <c r="N157" s="205" t="s">
        <v>45</v>
      </c>
      <c r="O157" s="206">
        <v>0.23999999999999999</v>
      </c>
      <c r="P157" s="206">
        <f>O157*H157</f>
        <v>0.03696</v>
      </c>
      <c r="Q157" s="206">
        <v>0</v>
      </c>
      <c r="R157" s="206">
        <f>Q157*H157</f>
        <v>0</v>
      </c>
      <c r="S157" s="206">
        <v>0</v>
      </c>
      <c r="T157" s="207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8" t="s">
        <v>139</v>
      </c>
      <c r="AT157" s="208" t="s">
        <v>134</v>
      </c>
      <c r="AU157" s="208" t="s">
        <v>132</v>
      </c>
      <c r="AY157" s="19" t="s">
        <v>131</v>
      </c>
      <c r="BE157" s="209">
        <f>IF(N157="základní",J157,0)</f>
        <v>17.09</v>
      </c>
      <c r="BF157" s="209">
        <f>IF(N157="snížená",J157,0)</f>
        <v>0</v>
      </c>
      <c r="BG157" s="209">
        <f>IF(N157="zákl. přenesená",J157,0)</f>
        <v>0</v>
      </c>
      <c r="BH157" s="209">
        <f>IF(N157="sníž. přenesená",J157,0)</f>
        <v>0</v>
      </c>
      <c r="BI157" s="209">
        <f>IF(N157="nulová",J157,0)</f>
        <v>0</v>
      </c>
      <c r="BJ157" s="19" t="s">
        <v>82</v>
      </c>
      <c r="BK157" s="209">
        <f>ROUND(I157*H157,2)</f>
        <v>17.09</v>
      </c>
      <c r="BL157" s="19" t="s">
        <v>139</v>
      </c>
      <c r="BM157" s="208" t="s">
        <v>210</v>
      </c>
    </row>
    <row r="158" s="2" customFormat="1">
      <c r="A158" s="34"/>
      <c r="B158" s="35"/>
      <c r="C158" s="36"/>
      <c r="D158" s="210" t="s">
        <v>141</v>
      </c>
      <c r="E158" s="36"/>
      <c r="F158" s="211" t="s">
        <v>211</v>
      </c>
      <c r="G158" s="36"/>
      <c r="H158" s="36"/>
      <c r="I158" s="36"/>
      <c r="J158" s="36"/>
      <c r="K158" s="36"/>
      <c r="L158" s="40"/>
      <c r="M158" s="212"/>
      <c r="N158" s="213"/>
      <c r="O158" s="79"/>
      <c r="P158" s="79"/>
      <c r="Q158" s="79"/>
      <c r="R158" s="79"/>
      <c r="S158" s="79"/>
      <c r="T158" s="80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9" t="s">
        <v>141</v>
      </c>
      <c r="AU158" s="19" t="s">
        <v>132</v>
      </c>
    </row>
    <row r="159" s="15" customFormat="1">
      <c r="A159" s="15"/>
      <c r="B159" s="235"/>
      <c r="C159" s="236"/>
      <c r="D159" s="216" t="s">
        <v>143</v>
      </c>
      <c r="E159" s="237" t="s">
        <v>17</v>
      </c>
      <c r="F159" s="238" t="s">
        <v>189</v>
      </c>
      <c r="G159" s="236"/>
      <c r="H159" s="237" t="s">
        <v>17</v>
      </c>
      <c r="I159" s="236"/>
      <c r="J159" s="236"/>
      <c r="K159" s="236"/>
      <c r="L159" s="239"/>
      <c r="M159" s="240"/>
      <c r="N159" s="241"/>
      <c r="O159" s="241"/>
      <c r="P159" s="241"/>
      <c r="Q159" s="241"/>
      <c r="R159" s="241"/>
      <c r="S159" s="241"/>
      <c r="T159" s="242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43" t="s">
        <v>143</v>
      </c>
      <c r="AU159" s="243" t="s">
        <v>132</v>
      </c>
      <c r="AV159" s="15" t="s">
        <v>82</v>
      </c>
      <c r="AW159" s="15" t="s">
        <v>34</v>
      </c>
      <c r="AX159" s="15" t="s">
        <v>74</v>
      </c>
      <c r="AY159" s="243" t="s">
        <v>131</v>
      </c>
    </row>
    <row r="160" s="13" customFormat="1">
      <c r="A160" s="13"/>
      <c r="B160" s="214"/>
      <c r="C160" s="215"/>
      <c r="D160" s="216" t="s">
        <v>143</v>
      </c>
      <c r="E160" s="217" t="s">
        <v>17</v>
      </c>
      <c r="F160" s="218" t="s">
        <v>207</v>
      </c>
      <c r="G160" s="215"/>
      <c r="H160" s="219">
        <v>0.154</v>
      </c>
      <c r="I160" s="215"/>
      <c r="J160" s="215"/>
      <c r="K160" s="215"/>
      <c r="L160" s="220"/>
      <c r="M160" s="221"/>
      <c r="N160" s="222"/>
      <c r="O160" s="222"/>
      <c r="P160" s="222"/>
      <c r="Q160" s="222"/>
      <c r="R160" s="222"/>
      <c r="S160" s="222"/>
      <c r="T160" s="22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24" t="s">
        <v>143</v>
      </c>
      <c r="AU160" s="224" t="s">
        <v>132</v>
      </c>
      <c r="AV160" s="13" t="s">
        <v>84</v>
      </c>
      <c r="AW160" s="13" t="s">
        <v>34</v>
      </c>
      <c r="AX160" s="13" t="s">
        <v>74</v>
      </c>
      <c r="AY160" s="224" t="s">
        <v>131</v>
      </c>
    </row>
    <row r="161" s="14" customFormat="1">
      <c r="A161" s="14"/>
      <c r="B161" s="225"/>
      <c r="C161" s="226"/>
      <c r="D161" s="216" t="s">
        <v>143</v>
      </c>
      <c r="E161" s="227" t="s">
        <v>17</v>
      </c>
      <c r="F161" s="228" t="s">
        <v>145</v>
      </c>
      <c r="G161" s="226"/>
      <c r="H161" s="229">
        <v>0.154</v>
      </c>
      <c r="I161" s="226"/>
      <c r="J161" s="226"/>
      <c r="K161" s="226"/>
      <c r="L161" s="230"/>
      <c r="M161" s="231"/>
      <c r="N161" s="232"/>
      <c r="O161" s="232"/>
      <c r="P161" s="232"/>
      <c r="Q161" s="232"/>
      <c r="R161" s="232"/>
      <c r="S161" s="232"/>
      <c r="T161" s="23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34" t="s">
        <v>143</v>
      </c>
      <c r="AU161" s="234" t="s">
        <v>132</v>
      </c>
      <c r="AV161" s="14" t="s">
        <v>139</v>
      </c>
      <c r="AW161" s="14" t="s">
        <v>34</v>
      </c>
      <c r="AX161" s="14" t="s">
        <v>82</v>
      </c>
      <c r="AY161" s="234" t="s">
        <v>131</v>
      </c>
    </row>
    <row r="162" s="2" customFormat="1" ht="37.8" customHeight="1">
      <c r="A162" s="34"/>
      <c r="B162" s="35"/>
      <c r="C162" s="198" t="s">
        <v>212</v>
      </c>
      <c r="D162" s="198" t="s">
        <v>134</v>
      </c>
      <c r="E162" s="199" t="s">
        <v>213</v>
      </c>
      <c r="F162" s="200" t="s">
        <v>214</v>
      </c>
      <c r="G162" s="201" t="s">
        <v>215</v>
      </c>
      <c r="H162" s="202">
        <v>17.18</v>
      </c>
      <c r="I162" s="203">
        <v>29.5</v>
      </c>
      <c r="J162" s="203">
        <f>ROUND(I162*H162,2)</f>
        <v>506.81</v>
      </c>
      <c r="K162" s="200" t="s">
        <v>138</v>
      </c>
      <c r="L162" s="40"/>
      <c r="M162" s="204" t="s">
        <v>17</v>
      </c>
      <c r="N162" s="205" t="s">
        <v>45</v>
      </c>
      <c r="O162" s="206">
        <v>0.029999999999999999</v>
      </c>
      <c r="P162" s="206">
        <f>O162*H162</f>
        <v>0.51539999999999997</v>
      </c>
      <c r="Q162" s="206">
        <v>2.0000000000000002E-05</v>
      </c>
      <c r="R162" s="206">
        <f>Q162*H162</f>
        <v>0.0003436</v>
      </c>
      <c r="S162" s="206">
        <v>0</v>
      </c>
      <c r="T162" s="207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8" t="s">
        <v>139</v>
      </c>
      <c r="AT162" s="208" t="s">
        <v>134</v>
      </c>
      <c r="AU162" s="208" t="s">
        <v>132</v>
      </c>
      <c r="AY162" s="19" t="s">
        <v>131</v>
      </c>
      <c r="BE162" s="209">
        <f>IF(N162="základní",J162,0)</f>
        <v>506.81</v>
      </c>
      <c r="BF162" s="209">
        <f>IF(N162="snížená",J162,0)</f>
        <v>0</v>
      </c>
      <c r="BG162" s="209">
        <f>IF(N162="zákl. přenesená",J162,0)</f>
        <v>0</v>
      </c>
      <c r="BH162" s="209">
        <f>IF(N162="sníž. přenesená",J162,0)</f>
        <v>0</v>
      </c>
      <c r="BI162" s="209">
        <f>IF(N162="nulová",J162,0)</f>
        <v>0</v>
      </c>
      <c r="BJ162" s="19" t="s">
        <v>82</v>
      </c>
      <c r="BK162" s="209">
        <f>ROUND(I162*H162,2)</f>
        <v>506.81</v>
      </c>
      <c r="BL162" s="19" t="s">
        <v>139</v>
      </c>
      <c r="BM162" s="208" t="s">
        <v>216</v>
      </c>
    </row>
    <row r="163" s="2" customFormat="1">
      <c r="A163" s="34"/>
      <c r="B163" s="35"/>
      <c r="C163" s="36"/>
      <c r="D163" s="210" t="s">
        <v>141</v>
      </c>
      <c r="E163" s="36"/>
      <c r="F163" s="211" t="s">
        <v>217</v>
      </c>
      <c r="G163" s="36"/>
      <c r="H163" s="36"/>
      <c r="I163" s="36"/>
      <c r="J163" s="36"/>
      <c r="K163" s="36"/>
      <c r="L163" s="40"/>
      <c r="M163" s="212"/>
      <c r="N163" s="213"/>
      <c r="O163" s="79"/>
      <c r="P163" s="79"/>
      <c r="Q163" s="79"/>
      <c r="R163" s="79"/>
      <c r="S163" s="79"/>
      <c r="T163" s="80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9" t="s">
        <v>141</v>
      </c>
      <c r="AU163" s="19" t="s">
        <v>132</v>
      </c>
    </row>
    <row r="164" s="15" customFormat="1">
      <c r="A164" s="15"/>
      <c r="B164" s="235"/>
      <c r="C164" s="236"/>
      <c r="D164" s="216" t="s">
        <v>143</v>
      </c>
      <c r="E164" s="237" t="s">
        <v>17</v>
      </c>
      <c r="F164" s="238" t="s">
        <v>189</v>
      </c>
      <c r="G164" s="236"/>
      <c r="H164" s="237" t="s">
        <v>17</v>
      </c>
      <c r="I164" s="236"/>
      <c r="J164" s="236"/>
      <c r="K164" s="236"/>
      <c r="L164" s="239"/>
      <c r="M164" s="240"/>
      <c r="N164" s="241"/>
      <c r="O164" s="241"/>
      <c r="P164" s="241"/>
      <c r="Q164" s="241"/>
      <c r="R164" s="241"/>
      <c r="S164" s="241"/>
      <c r="T164" s="242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43" t="s">
        <v>143</v>
      </c>
      <c r="AU164" s="243" t="s">
        <v>132</v>
      </c>
      <c r="AV164" s="15" t="s">
        <v>82</v>
      </c>
      <c r="AW164" s="15" t="s">
        <v>34</v>
      </c>
      <c r="AX164" s="15" t="s">
        <v>74</v>
      </c>
      <c r="AY164" s="243" t="s">
        <v>131</v>
      </c>
    </row>
    <row r="165" s="13" customFormat="1">
      <c r="A165" s="13"/>
      <c r="B165" s="214"/>
      <c r="C165" s="215"/>
      <c r="D165" s="216" t="s">
        <v>143</v>
      </c>
      <c r="E165" s="217" t="s">
        <v>17</v>
      </c>
      <c r="F165" s="218" t="s">
        <v>218</v>
      </c>
      <c r="G165" s="215"/>
      <c r="H165" s="219">
        <v>17.18</v>
      </c>
      <c r="I165" s="215"/>
      <c r="J165" s="215"/>
      <c r="K165" s="215"/>
      <c r="L165" s="220"/>
      <c r="M165" s="221"/>
      <c r="N165" s="222"/>
      <c r="O165" s="222"/>
      <c r="P165" s="222"/>
      <c r="Q165" s="222"/>
      <c r="R165" s="222"/>
      <c r="S165" s="222"/>
      <c r="T165" s="22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24" t="s">
        <v>143</v>
      </c>
      <c r="AU165" s="224" t="s">
        <v>132</v>
      </c>
      <c r="AV165" s="13" t="s">
        <v>84</v>
      </c>
      <c r="AW165" s="13" t="s">
        <v>34</v>
      </c>
      <c r="AX165" s="13" t="s">
        <v>74</v>
      </c>
      <c r="AY165" s="224" t="s">
        <v>131</v>
      </c>
    </row>
    <row r="166" s="14" customFormat="1">
      <c r="A166" s="14"/>
      <c r="B166" s="225"/>
      <c r="C166" s="226"/>
      <c r="D166" s="216" t="s">
        <v>143</v>
      </c>
      <c r="E166" s="227" t="s">
        <v>17</v>
      </c>
      <c r="F166" s="228" t="s">
        <v>145</v>
      </c>
      <c r="G166" s="226"/>
      <c r="H166" s="229">
        <v>17.18</v>
      </c>
      <c r="I166" s="226"/>
      <c r="J166" s="226"/>
      <c r="K166" s="226"/>
      <c r="L166" s="230"/>
      <c r="M166" s="231"/>
      <c r="N166" s="232"/>
      <c r="O166" s="232"/>
      <c r="P166" s="232"/>
      <c r="Q166" s="232"/>
      <c r="R166" s="232"/>
      <c r="S166" s="232"/>
      <c r="T166" s="23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34" t="s">
        <v>143</v>
      </c>
      <c r="AU166" s="234" t="s">
        <v>132</v>
      </c>
      <c r="AV166" s="14" t="s">
        <v>139</v>
      </c>
      <c r="AW166" s="14" t="s">
        <v>34</v>
      </c>
      <c r="AX166" s="14" t="s">
        <v>82</v>
      </c>
      <c r="AY166" s="234" t="s">
        <v>131</v>
      </c>
    </row>
    <row r="167" s="12" customFormat="1" ht="22.8" customHeight="1">
      <c r="A167" s="12"/>
      <c r="B167" s="183"/>
      <c r="C167" s="184"/>
      <c r="D167" s="185" t="s">
        <v>73</v>
      </c>
      <c r="E167" s="196" t="s">
        <v>191</v>
      </c>
      <c r="F167" s="196" t="s">
        <v>219</v>
      </c>
      <c r="G167" s="184"/>
      <c r="H167" s="184"/>
      <c r="I167" s="184"/>
      <c r="J167" s="197">
        <f>BK167</f>
        <v>32931.840000000004</v>
      </c>
      <c r="K167" s="184"/>
      <c r="L167" s="188"/>
      <c r="M167" s="189"/>
      <c r="N167" s="190"/>
      <c r="O167" s="190"/>
      <c r="P167" s="191">
        <f>P168+P174+P183+P212</f>
        <v>56.481589999999997</v>
      </c>
      <c r="Q167" s="190"/>
      <c r="R167" s="191">
        <f>R168+R174+R183+R212</f>
        <v>0.00097760000000000013</v>
      </c>
      <c r="S167" s="190"/>
      <c r="T167" s="192">
        <f>T168+T174+T183+T212</f>
        <v>15.053677499999999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93" t="s">
        <v>82</v>
      </c>
      <c r="AT167" s="194" t="s">
        <v>73</v>
      </c>
      <c r="AU167" s="194" t="s">
        <v>82</v>
      </c>
      <c r="AY167" s="193" t="s">
        <v>131</v>
      </c>
      <c r="BK167" s="195">
        <f>BK168+BK174+BK183+BK212</f>
        <v>32931.840000000004</v>
      </c>
    </row>
    <row r="168" s="12" customFormat="1" ht="20.88" customHeight="1">
      <c r="A168" s="12"/>
      <c r="B168" s="183"/>
      <c r="C168" s="184"/>
      <c r="D168" s="185" t="s">
        <v>73</v>
      </c>
      <c r="E168" s="196" t="s">
        <v>220</v>
      </c>
      <c r="F168" s="196" t="s">
        <v>221</v>
      </c>
      <c r="G168" s="184"/>
      <c r="H168" s="184"/>
      <c r="I168" s="184"/>
      <c r="J168" s="197">
        <f>BK168</f>
        <v>2231.3699999999999</v>
      </c>
      <c r="K168" s="184"/>
      <c r="L168" s="188"/>
      <c r="M168" s="189"/>
      <c r="N168" s="190"/>
      <c r="O168" s="190"/>
      <c r="P168" s="191">
        <f>SUM(P169:P173)</f>
        <v>3.0794400000000004</v>
      </c>
      <c r="Q168" s="190"/>
      <c r="R168" s="191">
        <f>SUM(R169:R173)</f>
        <v>0</v>
      </c>
      <c r="S168" s="190"/>
      <c r="T168" s="192">
        <f>SUM(T169:T173)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93" t="s">
        <v>82</v>
      </c>
      <c r="AT168" s="194" t="s">
        <v>73</v>
      </c>
      <c r="AU168" s="194" t="s">
        <v>84</v>
      </c>
      <c r="AY168" s="193" t="s">
        <v>131</v>
      </c>
      <c r="BK168" s="195">
        <f>SUM(BK169:BK173)</f>
        <v>2231.3699999999999</v>
      </c>
    </row>
    <row r="169" s="2" customFormat="1" ht="37.8" customHeight="1">
      <c r="A169" s="34"/>
      <c r="B169" s="35"/>
      <c r="C169" s="198" t="s">
        <v>222</v>
      </c>
      <c r="D169" s="198" t="s">
        <v>134</v>
      </c>
      <c r="E169" s="199" t="s">
        <v>223</v>
      </c>
      <c r="F169" s="200" t="s">
        <v>224</v>
      </c>
      <c r="G169" s="201" t="s">
        <v>137</v>
      </c>
      <c r="H169" s="202">
        <v>24.440000000000001</v>
      </c>
      <c r="I169" s="203">
        <v>91.299999999999997</v>
      </c>
      <c r="J169" s="203">
        <f>ROUND(I169*H169,2)</f>
        <v>2231.3699999999999</v>
      </c>
      <c r="K169" s="200" t="s">
        <v>138</v>
      </c>
      <c r="L169" s="40"/>
      <c r="M169" s="204" t="s">
        <v>17</v>
      </c>
      <c r="N169" s="205" t="s">
        <v>45</v>
      </c>
      <c r="O169" s="206">
        <v>0.126</v>
      </c>
      <c r="P169" s="206">
        <f>O169*H169</f>
        <v>3.0794400000000004</v>
      </c>
      <c r="Q169" s="206">
        <v>0</v>
      </c>
      <c r="R169" s="206">
        <f>Q169*H169</f>
        <v>0</v>
      </c>
      <c r="S169" s="206">
        <v>0</v>
      </c>
      <c r="T169" s="207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8" t="s">
        <v>139</v>
      </c>
      <c r="AT169" s="208" t="s">
        <v>134</v>
      </c>
      <c r="AU169" s="208" t="s">
        <v>132</v>
      </c>
      <c r="AY169" s="19" t="s">
        <v>131</v>
      </c>
      <c r="BE169" s="209">
        <f>IF(N169="základní",J169,0)</f>
        <v>2231.3699999999999</v>
      </c>
      <c r="BF169" s="209">
        <f>IF(N169="snížená",J169,0)</f>
        <v>0</v>
      </c>
      <c r="BG169" s="209">
        <f>IF(N169="zákl. přenesená",J169,0)</f>
        <v>0</v>
      </c>
      <c r="BH169" s="209">
        <f>IF(N169="sníž. přenesená",J169,0)</f>
        <v>0</v>
      </c>
      <c r="BI169" s="209">
        <f>IF(N169="nulová",J169,0)</f>
        <v>0</v>
      </c>
      <c r="BJ169" s="19" t="s">
        <v>82</v>
      </c>
      <c r="BK169" s="209">
        <f>ROUND(I169*H169,2)</f>
        <v>2231.3699999999999</v>
      </c>
      <c r="BL169" s="19" t="s">
        <v>139</v>
      </c>
      <c r="BM169" s="208" t="s">
        <v>225</v>
      </c>
    </row>
    <row r="170" s="2" customFormat="1">
      <c r="A170" s="34"/>
      <c r="B170" s="35"/>
      <c r="C170" s="36"/>
      <c r="D170" s="210" t="s">
        <v>141</v>
      </c>
      <c r="E170" s="36"/>
      <c r="F170" s="211" t="s">
        <v>226</v>
      </c>
      <c r="G170" s="36"/>
      <c r="H170" s="36"/>
      <c r="I170" s="36"/>
      <c r="J170" s="36"/>
      <c r="K170" s="36"/>
      <c r="L170" s="40"/>
      <c r="M170" s="212"/>
      <c r="N170" s="213"/>
      <c r="O170" s="79"/>
      <c r="P170" s="79"/>
      <c r="Q170" s="79"/>
      <c r="R170" s="79"/>
      <c r="S170" s="79"/>
      <c r="T170" s="80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9" t="s">
        <v>141</v>
      </c>
      <c r="AU170" s="19" t="s">
        <v>132</v>
      </c>
    </row>
    <row r="171" s="13" customFormat="1">
      <c r="A171" s="13"/>
      <c r="B171" s="214"/>
      <c r="C171" s="215"/>
      <c r="D171" s="216" t="s">
        <v>143</v>
      </c>
      <c r="E171" s="217" t="s">
        <v>17</v>
      </c>
      <c r="F171" s="218" t="s">
        <v>190</v>
      </c>
      <c r="G171" s="215"/>
      <c r="H171" s="219">
        <v>17.739999999999998</v>
      </c>
      <c r="I171" s="215"/>
      <c r="J171" s="215"/>
      <c r="K171" s="215"/>
      <c r="L171" s="220"/>
      <c r="M171" s="221"/>
      <c r="N171" s="222"/>
      <c r="O171" s="222"/>
      <c r="P171" s="222"/>
      <c r="Q171" s="222"/>
      <c r="R171" s="222"/>
      <c r="S171" s="222"/>
      <c r="T171" s="22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24" t="s">
        <v>143</v>
      </c>
      <c r="AU171" s="224" t="s">
        <v>132</v>
      </c>
      <c r="AV171" s="13" t="s">
        <v>84</v>
      </c>
      <c r="AW171" s="13" t="s">
        <v>34</v>
      </c>
      <c r="AX171" s="13" t="s">
        <v>74</v>
      </c>
      <c r="AY171" s="224" t="s">
        <v>131</v>
      </c>
    </row>
    <row r="172" s="13" customFormat="1">
      <c r="A172" s="13"/>
      <c r="B172" s="214"/>
      <c r="C172" s="215"/>
      <c r="D172" s="216" t="s">
        <v>143</v>
      </c>
      <c r="E172" s="217" t="s">
        <v>17</v>
      </c>
      <c r="F172" s="218" t="s">
        <v>227</v>
      </c>
      <c r="G172" s="215"/>
      <c r="H172" s="219">
        <v>6.7000000000000002</v>
      </c>
      <c r="I172" s="215"/>
      <c r="J172" s="215"/>
      <c r="K172" s="215"/>
      <c r="L172" s="220"/>
      <c r="M172" s="221"/>
      <c r="N172" s="222"/>
      <c r="O172" s="222"/>
      <c r="P172" s="222"/>
      <c r="Q172" s="222"/>
      <c r="R172" s="222"/>
      <c r="S172" s="222"/>
      <c r="T172" s="22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24" t="s">
        <v>143</v>
      </c>
      <c r="AU172" s="224" t="s">
        <v>132</v>
      </c>
      <c r="AV172" s="13" t="s">
        <v>84</v>
      </c>
      <c r="AW172" s="13" t="s">
        <v>34</v>
      </c>
      <c r="AX172" s="13" t="s">
        <v>74</v>
      </c>
      <c r="AY172" s="224" t="s">
        <v>131</v>
      </c>
    </row>
    <row r="173" s="14" customFormat="1">
      <c r="A173" s="14"/>
      <c r="B173" s="225"/>
      <c r="C173" s="226"/>
      <c r="D173" s="216" t="s">
        <v>143</v>
      </c>
      <c r="E173" s="227" t="s">
        <v>17</v>
      </c>
      <c r="F173" s="228" t="s">
        <v>145</v>
      </c>
      <c r="G173" s="226"/>
      <c r="H173" s="229">
        <v>24.439999999999998</v>
      </c>
      <c r="I173" s="226"/>
      <c r="J173" s="226"/>
      <c r="K173" s="226"/>
      <c r="L173" s="230"/>
      <c r="M173" s="231"/>
      <c r="N173" s="232"/>
      <c r="O173" s="232"/>
      <c r="P173" s="232"/>
      <c r="Q173" s="232"/>
      <c r="R173" s="232"/>
      <c r="S173" s="232"/>
      <c r="T173" s="23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34" t="s">
        <v>143</v>
      </c>
      <c r="AU173" s="234" t="s">
        <v>132</v>
      </c>
      <c r="AV173" s="14" t="s">
        <v>139</v>
      </c>
      <c r="AW173" s="14" t="s">
        <v>34</v>
      </c>
      <c r="AX173" s="14" t="s">
        <v>82</v>
      </c>
      <c r="AY173" s="234" t="s">
        <v>131</v>
      </c>
    </row>
    <row r="174" s="12" customFormat="1" ht="20.88" customHeight="1">
      <c r="A174" s="12"/>
      <c r="B174" s="183"/>
      <c r="C174" s="184"/>
      <c r="D174" s="185" t="s">
        <v>73</v>
      </c>
      <c r="E174" s="196" t="s">
        <v>228</v>
      </c>
      <c r="F174" s="196" t="s">
        <v>229</v>
      </c>
      <c r="G174" s="184"/>
      <c r="H174" s="184"/>
      <c r="I174" s="184"/>
      <c r="J174" s="197">
        <f>BK174</f>
        <v>8568.2399999999998</v>
      </c>
      <c r="K174" s="184"/>
      <c r="L174" s="188"/>
      <c r="M174" s="189"/>
      <c r="N174" s="190"/>
      <c r="O174" s="190"/>
      <c r="P174" s="191">
        <f>SUM(P175:P182)</f>
        <v>7.52752</v>
      </c>
      <c r="Q174" s="190"/>
      <c r="R174" s="191">
        <f>SUM(R175:R182)</f>
        <v>0.00097760000000000013</v>
      </c>
      <c r="S174" s="190"/>
      <c r="T174" s="192">
        <f>SUM(T175:T182)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93" t="s">
        <v>82</v>
      </c>
      <c r="AT174" s="194" t="s">
        <v>73</v>
      </c>
      <c r="AU174" s="194" t="s">
        <v>84</v>
      </c>
      <c r="AY174" s="193" t="s">
        <v>131</v>
      </c>
      <c r="BK174" s="195">
        <f>SUM(BK175:BK182)</f>
        <v>8568.2399999999998</v>
      </c>
    </row>
    <row r="175" s="2" customFormat="1" ht="37.8" customHeight="1">
      <c r="A175" s="34"/>
      <c r="B175" s="35"/>
      <c r="C175" s="198" t="s">
        <v>230</v>
      </c>
      <c r="D175" s="198" t="s">
        <v>134</v>
      </c>
      <c r="E175" s="199" t="s">
        <v>231</v>
      </c>
      <c r="F175" s="200" t="s">
        <v>232</v>
      </c>
      <c r="G175" s="201" t="s">
        <v>137</v>
      </c>
      <c r="H175" s="202">
        <v>24.440000000000001</v>
      </c>
      <c r="I175" s="203">
        <v>146</v>
      </c>
      <c r="J175" s="203">
        <f>ROUND(I175*H175,2)</f>
        <v>3568.2399999999998</v>
      </c>
      <c r="K175" s="200" t="s">
        <v>138</v>
      </c>
      <c r="L175" s="40"/>
      <c r="M175" s="204" t="s">
        <v>17</v>
      </c>
      <c r="N175" s="205" t="s">
        <v>45</v>
      </c>
      <c r="O175" s="206">
        <v>0.308</v>
      </c>
      <c r="P175" s="206">
        <f>O175*H175</f>
        <v>7.52752</v>
      </c>
      <c r="Q175" s="206">
        <v>4.0000000000000003E-05</v>
      </c>
      <c r="R175" s="206">
        <f>Q175*H175</f>
        <v>0.00097760000000000013</v>
      </c>
      <c r="S175" s="206">
        <v>0</v>
      </c>
      <c r="T175" s="207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8" t="s">
        <v>139</v>
      </c>
      <c r="AT175" s="208" t="s">
        <v>134</v>
      </c>
      <c r="AU175" s="208" t="s">
        <v>132</v>
      </c>
      <c r="AY175" s="19" t="s">
        <v>131</v>
      </c>
      <c r="BE175" s="209">
        <f>IF(N175="základní",J175,0)</f>
        <v>3568.2399999999998</v>
      </c>
      <c r="BF175" s="209">
        <f>IF(N175="snížená",J175,0)</f>
        <v>0</v>
      </c>
      <c r="BG175" s="209">
        <f>IF(N175="zákl. přenesená",J175,0)</f>
        <v>0</v>
      </c>
      <c r="BH175" s="209">
        <f>IF(N175="sníž. přenesená",J175,0)</f>
        <v>0</v>
      </c>
      <c r="BI175" s="209">
        <f>IF(N175="nulová",J175,0)</f>
        <v>0</v>
      </c>
      <c r="BJ175" s="19" t="s">
        <v>82</v>
      </c>
      <c r="BK175" s="209">
        <f>ROUND(I175*H175,2)</f>
        <v>3568.2399999999998</v>
      </c>
      <c r="BL175" s="19" t="s">
        <v>139</v>
      </c>
      <c r="BM175" s="208" t="s">
        <v>233</v>
      </c>
    </row>
    <row r="176" s="2" customFormat="1">
      <c r="A176" s="34"/>
      <c r="B176" s="35"/>
      <c r="C176" s="36"/>
      <c r="D176" s="210" t="s">
        <v>141</v>
      </c>
      <c r="E176" s="36"/>
      <c r="F176" s="211" t="s">
        <v>234</v>
      </c>
      <c r="G176" s="36"/>
      <c r="H176" s="36"/>
      <c r="I176" s="36"/>
      <c r="J176" s="36"/>
      <c r="K176" s="36"/>
      <c r="L176" s="40"/>
      <c r="M176" s="212"/>
      <c r="N176" s="213"/>
      <c r="O176" s="79"/>
      <c r="P176" s="79"/>
      <c r="Q176" s="79"/>
      <c r="R176" s="79"/>
      <c r="S176" s="79"/>
      <c r="T176" s="80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9" t="s">
        <v>141</v>
      </c>
      <c r="AU176" s="19" t="s">
        <v>132</v>
      </c>
    </row>
    <row r="177" s="13" customFormat="1">
      <c r="A177" s="13"/>
      <c r="B177" s="214"/>
      <c r="C177" s="215"/>
      <c r="D177" s="216" t="s">
        <v>143</v>
      </c>
      <c r="E177" s="217" t="s">
        <v>17</v>
      </c>
      <c r="F177" s="218" t="s">
        <v>190</v>
      </c>
      <c r="G177" s="215"/>
      <c r="H177" s="219">
        <v>17.739999999999998</v>
      </c>
      <c r="I177" s="215"/>
      <c r="J177" s="215"/>
      <c r="K177" s="215"/>
      <c r="L177" s="220"/>
      <c r="M177" s="221"/>
      <c r="N177" s="222"/>
      <c r="O177" s="222"/>
      <c r="P177" s="222"/>
      <c r="Q177" s="222"/>
      <c r="R177" s="222"/>
      <c r="S177" s="222"/>
      <c r="T177" s="22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24" t="s">
        <v>143</v>
      </c>
      <c r="AU177" s="224" t="s">
        <v>132</v>
      </c>
      <c r="AV177" s="13" t="s">
        <v>84</v>
      </c>
      <c r="AW177" s="13" t="s">
        <v>34</v>
      </c>
      <c r="AX177" s="13" t="s">
        <v>74</v>
      </c>
      <c r="AY177" s="224" t="s">
        <v>131</v>
      </c>
    </row>
    <row r="178" s="13" customFormat="1">
      <c r="A178" s="13"/>
      <c r="B178" s="214"/>
      <c r="C178" s="215"/>
      <c r="D178" s="216" t="s">
        <v>143</v>
      </c>
      <c r="E178" s="217" t="s">
        <v>17</v>
      </c>
      <c r="F178" s="218" t="s">
        <v>227</v>
      </c>
      <c r="G178" s="215"/>
      <c r="H178" s="219">
        <v>6.7000000000000002</v>
      </c>
      <c r="I178" s="215"/>
      <c r="J178" s="215"/>
      <c r="K178" s="215"/>
      <c r="L178" s="220"/>
      <c r="M178" s="221"/>
      <c r="N178" s="222"/>
      <c r="O178" s="222"/>
      <c r="P178" s="222"/>
      <c r="Q178" s="222"/>
      <c r="R178" s="222"/>
      <c r="S178" s="222"/>
      <c r="T178" s="22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24" t="s">
        <v>143</v>
      </c>
      <c r="AU178" s="224" t="s">
        <v>132</v>
      </c>
      <c r="AV178" s="13" t="s">
        <v>84</v>
      </c>
      <c r="AW178" s="13" t="s">
        <v>34</v>
      </c>
      <c r="AX178" s="13" t="s">
        <v>74</v>
      </c>
      <c r="AY178" s="224" t="s">
        <v>131</v>
      </c>
    </row>
    <row r="179" s="14" customFormat="1">
      <c r="A179" s="14"/>
      <c r="B179" s="225"/>
      <c r="C179" s="226"/>
      <c r="D179" s="216" t="s">
        <v>143</v>
      </c>
      <c r="E179" s="227" t="s">
        <v>17</v>
      </c>
      <c r="F179" s="228" t="s">
        <v>145</v>
      </c>
      <c r="G179" s="226"/>
      <c r="H179" s="229">
        <v>24.439999999999998</v>
      </c>
      <c r="I179" s="226"/>
      <c r="J179" s="226"/>
      <c r="K179" s="226"/>
      <c r="L179" s="230"/>
      <c r="M179" s="231"/>
      <c r="N179" s="232"/>
      <c r="O179" s="232"/>
      <c r="P179" s="232"/>
      <c r="Q179" s="232"/>
      <c r="R179" s="232"/>
      <c r="S179" s="232"/>
      <c r="T179" s="23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34" t="s">
        <v>143</v>
      </c>
      <c r="AU179" s="234" t="s">
        <v>132</v>
      </c>
      <c r="AV179" s="14" t="s">
        <v>139</v>
      </c>
      <c r="AW179" s="14" t="s">
        <v>34</v>
      </c>
      <c r="AX179" s="14" t="s">
        <v>82</v>
      </c>
      <c r="AY179" s="234" t="s">
        <v>131</v>
      </c>
    </row>
    <row r="180" s="2" customFormat="1" ht="16.5" customHeight="1">
      <c r="A180" s="34"/>
      <c r="B180" s="35"/>
      <c r="C180" s="198" t="s">
        <v>235</v>
      </c>
      <c r="D180" s="198" t="s">
        <v>134</v>
      </c>
      <c r="E180" s="199" t="s">
        <v>236</v>
      </c>
      <c r="F180" s="200" t="s">
        <v>237</v>
      </c>
      <c r="G180" s="201" t="s">
        <v>238</v>
      </c>
      <c r="H180" s="202">
        <v>1</v>
      </c>
      <c r="I180" s="203">
        <v>5000</v>
      </c>
      <c r="J180" s="203">
        <f>ROUND(I180*H180,2)</f>
        <v>5000</v>
      </c>
      <c r="K180" s="200" t="s">
        <v>17</v>
      </c>
      <c r="L180" s="40"/>
      <c r="M180" s="204" t="s">
        <v>17</v>
      </c>
      <c r="N180" s="205" t="s">
        <v>45</v>
      </c>
      <c r="O180" s="206">
        <v>0</v>
      </c>
      <c r="P180" s="206">
        <f>O180*H180</f>
        <v>0</v>
      </c>
      <c r="Q180" s="206">
        <v>0</v>
      </c>
      <c r="R180" s="206">
        <f>Q180*H180</f>
        <v>0</v>
      </c>
      <c r="S180" s="206">
        <v>0</v>
      </c>
      <c r="T180" s="207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8" t="s">
        <v>139</v>
      </c>
      <c r="AT180" s="208" t="s">
        <v>134</v>
      </c>
      <c r="AU180" s="208" t="s">
        <v>132</v>
      </c>
      <c r="AY180" s="19" t="s">
        <v>131</v>
      </c>
      <c r="BE180" s="209">
        <f>IF(N180="základní",J180,0)</f>
        <v>5000</v>
      </c>
      <c r="BF180" s="209">
        <f>IF(N180="snížená",J180,0)</f>
        <v>0</v>
      </c>
      <c r="BG180" s="209">
        <f>IF(N180="zákl. přenesená",J180,0)</f>
        <v>0</v>
      </c>
      <c r="BH180" s="209">
        <f>IF(N180="sníž. přenesená",J180,0)</f>
        <v>0</v>
      </c>
      <c r="BI180" s="209">
        <f>IF(N180="nulová",J180,0)</f>
        <v>0</v>
      </c>
      <c r="BJ180" s="19" t="s">
        <v>82</v>
      </c>
      <c r="BK180" s="209">
        <f>ROUND(I180*H180,2)</f>
        <v>5000</v>
      </c>
      <c r="BL180" s="19" t="s">
        <v>139</v>
      </c>
      <c r="BM180" s="208" t="s">
        <v>239</v>
      </c>
    </row>
    <row r="181" s="13" customFormat="1">
      <c r="A181" s="13"/>
      <c r="B181" s="214"/>
      <c r="C181" s="215"/>
      <c r="D181" s="216" t="s">
        <v>143</v>
      </c>
      <c r="E181" s="217" t="s">
        <v>17</v>
      </c>
      <c r="F181" s="218" t="s">
        <v>82</v>
      </c>
      <c r="G181" s="215"/>
      <c r="H181" s="219">
        <v>1</v>
      </c>
      <c r="I181" s="215"/>
      <c r="J181" s="215"/>
      <c r="K181" s="215"/>
      <c r="L181" s="220"/>
      <c r="M181" s="221"/>
      <c r="N181" s="222"/>
      <c r="O181" s="222"/>
      <c r="P181" s="222"/>
      <c r="Q181" s="222"/>
      <c r="R181" s="222"/>
      <c r="S181" s="222"/>
      <c r="T181" s="22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24" t="s">
        <v>143</v>
      </c>
      <c r="AU181" s="224" t="s">
        <v>132</v>
      </c>
      <c r="AV181" s="13" t="s">
        <v>84</v>
      </c>
      <c r="AW181" s="13" t="s">
        <v>34</v>
      </c>
      <c r="AX181" s="13" t="s">
        <v>74</v>
      </c>
      <c r="AY181" s="224" t="s">
        <v>131</v>
      </c>
    </row>
    <row r="182" s="14" customFormat="1">
      <c r="A182" s="14"/>
      <c r="B182" s="225"/>
      <c r="C182" s="226"/>
      <c r="D182" s="216" t="s">
        <v>143</v>
      </c>
      <c r="E182" s="227" t="s">
        <v>17</v>
      </c>
      <c r="F182" s="228" t="s">
        <v>145</v>
      </c>
      <c r="G182" s="226"/>
      <c r="H182" s="229">
        <v>1</v>
      </c>
      <c r="I182" s="226"/>
      <c r="J182" s="226"/>
      <c r="K182" s="226"/>
      <c r="L182" s="230"/>
      <c r="M182" s="231"/>
      <c r="N182" s="232"/>
      <c r="O182" s="232"/>
      <c r="P182" s="232"/>
      <c r="Q182" s="232"/>
      <c r="R182" s="232"/>
      <c r="S182" s="232"/>
      <c r="T182" s="23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34" t="s">
        <v>143</v>
      </c>
      <c r="AU182" s="234" t="s">
        <v>132</v>
      </c>
      <c r="AV182" s="14" t="s">
        <v>139</v>
      </c>
      <c r="AW182" s="14" t="s">
        <v>34</v>
      </c>
      <c r="AX182" s="14" t="s">
        <v>82</v>
      </c>
      <c r="AY182" s="234" t="s">
        <v>131</v>
      </c>
    </row>
    <row r="183" s="12" customFormat="1" ht="20.88" customHeight="1">
      <c r="A183" s="12"/>
      <c r="B183" s="183"/>
      <c r="C183" s="184"/>
      <c r="D183" s="185" t="s">
        <v>73</v>
      </c>
      <c r="E183" s="196" t="s">
        <v>240</v>
      </c>
      <c r="F183" s="196" t="s">
        <v>241</v>
      </c>
      <c r="G183" s="184"/>
      <c r="H183" s="184"/>
      <c r="I183" s="184"/>
      <c r="J183" s="197">
        <f>BK183</f>
        <v>15340.380000000001</v>
      </c>
      <c r="K183" s="184"/>
      <c r="L183" s="188"/>
      <c r="M183" s="189"/>
      <c r="N183" s="190"/>
      <c r="O183" s="190"/>
      <c r="P183" s="191">
        <f>SUM(P184:P211)</f>
        <v>29.010429999999999</v>
      </c>
      <c r="Q183" s="190"/>
      <c r="R183" s="191">
        <f>SUM(R184:R211)</f>
        <v>0</v>
      </c>
      <c r="S183" s="190"/>
      <c r="T183" s="192">
        <f>SUM(T184:T211)</f>
        <v>14.290536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93" t="s">
        <v>82</v>
      </c>
      <c r="AT183" s="194" t="s">
        <v>73</v>
      </c>
      <c r="AU183" s="194" t="s">
        <v>84</v>
      </c>
      <c r="AY183" s="193" t="s">
        <v>131</v>
      </c>
      <c r="BK183" s="195">
        <f>SUM(BK184:BK211)</f>
        <v>15340.380000000001</v>
      </c>
    </row>
    <row r="184" s="2" customFormat="1" ht="24.15" customHeight="1">
      <c r="A184" s="34"/>
      <c r="B184" s="35"/>
      <c r="C184" s="198" t="s">
        <v>242</v>
      </c>
      <c r="D184" s="198" t="s">
        <v>134</v>
      </c>
      <c r="E184" s="199" t="s">
        <v>243</v>
      </c>
      <c r="F184" s="200" t="s">
        <v>244</v>
      </c>
      <c r="G184" s="201" t="s">
        <v>137</v>
      </c>
      <c r="H184" s="202">
        <v>34.265999999999998</v>
      </c>
      <c r="I184" s="203">
        <v>162</v>
      </c>
      <c r="J184" s="203">
        <f>ROUND(I184*H184,2)</f>
        <v>5551.0900000000001</v>
      </c>
      <c r="K184" s="200" t="s">
        <v>138</v>
      </c>
      <c r="L184" s="40"/>
      <c r="M184" s="204" t="s">
        <v>17</v>
      </c>
      <c r="N184" s="205" t="s">
        <v>45</v>
      </c>
      <c r="O184" s="206">
        <v>0.28399999999999997</v>
      </c>
      <c r="P184" s="206">
        <f>O184*H184</f>
        <v>9.7315439999999978</v>
      </c>
      <c r="Q184" s="206">
        <v>0</v>
      </c>
      <c r="R184" s="206">
        <f>Q184*H184</f>
        <v>0</v>
      </c>
      <c r="S184" s="206">
        <v>0.308</v>
      </c>
      <c r="T184" s="207">
        <f>S184*H184</f>
        <v>10.553927999999999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08" t="s">
        <v>139</v>
      </c>
      <c r="AT184" s="208" t="s">
        <v>134</v>
      </c>
      <c r="AU184" s="208" t="s">
        <v>132</v>
      </c>
      <c r="AY184" s="19" t="s">
        <v>131</v>
      </c>
      <c r="BE184" s="209">
        <f>IF(N184="základní",J184,0)</f>
        <v>5551.0900000000001</v>
      </c>
      <c r="BF184" s="209">
        <f>IF(N184="snížená",J184,0)</f>
        <v>0</v>
      </c>
      <c r="BG184" s="209">
        <f>IF(N184="zákl. přenesená",J184,0)</f>
        <v>0</v>
      </c>
      <c r="BH184" s="209">
        <f>IF(N184="sníž. přenesená",J184,0)</f>
        <v>0</v>
      </c>
      <c r="BI184" s="209">
        <f>IF(N184="nulová",J184,0)</f>
        <v>0</v>
      </c>
      <c r="BJ184" s="19" t="s">
        <v>82</v>
      </c>
      <c r="BK184" s="209">
        <f>ROUND(I184*H184,2)</f>
        <v>5551.0900000000001</v>
      </c>
      <c r="BL184" s="19" t="s">
        <v>139</v>
      </c>
      <c r="BM184" s="208" t="s">
        <v>245</v>
      </c>
    </row>
    <row r="185" s="2" customFormat="1">
      <c r="A185" s="34"/>
      <c r="B185" s="35"/>
      <c r="C185" s="36"/>
      <c r="D185" s="210" t="s">
        <v>141</v>
      </c>
      <c r="E185" s="36"/>
      <c r="F185" s="211" t="s">
        <v>246</v>
      </c>
      <c r="G185" s="36"/>
      <c r="H185" s="36"/>
      <c r="I185" s="36"/>
      <c r="J185" s="36"/>
      <c r="K185" s="36"/>
      <c r="L185" s="40"/>
      <c r="M185" s="212"/>
      <c r="N185" s="213"/>
      <c r="O185" s="79"/>
      <c r="P185" s="79"/>
      <c r="Q185" s="79"/>
      <c r="R185" s="79"/>
      <c r="S185" s="79"/>
      <c r="T185" s="80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9" t="s">
        <v>141</v>
      </c>
      <c r="AU185" s="19" t="s">
        <v>132</v>
      </c>
    </row>
    <row r="186" s="13" customFormat="1">
      <c r="A186" s="13"/>
      <c r="B186" s="214"/>
      <c r="C186" s="215"/>
      <c r="D186" s="216" t="s">
        <v>143</v>
      </c>
      <c r="E186" s="217" t="s">
        <v>17</v>
      </c>
      <c r="F186" s="218" t="s">
        <v>247</v>
      </c>
      <c r="G186" s="215"/>
      <c r="H186" s="219">
        <v>39.999000000000002</v>
      </c>
      <c r="I186" s="215"/>
      <c r="J186" s="215"/>
      <c r="K186" s="215"/>
      <c r="L186" s="220"/>
      <c r="M186" s="221"/>
      <c r="N186" s="222"/>
      <c r="O186" s="222"/>
      <c r="P186" s="222"/>
      <c r="Q186" s="222"/>
      <c r="R186" s="222"/>
      <c r="S186" s="222"/>
      <c r="T186" s="22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24" t="s">
        <v>143</v>
      </c>
      <c r="AU186" s="224" t="s">
        <v>132</v>
      </c>
      <c r="AV186" s="13" t="s">
        <v>84</v>
      </c>
      <c r="AW186" s="13" t="s">
        <v>34</v>
      </c>
      <c r="AX186" s="13" t="s">
        <v>74</v>
      </c>
      <c r="AY186" s="224" t="s">
        <v>131</v>
      </c>
    </row>
    <row r="187" s="13" customFormat="1">
      <c r="A187" s="13"/>
      <c r="B187" s="214"/>
      <c r="C187" s="215"/>
      <c r="D187" s="216" t="s">
        <v>143</v>
      </c>
      <c r="E187" s="217" t="s">
        <v>17</v>
      </c>
      <c r="F187" s="218" t="s">
        <v>248</v>
      </c>
      <c r="G187" s="215"/>
      <c r="H187" s="219">
        <v>-5.7329999999999997</v>
      </c>
      <c r="I187" s="215"/>
      <c r="J187" s="215"/>
      <c r="K187" s="215"/>
      <c r="L187" s="220"/>
      <c r="M187" s="221"/>
      <c r="N187" s="222"/>
      <c r="O187" s="222"/>
      <c r="P187" s="222"/>
      <c r="Q187" s="222"/>
      <c r="R187" s="222"/>
      <c r="S187" s="222"/>
      <c r="T187" s="22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24" t="s">
        <v>143</v>
      </c>
      <c r="AU187" s="224" t="s">
        <v>132</v>
      </c>
      <c r="AV187" s="13" t="s">
        <v>84</v>
      </c>
      <c r="AW187" s="13" t="s">
        <v>34</v>
      </c>
      <c r="AX187" s="13" t="s">
        <v>74</v>
      </c>
      <c r="AY187" s="224" t="s">
        <v>131</v>
      </c>
    </row>
    <row r="188" s="14" customFormat="1">
      <c r="A188" s="14"/>
      <c r="B188" s="225"/>
      <c r="C188" s="226"/>
      <c r="D188" s="216" t="s">
        <v>143</v>
      </c>
      <c r="E188" s="227" t="s">
        <v>17</v>
      </c>
      <c r="F188" s="228" t="s">
        <v>145</v>
      </c>
      <c r="G188" s="226"/>
      <c r="H188" s="229">
        <v>34.266000000000005</v>
      </c>
      <c r="I188" s="226"/>
      <c r="J188" s="226"/>
      <c r="K188" s="226"/>
      <c r="L188" s="230"/>
      <c r="M188" s="231"/>
      <c r="N188" s="232"/>
      <c r="O188" s="232"/>
      <c r="P188" s="232"/>
      <c r="Q188" s="232"/>
      <c r="R188" s="232"/>
      <c r="S188" s="232"/>
      <c r="T188" s="23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34" t="s">
        <v>143</v>
      </c>
      <c r="AU188" s="234" t="s">
        <v>132</v>
      </c>
      <c r="AV188" s="14" t="s">
        <v>139</v>
      </c>
      <c r="AW188" s="14" t="s">
        <v>34</v>
      </c>
      <c r="AX188" s="14" t="s">
        <v>82</v>
      </c>
      <c r="AY188" s="234" t="s">
        <v>131</v>
      </c>
    </row>
    <row r="189" s="2" customFormat="1" ht="24.15" customHeight="1">
      <c r="A189" s="34"/>
      <c r="B189" s="35"/>
      <c r="C189" s="198" t="s">
        <v>249</v>
      </c>
      <c r="D189" s="198" t="s">
        <v>134</v>
      </c>
      <c r="E189" s="199" t="s">
        <v>250</v>
      </c>
      <c r="F189" s="200" t="s">
        <v>251</v>
      </c>
      <c r="G189" s="201" t="s">
        <v>137</v>
      </c>
      <c r="H189" s="202">
        <v>16.34</v>
      </c>
      <c r="I189" s="203">
        <v>163</v>
      </c>
      <c r="J189" s="203">
        <f>ROUND(I189*H189,2)</f>
        <v>2663.4200000000001</v>
      </c>
      <c r="K189" s="200" t="s">
        <v>138</v>
      </c>
      <c r="L189" s="40"/>
      <c r="M189" s="204" t="s">
        <v>17</v>
      </c>
      <c r="N189" s="205" t="s">
        <v>45</v>
      </c>
      <c r="O189" s="206">
        <v>0.30099999999999999</v>
      </c>
      <c r="P189" s="206">
        <f>O189*H189</f>
        <v>4.9183399999999997</v>
      </c>
      <c r="Q189" s="206">
        <v>0</v>
      </c>
      <c r="R189" s="206">
        <f>Q189*H189</f>
        <v>0</v>
      </c>
      <c r="S189" s="206">
        <v>0.089999999999999997</v>
      </c>
      <c r="T189" s="207">
        <f>S189*H189</f>
        <v>1.4705999999999999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8" t="s">
        <v>139</v>
      </c>
      <c r="AT189" s="208" t="s">
        <v>134</v>
      </c>
      <c r="AU189" s="208" t="s">
        <v>132</v>
      </c>
      <c r="AY189" s="19" t="s">
        <v>131</v>
      </c>
      <c r="BE189" s="209">
        <f>IF(N189="základní",J189,0)</f>
        <v>2663.4200000000001</v>
      </c>
      <c r="BF189" s="209">
        <f>IF(N189="snížená",J189,0)</f>
        <v>0</v>
      </c>
      <c r="BG189" s="209">
        <f>IF(N189="zákl. přenesená",J189,0)</f>
        <v>0</v>
      </c>
      <c r="BH189" s="209">
        <f>IF(N189="sníž. přenesená",J189,0)</f>
        <v>0</v>
      </c>
      <c r="BI189" s="209">
        <f>IF(N189="nulová",J189,0)</f>
        <v>0</v>
      </c>
      <c r="BJ189" s="19" t="s">
        <v>82</v>
      </c>
      <c r="BK189" s="209">
        <f>ROUND(I189*H189,2)</f>
        <v>2663.4200000000001</v>
      </c>
      <c r="BL189" s="19" t="s">
        <v>139</v>
      </c>
      <c r="BM189" s="208" t="s">
        <v>252</v>
      </c>
    </row>
    <row r="190" s="2" customFormat="1">
      <c r="A190" s="34"/>
      <c r="B190" s="35"/>
      <c r="C190" s="36"/>
      <c r="D190" s="210" t="s">
        <v>141</v>
      </c>
      <c r="E190" s="36"/>
      <c r="F190" s="211" t="s">
        <v>253</v>
      </c>
      <c r="G190" s="36"/>
      <c r="H190" s="36"/>
      <c r="I190" s="36"/>
      <c r="J190" s="36"/>
      <c r="K190" s="36"/>
      <c r="L190" s="40"/>
      <c r="M190" s="212"/>
      <c r="N190" s="213"/>
      <c r="O190" s="79"/>
      <c r="P190" s="79"/>
      <c r="Q190" s="79"/>
      <c r="R190" s="79"/>
      <c r="S190" s="79"/>
      <c r="T190" s="80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9" t="s">
        <v>141</v>
      </c>
      <c r="AU190" s="19" t="s">
        <v>132</v>
      </c>
    </row>
    <row r="191" s="15" customFormat="1">
      <c r="A191" s="15"/>
      <c r="B191" s="235"/>
      <c r="C191" s="236"/>
      <c r="D191" s="216" t="s">
        <v>143</v>
      </c>
      <c r="E191" s="237" t="s">
        <v>17</v>
      </c>
      <c r="F191" s="238" t="s">
        <v>254</v>
      </c>
      <c r="G191" s="236"/>
      <c r="H191" s="237" t="s">
        <v>17</v>
      </c>
      <c r="I191" s="236"/>
      <c r="J191" s="236"/>
      <c r="K191" s="236"/>
      <c r="L191" s="239"/>
      <c r="M191" s="240"/>
      <c r="N191" s="241"/>
      <c r="O191" s="241"/>
      <c r="P191" s="241"/>
      <c r="Q191" s="241"/>
      <c r="R191" s="241"/>
      <c r="S191" s="241"/>
      <c r="T191" s="242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43" t="s">
        <v>143</v>
      </c>
      <c r="AU191" s="243" t="s">
        <v>132</v>
      </c>
      <c r="AV191" s="15" t="s">
        <v>82</v>
      </c>
      <c r="AW191" s="15" t="s">
        <v>34</v>
      </c>
      <c r="AX191" s="15" t="s">
        <v>74</v>
      </c>
      <c r="AY191" s="243" t="s">
        <v>131</v>
      </c>
    </row>
    <row r="192" s="13" customFormat="1">
      <c r="A192" s="13"/>
      <c r="B192" s="214"/>
      <c r="C192" s="215"/>
      <c r="D192" s="216" t="s">
        <v>143</v>
      </c>
      <c r="E192" s="217" t="s">
        <v>17</v>
      </c>
      <c r="F192" s="218" t="s">
        <v>255</v>
      </c>
      <c r="G192" s="215"/>
      <c r="H192" s="219">
        <v>16.34</v>
      </c>
      <c r="I192" s="215"/>
      <c r="J192" s="215"/>
      <c r="K192" s="215"/>
      <c r="L192" s="220"/>
      <c r="M192" s="221"/>
      <c r="N192" s="222"/>
      <c r="O192" s="222"/>
      <c r="P192" s="222"/>
      <c r="Q192" s="222"/>
      <c r="R192" s="222"/>
      <c r="S192" s="222"/>
      <c r="T192" s="22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24" t="s">
        <v>143</v>
      </c>
      <c r="AU192" s="224" t="s">
        <v>132</v>
      </c>
      <c r="AV192" s="13" t="s">
        <v>84</v>
      </c>
      <c r="AW192" s="13" t="s">
        <v>34</v>
      </c>
      <c r="AX192" s="13" t="s">
        <v>74</v>
      </c>
      <c r="AY192" s="224" t="s">
        <v>131</v>
      </c>
    </row>
    <row r="193" s="14" customFormat="1">
      <c r="A193" s="14"/>
      <c r="B193" s="225"/>
      <c r="C193" s="226"/>
      <c r="D193" s="216" t="s">
        <v>143</v>
      </c>
      <c r="E193" s="227" t="s">
        <v>17</v>
      </c>
      <c r="F193" s="228" t="s">
        <v>145</v>
      </c>
      <c r="G193" s="226"/>
      <c r="H193" s="229">
        <v>16.34</v>
      </c>
      <c r="I193" s="226"/>
      <c r="J193" s="226"/>
      <c r="K193" s="226"/>
      <c r="L193" s="230"/>
      <c r="M193" s="231"/>
      <c r="N193" s="232"/>
      <c r="O193" s="232"/>
      <c r="P193" s="232"/>
      <c r="Q193" s="232"/>
      <c r="R193" s="232"/>
      <c r="S193" s="232"/>
      <c r="T193" s="23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34" t="s">
        <v>143</v>
      </c>
      <c r="AU193" s="234" t="s">
        <v>132</v>
      </c>
      <c r="AV193" s="14" t="s">
        <v>139</v>
      </c>
      <c r="AW193" s="14" t="s">
        <v>34</v>
      </c>
      <c r="AX193" s="14" t="s">
        <v>82</v>
      </c>
      <c r="AY193" s="234" t="s">
        <v>131</v>
      </c>
    </row>
    <row r="194" s="2" customFormat="1" ht="24.15" customHeight="1">
      <c r="A194" s="34"/>
      <c r="B194" s="35"/>
      <c r="C194" s="198" t="s">
        <v>256</v>
      </c>
      <c r="D194" s="198" t="s">
        <v>134</v>
      </c>
      <c r="E194" s="199" t="s">
        <v>257</v>
      </c>
      <c r="F194" s="200" t="s">
        <v>258</v>
      </c>
      <c r="G194" s="201" t="s">
        <v>259</v>
      </c>
      <c r="H194" s="202">
        <v>0.81699999999999995</v>
      </c>
      <c r="I194" s="203">
        <v>4070</v>
      </c>
      <c r="J194" s="203">
        <f>ROUND(I194*H194,2)</f>
        <v>3325.1900000000001</v>
      </c>
      <c r="K194" s="200" t="s">
        <v>138</v>
      </c>
      <c r="L194" s="40"/>
      <c r="M194" s="204" t="s">
        <v>17</v>
      </c>
      <c r="N194" s="205" t="s">
        <v>45</v>
      </c>
      <c r="O194" s="206">
        <v>7.5099999999999998</v>
      </c>
      <c r="P194" s="206">
        <f>O194*H194</f>
        <v>6.1356699999999993</v>
      </c>
      <c r="Q194" s="206">
        <v>0</v>
      </c>
      <c r="R194" s="206">
        <f>Q194*H194</f>
        <v>0</v>
      </c>
      <c r="S194" s="206">
        <v>2.2000000000000002</v>
      </c>
      <c r="T194" s="207">
        <f>S194*H194</f>
        <v>1.7974000000000001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08" t="s">
        <v>139</v>
      </c>
      <c r="AT194" s="208" t="s">
        <v>134</v>
      </c>
      <c r="AU194" s="208" t="s">
        <v>132</v>
      </c>
      <c r="AY194" s="19" t="s">
        <v>131</v>
      </c>
      <c r="BE194" s="209">
        <f>IF(N194="základní",J194,0)</f>
        <v>3325.1900000000001</v>
      </c>
      <c r="BF194" s="209">
        <f>IF(N194="snížená",J194,0)</f>
        <v>0</v>
      </c>
      <c r="BG194" s="209">
        <f>IF(N194="zákl. přenesená",J194,0)</f>
        <v>0</v>
      </c>
      <c r="BH194" s="209">
        <f>IF(N194="sníž. přenesená",J194,0)</f>
        <v>0</v>
      </c>
      <c r="BI194" s="209">
        <f>IF(N194="nulová",J194,0)</f>
        <v>0</v>
      </c>
      <c r="BJ194" s="19" t="s">
        <v>82</v>
      </c>
      <c r="BK194" s="209">
        <f>ROUND(I194*H194,2)</f>
        <v>3325.1900000000001</v>
      </c>
      <c r="BL194" s="19" t="s">
        <v>139</v>
      </c>
      <c r="BM194" s="208" t="s">
        <v>260</v>
      </c>
    </row>
    <row r="195" s="2" customFormat="1">
      <c r="A195" s="34"/>
      <c r="B195" s="35"/>
      <c r="C195" s="36"/>
      <c r="D195" s="210" t="s">
        <v>141</v>
      </c>
      <c r="E195" s="36"/>
      <c r="F195" s="211" t="s">
        <v>261</v>
      </c>
      <c r="G195" s="36"/>
      <c r="H195" s="36"/>
      <c r="I195" s="36"/>
      <c r="J195" s="36"/>
      <c r="K195" s="36"/>
      <c r="L195" s="40"/>
      <c r="M195" s="212"/>
      <c r="N195" s="213"/>
      <c r="O195" s="79"/>
      <c r="P195" s="79"/>
      <c r="Q195" s="79"/>
      <c r="R195" s="79"/>
      <c r="S195" s="79"/>
      <c r="T195" s="80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9" t="s">
        <v>141</v>
      </c>
      <c r="AU195" s="19" t="s">
        <v>132</v>
      </c>
    </row>
    <row r="196" s="15" customFormat="1">
      <c r="A196" s="15"/>
      <c r="B196" s="235"/>
      <c r="C196" s="236"/>
      <c r="D196" s="216" t="s">
        <v>143</v>
      </c>
      <c r="E196" s="237" t="s">
        <v>17</v>
      </c>
      <c r="F196" s="238" t="s">
        <v>254</v>
      </c>
      <c r="G196" s="236"/>
      <c r="H196" s="237" t="s">
        <v>17</v>
      </c>
      <c r="I196" s="236"/>
      <c r="J196" s="236"/>
      <c r="K196" s="236"/>
      <c r="L196" s="239"/>
      <c r="M196" s="240"/>
      <c r="N196" s="241"/>
      <c r="O196" s="241"/>
      <c r="P196" s="241"/>
      <c r="Q196" s="241"/>
      <c r="R196" s="241"/>
      <c r="S196" s="241"/>
      <c r="T196" s="242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43" t="s">
        <v>143</v>
      </c>
      <c r="AU196" s="243" t="s">
        <v>132</v>
      </c>
      <c r="AV196" s="15" t="s">
        <v>82</v>
      </c>
      <c r="AW196" s="15" t="s">
        <v>34</v>
      </c>
      <c r="AX196" s="15" t="s">
        <v>74</v>
      </c>
      <c r="AY196" s="243" t="s">
        <v>131</v>
      </c>
    </row>
    <row r="197" s="13" customFormat="1">
      <c r="A197" s="13"/>
      <c r="B197" s="214"/>
      <c r="C197" s="215"/>
      <c r="D197" s="216" t="s">
        <v>143</v>
      </c>
      <c r="E197" s="217" t="s">
        <v>17</v>
      </c>
      <c r="F197" s="218" t="s">
        <v>262</v>
      </c>
      <c r="G197" s="215"/>
      <c r="H197" s="219">
        <v>0.81699999999999995</v>
      </c>
      <c r="I197" s="215"/>
      <c r="J197" s="215"/>
      <c r="K197" s="215"/>
      <c r="L197" s="220"/>
      <c r="M197" s="221"/>
      <c r="N197" s="222"/>
      <c r="O197" s="222"/>
      <c r="P197" s="222"/>
      <c r="Q197" s="222"/>
      <c r="R197" s="222"/>
      <c r="S197" s="222"/>
      <c r="T197" s="22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24" t="s">
        <v>143</v>
      </c>
      <c r="AU197" s="224" t="s">
        <v>132</v>
      </c>
      <c r="AV197" s="13" t="s">
        <v>84</v>
      </c>
      <c r="AW197" s="13" t="s">
        <v>34</v>
      </c>
      <c r="AX197" s="13" t="s">
        <v>74</v>
      </c>
      <c r="AY197" s="224" t="s">
        <v>131</v>
      </c>
    </row>
    <row r="198" s="14" customFormat="1">
      <c r="A198" s="14"/>
      <c r="B198" s="225"/>
      <c r="C198" s="226"/>
      <c r="D198" s="216" t="s">
        <v>143</v>
      </c>
      <c r="E198" s="227" t="s">
        <v>17</v>
      </c>
      <c r="F198" s="228" t="s">
        <v>145</v>
      </c>
      <c r="G198" s="226"/>
      <c r="H198" s="229">
        <v>0.81699999999999995</v>
      </c>
      <c r="I198" s="226"/>
      <c r="J198" s="226"/>
      <c r="K198" s="226"/>
      <c r="L198" s="230"/>
      <c r="M198" s="231"/>
      <c r="N198" s="232"/>
      <c r="O198" s="232"/>
      <c r="P198" s="232"/>
      <c r="Q198" s="232"/>
      <c r="R198" s="232"/>
      <c r="S198" s="232"/>
      <c r="T198" s="23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34" t="s">
        <v>143</v>
      </c>
      <c r="AU198" s="234" t="s">
        <v>132</v>
      </c>
      <c r="AV198" s="14" t="s">
        <v>139</v>
      </c>
      <c r="AW198" s="14" t="s">
        <v>34</v>
      </c>
      <c r="AX198" s="14" t="s">
        <v>82</v>
      </c>
      <c r="AY198" s="234" t="s">
        <v>131</v>
      </c>
    </row>
    <row r="199" s="2" customFormat="1" ht="33" customHeight="1">
      <c r="A199" s="34"/>
      <c r="B199" s="35"/>
      <c r="C199" s="198" t="s">
        <v>263</v>
      </c>
      <c r="D199" s="198" t="s">
        <v>134</v>
      </c>
      <c r="E199" s="199" t="s">
        <v>264</v>
      </c>
      <c r="F199" s="200" t="s">
        <v>265</v>
      </c>
      <c r="G199" s="201" t="s">
        <v>259</v>
      </c>
      <c r="H199" s="202">
        <v>0.81699999999999995</v>
      </c>
      <c r="I199" s="203">
        <v>2230</v>
      </c>
      <c r="J199" s="203">
        <f>ROUND(I199*H199,2)</f>
        <v>1821.9100000000001</v>
      </c>
      <c r="K199" s="200" t="s">
        <v>138</v>
      </c>
      <c r="L199" s="40"/>
      <c r="M199" s="204" t="s">
        <v>17</v>
      </c>
      <c r="N199" s="205" t="s">
        <v>45</v>
      </c>
      <c r="O199" s="206">
        <v>4.8280000000000003</v>
      </c>
      <c r="P199" s="206">
        <f>O199*H199</f>
        <v>3.9444759999999999</v>
      </c>
      <c r="Q199" s="206">
        <v>0</v>
      </c>
      <c r="R199" s="206">
        <f>Q199*H199</f>
        <v>0</v>
      </c>
      <c r="S199" s="206">
        <v>0.043999999999999997</v>
      </c>
      <c r="T199" s="207">
        <f>S199*H199</f>
        <v>0.035947999999999994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8" t="s">
        <v>139</v>
      </c>
      <c r="AT199" s="208" t="s">
        <v>134</v>
      </c>
      <c r="AU199" s="208" t="s">
        <v>132</v>
      </c>
      <c r="AY199" s="19" t="s">
        <v>131</v>
      </c>
      <c r="BE199" s="209">
        <f>IF(N199="základní",J199,0)</f>
        <v>1821.9100000000001</v>
      </c>
      <c r="BF199" s="209">
        <f>IF(N199="snížená",J199,0)</f>
        <v>0</v>
      </c>
      <c r="BG199" s="209">
        <f>IF(N199="zákl. přenesená",J199,0)</f>
        <v>0</v>
      </c>
      <c r="BH199" s="209">
        <f>IF(N199="sníž. přenesená",J199,0)</f>
        <v>0</v>
      </c>
      <c r="BI199" s="209">
        <f>IF(N199="nulová",J199,0)</f>
        <v>0</v>
      </c>
      <c r="BJ199" s="19" t="s">
        <v>82</v>
      </c>
      <c r="BK199" s="209">
        <f>ROUND(I199*H199,2)</f>
        <v>1821.9100000000001</v>
      </c>
      <c r="BL199" s="19" t="s">
        <v>139</v>
      </c>
      <c r="BM199" s="208" t="s">
        <v>266</v>
      </c>
    </row>
    <row r="200" s="2" customFormat="1">
      <c r="A200" s="34"/>
      <c r="B200" s="35"/>
      <c r="C200" s="36"/>
      <c r="D200" s="210" t="s">
        <v>141</v>
      </c>
      <c r="E200" s="36"/>
      <c r="F200" s="211" t="s">
        <v>267</v>
      </c>
      <c r="G200" s="36"/>
      <c r="H200" s="36"/>
      <c r="I200" s="36"/>
      <c r="J200" s="36"/>
      <c r="K200" s="36"/>
      <c r="L200" s="40"/>
      <c r="M200" s="212"/>
      <c r="N200" s="213"/>
      <c r="O200" s="79"/>
      <c r="P200" s="79"/>
      <c r="Q200" s="79"/>
      <c r="R200" s="79"/>
      <c r="S200" s="79"/>
      <c r="T200" s="80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9" t="s">
        <v>141</v>
      </c>
      <c r="AU200" s="19" t="s">
        <v>132</v>
      </c>
    </row>
    <row r="201" s="15" customFormat="1">
      <c r="A201" s="15"/>
      <c r="B201" s="235"/>
      <c r="C201" s="236"/>
      <c r="D201" s="216" t="s">
        <v>143</v>
      </c>
      <c r="E201" s="237" t="s">
        <v>17</v>
      </c>
      <c r="F201" s="238" t="s">
        <v>254</v>
      </c>
      <c r="G201" s="236"/>
      <c r="H201" s="237" t="s">
        <v>17</v>
      </c>
      <c r="I201" s="236"/>
      <c r="J201" s="236"/>
      <c r="K201" s="236"/>
      <c r="L201" s="239"/>
      <c r="M201" s="240"/>
      <c r="N201" s="241"/>
      <c r="O201" s="241"/>
      <c r="P201" s="241"/>
      <c r="Q201" s="241"/>
      <c r="R201" s="241"/>
      <c r="S201" s="241"/>
      <c r="T201" s="242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43" t="s">
        <v>143</v>
      </c>
      <c r="AU201" s="243" t="s">
        <v>132</v>
      </c>
      <c r="AV201" s="15" t="s">
        <v>82</v>
      </c>
      <c r="AW201" s="15" t="s">
        <v>34</v>
      </c>
      <c r="AX201" s="15" t="s">
        <v>74</v>
      </c>
      <c r="AY201" s="243" t="s">
        <v>131</v>
      </c>
    </row>
    <row r="202" s="13" customFormat="1">
      <c r="A202" s="13"/>
      <c r="B202" s="214"/>
      <c r="C202" s="215"/>
      <c r="D202" s="216" t="s">
        <v>143</v>
      </c>
      <c r="E202" s="217" t="s">
        <v>17</v>
      </c>
      <c r="F202" s="218" t="s">
        <v>262</v>
      </c>
      <c r="G202" s="215"/>
      <c r="H202" s="219">
        <v>0.81699999999999995</v>
      </c>
      <c r="I202" s="215"/>
      <c r="J202" s="215"/>
      <c r="K202" s="215"/>
      <c r="L202" s="220"/>
      <c r="M202" s="221"/>
      <c r="N202" s="222"/>
      <c r="O202" s="222"/>
      <c r="P202" s="222"/>
      <c r="Q202" s="222"/>
      <c r="R202" s="222"/>
      <c r="S202" s="222"/>
      <c r="T202" s="22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24" t="s">
        <v>143</v>
      </c>
      <c r="AU202" s="224" t="s">
        <v>132</v>
      </c>
      <c r="AV202" s="13" t="s">
        <v>84</v>
      </c>
      <c r="AW202" s="13" t="s">
        <v>34</v>
      </c>
      <c r="AX202" s="13" t="s">
        <v>74</v>
      </c>
      <c r="AY202" s="224" t="s">
        <v>131</v>
      </c>
    </row>
    <row r="203" s="14" customFormat="1">
      <c r="A203" s="14"/>
      <c r="B203" s="225"/>
      <c r="C203" s="226"/>
      <c r="D203" s="216" t="s">
        <v>143</v>
      </c>
      <c r="E203" s="227" t="s">
        <v>17</v>
      </c>
      <c r="F203" s="228" t="s">
        <v>145</v>
      </c>
      <c r="G203" s="226"/>
      <c r="H203" s="229">
        <v>0.81699999999999995</v>
      </c>
      <c r="I203" s="226"/>
      <c r="J203" s="226"/>
      <c r="K203" s="226"/>
      <c r="L203" s="230"/>
      <c r="M203" s="231"/>
      <c r="N203" s="232"/>
      <c r="O203" s="232"/>
      <c r="P203" s="232"/>
      <c r="Q203" s="232"/>
      <c r="R203" s="232"/>
      <c r="S203" s="232"/>
      <c r="T203" s="23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34" t="s">
        <v>143</v>
      </c>
      <c r="AU203" s="234" t="s">
        <v>132</v>
      </c>
      <c r="AV203" s="14" t="s">
        <v>139</v>
      </c>
      <c r="AW203" s="14" t="s">
        <v>34</v>
      </c>
      <c r="AX203" s="14" t="s">
        <v>82</v>
      </c>
      <c r="AY203" s="234" t="s">
        <v>131</v>
      </c>
    </row>
    <row r="204" s="2" customFormat="1" ht="37.8" customHeight="1">
      <c r="A204" s="34"/>
      <c r="B204" s="35"/>
      <c r="C204" s="198" t="s">
        <v>7</v>
      </c>
      <c r="D204" s="198" t="s">
        <v>134</v>
      </c>
      <c r="E204" s="199" t="s">
        <v>268</v>
      </c>
      <c r="F204" s="200" t="s">
        <v>269</v>
      </c>
      <c r="G204" s="201" t="s">
        <v>137</v>
      </c>
      <c r="H204" s="202">
        <v>2.02</v>
      </c>
      <c r="I204" s="203">
        <v>332</v>
      </c>
      <c r="J204" s="203">
        <f>ROUND(I204*H204,2)</f>
        <v>670.63999999999999</v>
      </c>
      <c r="K204" s="200" t="s">
        <v>138</v>
      </c>
      <c r="L204" s="40"/>
      <c r="M204" s="204" t="s">
        <v>17</v>
      </c>
      <c r="N204" s="205" t="s">
        <v>45</v>
      </c>
      <c r="O204" s="206">
        <v>0.71799999999999997</v>
      </c>
      <c r="P204" s="206">
        <f>O204*H204</f>
        <v>1.4503599999999999</v>
      </c>
      <c r="Q204" s="206">
        <v>0</v>
      </c>
      <c r="R204" s="206">
        <f>Q204*H204</f>
        <v>0</v>
      </c>
      <c r="S204" s="206">
        <v>0.063</v>
      </c>
      <c r="T204" s="207">
        <f>S204*H204</f>
        <v>0.12726000000000001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08" t="s">
        <v>139</v>
      </c>
      <c r="AT204" s="208" t="s">
        <v>134</v>
      </c>
      <c r="AU204" s="208" t="s">
        <v>132</v>
      </c>
      <c r="AY204" s="19" t="s">
        <v>131</v>
      </c>
      <c r="BE204" s="209">
        <f>IF(N204="základní",J204,0)</f>
        <v>670.63999999999999</v>
      </c>
      <c r="BF204" s="209">
        <f>IF(N204="snížená",J204,0)</f>
        <v>0</v>
      </c>
      <c r="BG204" s="209">
        <f>IF(N204="zákl. přenesená",J204,0)</f>
        <v>0</v>
      </c>
      <c r="BH204" s="209">
        <f>IF(N204="sníž. přenesená",J204,0)</f>
        <v>0</v>
      </c>
      <c r="BI204" s="209">
        <f>IF(N204="nulová",J204,0)</f>
        <v>0</v>
      </c>
      <c r="BJ204" s="19" t="s">
        <v>82</v>
      </c>
      <c r="BK204" s="209">
        <f>ROUND(I204*H204,2)</f>
        <v>670.63999999999999</v>
      </c>
      <c r="BL204" s="19" t="s">
        <v>139</v>
      </c>
      <c r="BM204" s="208" t="s">
        <v>270</v>
      </c>
    </row>
    <row r="205" s="2" customFormat="1">
      <c r="A205" s="34"/>
      <c r="B205" s="35"/>
      <c r="C205" s="36"/>
      <c r="D205" s="210" t="s">
        <v>141</v>
      </c>
      <c r="E205" s="36"/>
      <c r="F205" s="211" t="s">
        <v>271</v>
      </c>
      <c r="G205" s="36"/>
      <c r="H205" s="36"/>
      <c r="I205" s="36"/>
      <c r="J205" s="36"/>
      <c r="K205" s="36"/>
      <c r="L205" s="40"/>
      <c r="M205" s="212"/>
      <c r="N205" s="213"/>
      <c r="O205" s="79"/>
      <c r="P205" s="79"/>
      <c r="Q205" s="79"/>
      <c r="R205" s="79"/>
      <c r="S205" s="79"/>
      <c r="T205" s="80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9" t="s">
        <v>141</v>
      </c>
      <c r="AU205" s="19" t="s">
        <v>132</v>
      </c>
    </row>
    <row r="206" s="13" customFormat="1">
      <c r="A206" s="13"/>
      <c r="B206" s="214"/>
      <c r="C206" s="215"/>
      <c r="D206" s="216" t="s">
        <v>143</v>
      </c>
      <c r="E206" s="217" t="s">
        <v>17</v>
      </c>
      <c r="F206" s="218" t="s">
        <v>272</v>
      </c>
      <c r="G206" s="215"/>
      <c r="H206" s="219">
        <v>2.02</v>
      </c>
      <c r="I206" s="215"/>
      <c r="J206" s="215"/>
      <c r="K206" s="215"/>
      <c r="L206" s="220"/>
      <c r="M206" s="221"/>
      <c r="N206" s="222"/>
      <c r="O206" s="222"/>
      <c r="P206" s="222"/>
      <c r="Q206" s="222"/>
      <c r="R206" s="222"/>
      <c r="S206" s="222"/>
      <c r="T206" s="22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24" t="s">
        <v>143</v>
      </c>
      <c r="AU206" s="224" t="s">
        <v>132</v>
      </c>
      <c r="AV206" s="13" t="s">
        <v>84</v>
      </c>
      <c r="AW206" s="13" t="s">
        <v>34</v>
      </c>
      <c r="AX206" s="13" t="s">
        <v>74</v>
      </c>
      <c r="AY206" s="224" t="s">
        <v>131</v>
      </c>
    </row>
    <row r="207" s="14" customFormat="1">
      <c r="A207" s="14"/>
      <c r="B207" s="225"/>
      <c r="C207" s="226"/>
      <c r="D207" s="216" t="s">
        <v>143</v>
      </c>
      <c r="E207" s="227" t="s">
        <v>17</v>
      </c>
      <c r="F207" s="228" t="s">
        <v>145</v>
      </c>
      <c r="G207" s="226"/>
      <c r="H207" s="229">
        <v>2.02</v>
      </c>
      <c r="I207" s="226"/>
      <c r="J207" s="226"/>
      <c r="K207" s="226"/>
      <c r="L207" s="230"/>
      <c r="M207" s="231"/>
      <c r="N207" s="232"/>
      <c r="O207" s="232"/>
      <c r="P207" s="232"/>
      <c r="Q207" s="232"/>
      <c r="R207" s="232"/>
      <c r="S207" s="232"/>
      <c r="T207" s="23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34" t="s">
        <v>143</v>
      </c>
      <c r="AU207" s="234" t="s">
        <v>132</v>
      </c>
      <c r="AV207" s="14" t="s">
        <v>139</v>
      </c>
      <c r="AW207" s="14" t="s">
        <v>34</v>
      </c>
      <c r="AX207" s="14" t="s">
        <v>82</v>
      </c>
      <c r="AY207" s="234" t="s">
        <v>131</v>
      </c>
    </row>
    <row r="208" s="2" customFormat="1" ht="37.8" customHeight="1">
      <c r="A208" s="34"/>
      <c r="B208" s="35"/>
      <c r="C208" s="198" t="s">
        <v>273</v>
      </c>
      <c r="D208" s="198" t="s">
        <v>134</v>
      </c>
      <c r="E208" s="199" t="s">
        <v>274</v>
      </c>
      <c r="F208" s="200" t="s">
        <v>275</v>
      </c>
      <c r="G208" s="201" t="s">
        <v>137</v>
      </c>
      <c r="H208" s="202">
        <v>5.0899999999999999</v>
      </c>
      <c r="I208" s="203">
        <v>257</v>
      </c>
      <c r="J208" s="203">
        <f>ROUND(I208*H208,2)</f>
        <v>1308.1300000000001</v>
      </c>
      <c r="K208" s="200" t="s">
        <v>138</v>
      </c>
      <c r="L208" s="40"/>
      <c r="M208" s="204" t="s">
        <v>17</v>
      </c>
      <c r="N208" s="205" t="s">
        <v>45</v>
      </c>
      <c r="O208" s="206">
        <v>0.55600000000000005</v>
      </c>
      <c r="P208" s="206">
        <f>O208*H208</f>
        <v>2.8300400000000003</v>
      </c>
      <c r="Q208" s="206">
        <v>0</v>
      </c>
      <c r="R208" s="206">
        <f>Q208*H208</f>
        <v>0</v>
      </c>
      <c r="S208" s="206">
        <v>0.059999999999999998</v>
      </c>
      <c r="T208" s="207">
        <f>S208*H208</f>
        <v>0.3054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08" t="s">
        <v>139</v>
      </c>
      <c r="AT208" s="208" t="s">
        <v>134</v>
      </c>
      <c r="AU208" s="208" t="s">
        <v>132</v>
      </c>
      <c r="AY208" s="19" t="s">
        <v>131</v>
      </c>
      <c r="BE208" s="209">
        <f>IF(N208="základní",J208,0)</f>
        <v>1308.1300000000001</v>
      </c>
      <c r="BF208" s="209">
        <f>IF(N208="snížená",J208,0)</f>
        <v>0</v>
      </c>
      <c r="BG208" s="209">
        <f>IF(N208="zákl. přenesená",J208,0)</f>
        <v>0</v>
      </c>
      <c r="BH208" s="209">
        <f>IF(N208="sníž. přenesená",J208,0)</f>
        <v>0</v>
      </c>
      <c r="BI208" s="209">
        <f>IF(N208="nulová",J208,0)</f>
        <v>0</v>
      </c>
      <c r="BJ208" s="19" t="s">
        <v>82</v>
      </c>
      <c r="BK208" s="209">
        <f>ROUND(I208*H208,2)</f>
        <v>1308.1300000000001</v>
      </c>
      <c r="BL208" s="19" t="s">
        <v>139</v>
      </c>
      <c r="BM208" s="208" t="s">
        <v>276</v>
      </c>
    </row>
    <row r="209" s="2" customFormat="1">
      <c r="A209" s="34"/>
      <c r="B209" s="35"/>
      <c r="C209" s="36"/>
      <c r="D209" s="210" t="s">
        <v>141</v>
      </c>
      <c r="E209" s="36"/>
      <c r="F209" s="211" t="s">
        <v>277</v>
      </c>
      <c r="G209" s="36"/>
      <c r="H209" s="36"/>
      <c r="I209" s="36"/>
      <c r="J209" s="36"/>
      <c r="K209" s="36"/>
      <c r="L209" s="40"/>
      <c r="M209" s="212"/>
      <c r="N209" s="213"/>
      <c r="O209" s="79"/>
      <c r="P209" s="79"/>
      <c r="Q209" s="79"/>
      <c r="R209" s="79"/>
      <c r="S209" s="79"/>
      <c r="T209" s="80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9" t="s">
        <v>141</v>
      </c>
      <c r="AU209" s="19" t="s">
        <v>132</v>
      </c>
    </row>
    <row r="210" s="13" customFormat="1">
      <c r="A210" s="13"/>
      <c r="B210" s="214"/>
      <c r="C210" s="215"/>
      <c r="D210" s="216" t="s">
        <v>143</v>
      </c>
      <c r="E210" s="217" t="s">
        <v>17</v>
      </c>
      <c r="F210" s="218" t="s">
        <v>278</v>
      </c>
      <c r="G210" s="215"/>
      <c r="H210" s="219">
        <v>5.0899999999999999</v>
      </c>
      <c r="I210" s="215"/>
      <c r="J210" s="215"/>
      <c r="K210" s="215"/>
      <c r="L210" s="220"/>
      <c r="M210" s="221"/>
      <c r="N210" s="222"/>
      <c r="O210" s="222"/>
      <c r="P210" s="222"/>
      <c r="Q210" s="222"/>
      <c r="R210" s="222"/>
      <c r="S210" s="222"/>
      <c r="T210" s="22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24" t="s">
        <v>143</v>
      </c>
      <c r="AU210" s="224" t="s">
        <v>132</v>
      </c>
      <c r="AV210" s="13" t="s">
        <v>84</v>
      </c>
      <c r="AW210" s="13" t="s">
        <v>34</v>
      </c>
      <c r="AX210" s="13" t="s">
        <v>74</v>
      </c>
      <c r="AY210" s="224" t="s">
        <v>131</v>
      </c>
    </row>
    <row r="211" s="14" customFormat="1">
      <c r="A211" s="14"/>
      <c r="B211" s="225"/>
      <c r="C211" s="226"/>
      <c r="D211" s="216" t="s">
        <v>143</v>
      </c>
      <c r="E211" s="227" t="s">
        <v>17</v>
      </c>
      <c r="F211" s="228" t="s">
        <v>145</v>
      </c>
      <c r="G211" s="226"/>
      <c r="H211" s="229">
        <v>5.0899999999999999</v>
      </c>
      <c r="I211" s="226"/>
      <c r="J211" s="226"/>
      <c r="K211" s="226"/>
      <c r="L211" s="230"/>
      <c r="M211" s="231"/>
      <c r="N211" s="232"/>
      <c r="O211" s="232"/>
      <c r="P211" s="232"/>
      <c r="Q211" s="232"/>
      <c r="R211" s="232"/>
      <c r="S211" s="232"/>
      <c r="T211" s="23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34" t="s">
        <v>143</v>
      </c>
      <c r="AU211" s="234" t="s">
        <v>132</v>
      </c>
      <c r="AV211" s="14" t="s">
        <v>139</v>
      </c>
      <c r="AW211" s="14" t="s">
        <v>34</v>
      </c>
      <c r="AX211" s="14" t="s">
        <v>82</v>
      </c>
      <c r="AY211" s="234" t="s">
        <v>131</v>
      </c>
    </row>
    <row r="212" s="12" customFormat="1" ht="20.88" customHeight="1">
      <c r="A212" s="12"/>
      <c r="B212" s="183"/>
      <c r="C212" s="184"/>
      <c r="D212" s="185" t="s">
        <v>73</v>
      </c>
      <c r="E212" s="196" t="s">
        <v>279</v>
      </c>
      <c r="F212" s="196" t="s">
        <v>280</v>
      </c>
      <c r="G212" s="184"/>
      <c r="H212" s="184"/>
      <c r="I212" s="184"/>
      <c r="J212" s="197">
        <f>BK212</f>
        <v>6791.8500000000004</v>
      </c>
      <c r="K212" s="184"/>
      <c r="L212" s="188"/>
      <c r="M212" s="189"/>
      <c r="N212" s="190"/>
      <c r="O212" s="190"/>
      <c r="P212" s="191">
        <f>SUM(P213:P225)</f>
        <v>16.8642</v>
      </c>
      <c r="Q212" s="190"/>
      <c r="R212" s="191">
        <f>SUM(R213:R225)</f>
        <v>0</v>
      </c>
      <c r="S212" s="190"/>
      <c r="T212" s="192">
        <f>SUM(T213:T225)</f>
        <v>0.76314150000000003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193" t="s">
        <v>82</v>
      </c>
      <c r="AT212" s="194" t="s">
        <v>73</v>
      </c>
      <c r="AU212" s="194" t="s">
        <v>84</v>
      </c>
      <c r="AY212" s="193" t="s">
        <v>131</v>
      </c>
      <c r="BK212" s="195">
        <f>SUM(BK213:BK225)</f>
        <v>6791.8500000000004</v>
      </c>
    </row>
    <row r="213" s="2" customFormat="1" ht="24.15" customHeight="1">
      <c r="A213" s="34"/>
      <c r="B213" s="35"/>
      <c r="C213" s="198" t="s">
        <v>281</v>
      </c>
      <c r="D213" s="198" t="s">
        <v>134</v>
      </c>
      <c r="E213" s="199" t="s">
        <v>282</v>
      </c>
      <c r="F213" s="200" t="s">
        <v>283</v>
      </c>
      <c r="G213" s="201" t="s">
        <v>137</v>
      </c>
      <c r="H213" s="202">
        <v>12.15</v>
      </c>
      <c r="I213" s="203">
        <v>398</v>
      </c>
      <c r="J213" s="203">
        <f>ROUND(I213*H213,2)</f>
        <v>4835.6999999999998</v>
      </c>
      <c r="K213" s="200" t="s">
        <v>138</v>
      </c>
      <c r="L213" s="40"/>
      <c r="M213" s="204" t="s">
        <v>17</v>
      </c>
      <c r="N213" s="205" t="s">
        <v>45</v>
      </c>
      <c r="O213" s="206">
        <v>0.85999999999999999</v>
      </c>
      <c r="P213" s="206">
        <f>O213*H213</f>
        <v>10.449</v>
      </c>
      <c r="Q213" s="206">
        <v>0</v>
      </c>
      <c r="R213" s="206">
        <f>Q213*H213</f>
        <v>0</v>
      </c>
      <c r="S213" s="206">
        <v>0.060999999999999999</v>
      </c>
      <c r="T213" s="207">
        <f>S213*H213</f>
        <v>0.74114999999999998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08" t="s">
        <v>139</v>
      </c>
      <c r="AT213" s="208" t="s">
        <v>134</v>
      </c>
      <c r="AU213" s="208" t="s">
        <v>132</v>
      </c>
      <c r="AY213" s="19" t="s">
        <v>131</v>
      </c>
      <c r="BE213" s="209">
        <f>IF(N213="základní",J213,0)</f>
        <v>4835.6999999999998</v>
      </c>
      <c r="BF213" s="209">
        <f>IF(N213="snížená",J213,0)</f>
        <v>0</v>
      </c>
      <c r="BG213" s="209">
        <f>IF(N213="zákl. přenesená",J213,0)</f>
        <v>0</v>
      </c>
      <c r="BH213" s="209">
        <f>IF(N213="sníž. přenesená",J213,0)</f>
        <v>0</v>
      </c>
      <c r="BI213" s="209">
        <f>IF(N213="nulová",J213,0)</f>
        <v>0</v>
      </c>
      <c r="BJ213" s="19" t="s">
        <v>82</v>
      </c>
      <c r="BK213" s="209">
        <f>ROUND(I213*H213,2)</f>
        <v>4835.6999999999998</v>
      </c>
      <c r="BL213" s="19" t="s">
        <v>139</v>
      </c>
      <c r="BM213" s="208" t="s">
        <v>284</v>
      </c>
    </row>
    <row r="214" s="2" customFormat="1">
      <c r="A214" s="34"/>
      <c r="B214" s="35"/>
      <c r="C214" s="36"/>
      <c r="D214" s="210" t="s">
        <v>141</v>
      </c>
      <c r="E214" s="36"/>
      <c r="F214" s="211" t="s">
        <v>285</v>
      </c>
      <c r="G214" s="36"/>
      <c r="H214" s="36"/>
      <c r="I214" s="36"/>
      <c r="J214" s="36"/>
      <c r="K214" s="36"/>
      <c r="L214" s="40"/>
      <c r="M214" s="212"/>
      <c r="N214" s="213"/>
      <c r="O214" s="79"/>
      <c r="P214" s="79"/>
      <c r="Q214" s="79"/>
      <c r="R214" s="79"/>
      <c r="S214" s="79"/>
      <c r="T214" s="80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9" t="s">
        <v>141</v>
      </c>
      <c r="AU214" s="19" t="s">
        <v>132</v>
      </c>
    </row>
    <row r="215" s="15" customFormat="1">
      <c r="A215" s="15"/>
      <c r="B215" s="235"/>
      <c r="C215" s="236"/>
      <c r="D215" s="216" t="s">
        <v>143</v>
      </c>
      <c r="E215" s="237" t="s">
        <v>17</v>
      </c>
      <c r="F215" s="238" t="s">
        <v>286</v>
      </c>
      <c r="G215" s="236"/>
      <c r="H215" s="237" t="s">
        <v>17</v>
      </c>
      <c r="I215" s="236"/>
      <c r="J215" s="236"/>
      <c r="K215" s="236"/>
      <c r="L215" s="239"/>
      <c r="M215" s="240"/>
      <c r="N215" s="241"/>
      <c r="O215" s="241"/>
      <c r="P215" s="241"/>
      <c r="Q215" s="241"/>
      <c r="R215" s="241"/>
      <c r="S215" s="241"/>
      <c r="T215" s="242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43" t="s">
        <v>143</v>
      </c>
      <c r="AU215" s="243" t="s">
        <v>132</v>
      </c>
      <c r="AV215" s="15" t="s">
        <v>82</v>
      </c>
      <c r="AW215" s="15" t="s">
        <v>34</v>
      </c>
      <c r="AX215" s="15" t="s">
        <v>74</v>
      </c>
      <c r="AY215" s="243" t="s">
        <v>131</v>
      </c>
    </row>
    <row r="216" s="13" customFormat="1">
      <c r="A216" s="13"/>
      <c r="B216" s="214"/>
      <c r="C216" s="215"/>
      <c r="D216" s="216" t="s">
        <v>143</v>
      </c>
      <c r="E216" s="217" t="s">
        <v>17</v>
      </c>
      <c r="F216" s="218" t="s">
        <v>287</v>
      </c>
      <c r="G216" s="215"/>
      <c r="H216" s="219">
        <v>12.15</v>
      </c>
      <c r="I216" s="215"/>
      <c r="J216" s="215"/>
      <c r="K216" s="215"/>
      <c r="L216" s="220"/>
      <c r="M216" s="221"/>
      <c r="N216" s="222"/>
      <c r="O216" s="222"/>
      <c r="P216" s="222"/>
      <c r="Q216" s="222"/>
      <c r="R216" s="222"/>
      <c r="S216" s="222"/>
      <c r="T216" s="22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24" t="s">
        <v>143</v>
      </c>
      <c r="AU216" s="224" t="s">
        <v>132</v>
      </c>
      <c r="AV216" s="13" t="s">
        <v>84</v>
      </c>
      <c r="AW216" s="13" t="s">
        <v>34</v>
      </c>
      <c r="AX216" s="13" t="s">
        <v>74</v>
      </c>
      <c r="AY216" s="224" t="s">
        <v>131</v>
      </c>
    </row>
    <row r="217" s="14" customFormat="1">
      <c r="A217" s="14"/>
      <c r="B217" s="225"/>
      <c r="C217" s="226"/>
      <c r="D217" s="216" t="s">
        <v>143</v>
      </c>
      <c r="E217" s="227" t="s">
        <v>17</v>
      </c>
      <c r="F217" s="228" t="s">
        <v>145</v>
      </c>
      <c r="G217" s="226"/>
      <c r="H217" s="229">
        <v>12.15</v>
      </c>
      <c r="I217" s="226"/>
      <c r="J217" s="226"/>
      <c r="K217" s="226"/>
      <c r="L217" s="230"/>
      <c r="M217" s="231"/>
      <c r="N217" s="232"/>
      <c r="O217" s="232"/>
      <c r="P217" s="232"/>
      <c r="Q217" s="232"/>
      <c r="R217" s="232"/>
      <c r="S217" s="232"/>
      <c r="T217" s="23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34" t="s">
        <v>143</v>
      </c>
      <c r="AU217" s="234" t="s">
        <v>132</v>
      </c>
      <c r="AV217" s="14" t="s">
        <v>139</v>
      </c>
      <c r="AW217" s="14" t="s">
        <v>34</v>
      </c>
      <c r="AX217" s="14" t="s">
        <v>82</v>
      </c>
      <c r="AY217" s="234" t="s">
        <v>131</v>
      </c>
    </row>
    <row r="218" s="2" customFormat="1" ht="24.15" customHeight="1">
      <c r="A218" s="34"/>
      <c r="B218" s="35"/>
      <c r="C218" s="198" t="s">
        <v>288</v>
      </c>
      <c r="D218" s="198" t="s">
        <v>134</v>
      </c>
      <c r="E218" s="199" t="s">
        <v>289</v>
      </c>
      <c r="F218" s="200" t="s">
        <v>290</v>
      </c>
      <c r="G218" s="201" t="s">
        <v>137</v>
      </c>
      <c r="H218" s="202">
        <v>12.15</v>
      </c>
      <c r="I218" s="203">
        <v>136</v>
      </c>
      <c r="J218" s="203">
        <f>ROUND(I218*H218,2)</f>
        <v>1652.4000000000001</v>
      </c>
      <c r="K218" s="200" t="s">
        <v>17</v>
      </c>
      <c r="L218" s="40"/>
      <c r="M218" s="204" t="s">
        <v>17</v>
      </c>
      <c r="N218" s="205" t="s">
        <v>45</v>
      </c>
      <c r="O218" s="206">
        <v>0.26400000000000001</v>
      </c>
      <c r="P218" s="206">
        <f>O218*H218</f>
        <v>3.2076000000000002</v>
      </c>
      <c r="Q218" s="206">
        <v>0</v>
      </c>
      <c r="R218" s="206">
        <f>Q218*H218</f>
        <v>0</v>
      </c>
      <c r="S218" s="206">
        <v>0.0017099999999999999</v>
      </c>
      <c r="T218" s="207">
        <f>S218*H218</f>
        <v>0.0207765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08" t="s">
        <v>139</v>
      </c>
      <c r="AT218" s="208" t="s">
        <v>134</v>
      </c>
      <c r="AU218" s="208" t="s">
        <v>132</v>
      </c>
      <c r="AY218" s="19" t="s">
        <v>131</v>
      </c>
      <c r="BE218" s="209">
        <f>IF(N218="základní",J218,0)</f>
        <v>1652.4000000000001</v>
      </c>
      <c r="BF218" s="209">
        <f>IF(N218="snížená",J218,0)</f>
        <v>0</v>
      </c>
      <c r="BG218" s="209">
        <f>IF(N218="zákl. přenesená",J218,0)</f>
        <v>0</v>
      </c>
      <c r="BH218" s="209">
        <f>IF(N218="sníž. přenesená",J218,0)</f>
        <v>0</v>
      </c>
      <c r="BI218" s="209">
        <f>IF(N218="nulová",J218,0)</f>
        <v>0</v>
      </c>
      <c r="BJ218" s="19" t="s">
        <v>82</v>
      </c>
      <c r="BK218" s="209">
        <f>ROUND(I218*H218,2)</f>
        <v>1652.4000000000001</v>
      </c>
      <c r="BL218" s="19" t="s">
        <v>139</v>
      </c>
      <c r="BM218" s="208" t="s">
        <v>291</v>
      </c>
    </row>
    <row r="219" s="15" customFormat="1">
      <c r="A219" s="15"/>
      <c r="B219" s="235"/>
      <c r="C219" s="236"/>
      <c r="D219" s="216" t="s">
        <v>143</v>
      </c>
      <c r="E219" s="237" t="s">
        <v>17</v>
      </c>
      <c r="F219" s="238" t="s">
        <v>286</v>
      </c>
      <c r="G219" s="236"/>
      <c r="H219" s="237" t="s">
        <v>17</v>
      </c>
      <c r="I219" s="236"/>
      <c r="J219" s="236"/>
      <c r="K219" s="236"/>
      <c r="L219" s="239"/>
      <c r="M219" s="240"/>
      <c r="N219" s="241"/>
      <c r="O219" s="241"/>
      <c r="P219" s="241"/>
      <c r="Q219" s="241"/>
      <c r="R219" s="241"/>
      <c r="S219" s="241"/>
      <c r="T219" s="242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43" t="s">
        <v>143</v>
      </c>
      <c r="AU219" s="243" t="s">
        <v>132</v>
      </c>
      <c r="AV219" s="15" t="s">
        <v>82</v>
      </c>
      <c r="AW219" s="15" t="s">
        <v>34</v>
      </c>
      <c r="AX219" s="15" t="s">
        <v>74</v>
      </c>
      <c r="AY219" s="243" t="s">
        <v>131</v>
      </c>
    </row>
    <row r="220" s="13" customFormat="1">
      <c r="A220" s="13"/>
      <c r="B220" s="214"/>
      <c r="C220" s="215"/>
      <c r="D220" s="216" t="s">
        <v>143</v>
      </c>
      <c r="E220" s="217" t="s">
        <v>17</v>
      </c>
      <c r="F220" s="218" t="s">
        <v>287</v>
      </c>
      <c r="G220" s="215"/>
      <c r="H220" s="219">
        <v>12.15</v>
      </c>
      <c r="I220" s="215"/>
      <c r="J220" s="215"/>
      <c r="K220" s="215"/>
      <c r="L220" s="220"/>
      <c r="M220" s="221"/>
      <c r="N220" s="222"/>
      <c r="O220" s="222"/>
      <c r="P220" s="222"/>
      <c r="Q220" s="222"/>
      <c r="R220" s="222"/>
      <c r="S220" s="222"/>
      <c r="T220" s="22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24" t="s">
        <v>143</v>
      </c>
      <c r="AU220" s="224" t="s">
        <v>132</v>
      </c>
      <c r="AV220" s="13" t="s">
        <v>84</v>
      </c>
      <c r="AW220" s="13" t="s">
        <v>34</v>
      </c>
      <c r="AX220" s="13" t="s">
        <v>74</v>
      </c>
      <c r="AY220" s="224" t="s">
        <v>131</v>
      </c>
    </row>
    <row r="221" s="14" customFormat="1">
      <c r="A221" s="14"/>
      <c r="B221" s="225"/>
      <c r="C221" s="226"/>
      <c r="D221" s="216" t="s">
        <v>143</v>
      </c>
      <c r="E221" s="227" t="s">
        <v>17</v>
      </c>
      <c r="F221" s="228" t="s">
        <v>145</v>
      </c>
      <c r="G221" s="226"/>
      <c r="H221" s="229">
        <v>12.15</v>
      </c>
      <c r="I221" s="226"/>
      <c r="J221" s="226"/>
      <c r="K221" s="226"/>
      <c r="L221" s="230"/>
      <c r="M221" s="231"/>
      <c r="N221" s="232"/>
      <c r="O221" s="232"/>
      <c r="P221" s="232"/>
      <c r="Q221" s="232"/>
      <c r="R221" s="232"/>
      <c r="S221" s="232"/>
      <c r="T221" s="23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34" t="s">
        <v>143</v>
      </c>
      <c r="AU221" s="234" t="s">
        <v>132</v>
      </c>
      <c r="AV221" s="14" t="s">
        <v>139</v>
      </c>
      <c r="AW221" s="14" t="s">
        <v>34</v>
      </c>
      <c r="AX221" s="14" t="s">
        <v>82</v>
      </c>
      <c r="AY221" s="234" t="s">
        <v>131</v>
      </c>
    </row>
    <row r="222" s="2" customFormat="1" ht="21.75" customHeight="1">
      <c r="A222" s="34"/>
      <c r="B222" s="35"/>
      <c r="C222" s="198" t="s">
        <v>292</v>
      </c>
      <c r="D222" s="198" t="s">
        <v>134</v>
      </c>
      <c r="E222" s="199" t="s">
        <v>293</v>
      </c>
      <c r="F222" s="200" t="s">
        <v>294</v>
      </c>
      <c r="G222" s="201" t="s">
        <v>137</v>
      </c>
      <c r="H222" s="202">
        <v>12.15</v>
      </c>
      <c r="I222" s="203">
        <v>25</v>
      </c>
      <c r="J222" s="203">
        <f>ROUND(I222*H222,2)</f>
        <v>303.75</v>
      </c>
      <c r="K222" s="200" t="s">
        <v>17</v>
      </c>
      <c r="L222" s="40"/>
      <c r="M222" s="204" t="s">
        <v>17</v>
      </c>
      <c r="N222" s="205" t="s">
        <v>45</v>
      </c>
      <c r="O222" s="206">
        <v>0.26400000000000001</v>
      </c>
      <c r="P222" s="206">
        <f>O222*H222</f>
        <v>3.2076000000000002</v>
      </c>
      <c r="Q222" s="206">
        <v>0</v>
      </c>
      <c r="R222" s="206">
        <f>Q222*H222</f>
        <v>0</v>
      </c>
      <c r="S222" s="206">
        <v>0.00010000000000000001</v>
      </c>
      <c r="T222" s="207">
        <f>S222*H222</f>
        <v>0.0012150000000000002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08" t="s">
        <v>139</v>
      </c>
      <c r="AT222" s="208" t="s">
        <v>134</v>
      </c>
      <c r="AU222" s="208" t="s">
        <v>132</v>
      </c>
      <c r="AY222" s="19" t="s">
        <v>131</v>
      </c>
      <c r="BE222" s="209">
        <f>IF(N222="základní",J222,0)</f>
        <v>303.75</v>
      </c>
      <c r="BF222" s="209">
        <f>IF(N222="snížená",J222,0)</f>
        <v>0</v>
      </c>
      <c r="BG222" s="209">
        <f>IF(N222="zákl. přenesená",J222,0)</f>
        <v>0</v>
      </c>
      <c r="BH222" s="209">
        <f>IF(N222="sníž. přenesená",J222,0)</f>
        <v>0</v>
      </c>
      <c r="BI222" s="209">
        <f>IF(N222="nulová",J222,0)</f>
        <v>0</v>
      </c>
      <c r="BJ222" s="19" t="s">
        <v>82</v>
      </c>
      <c r="BK222" s="209">
        <f>ROUND(I222*H222,2)</f>
        <v>303.75</v>
      </c>
      <c r="BL222" s="19" t="s">
        <v>139</v>
      </c>
      <c r="BM222" s="208" t="s">
        <v>295</v>
      </c>
    </row>
    <row r="223" s="15" customFormat="1">
      <c r="A223" s="15"/>
      <c r="B223" s="235"/>
      <c r="C223" s="236"/>
      <c r="D223" s="216" t="s">
        <v>143</v>
      </c>
      <c r="E223" s="237" t="s">
        <v>17</v>
      </c>
      <c r="F223" s="238" t="s">
        <v>286</v>
      </c>
      <c r="G223" s="236"/>
      <c r="H223" s="237" t="s">
        <v>17</v>
      </c>
      <c r="I223" s="236"/>
      <c r="J223" s="236"/>
      <c r="K223" s="236"/>
      <c r="L223" s="239"/>
      <c r="M223" s="240"/>
      <c r="N223" s="241"/>
      <c r="O223" s="241"/>
      <c r="P223" s="241"/>
      <c r="Q223" s="241"/>
      <c r="R223" s="241"/>
      <c r="S223" s="241"/>
      <c r="T223" s="242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43" t="s">
        <v>143</v>
      </c>
      <c r="AU223" s="243" t="s">
        <v>132</v>
      </c>
      <c r="AV223" s="15" t="s">
        <v>82</v>
      </c>
      <c r="AW223" s="15" t="s">
        <v>34</v>
      </c>
      <c r="AX223" s="15" t="s">
        <v>74</v>
      </c>
      <c r="AY223" s="243" t="s">
        <v>131</v>
      </c>
    </row>
    <row r="224" s="13" customFormat="1">
      <c r="A224" s="13"/>
      <c r="B224" s="214"/>
      <c r="C224" s="215"/>
      <c r="D224" s="216" t="s">
        <v>143</v>
      </c>
      <c r="E224" s="217" t="s">
        <v>17</v>
      </c>
      <c r="F224" s="218" t="s">
        <v>287</v>
      </c>
      <c r="G224" s="215"/>
      <c r="H224" s="219">
        <v>12.15</v>
      </c>
      <c r="I224" s="215"/>
      <c r="J224" s="215"/>
      <c r="K224" s="215"/>
      <c r="L224" s="220"/>
      <c r="M224" s="221"/>
      <c r="N224" s="222"/>
      <c r="O224" s="222"/>
      <c r="P224" s="222"/>
      <c r="Q224" s="222"/>
      <c r="R224" s="222"/>
      <c r="S224" s="222"/>
      <c r="T224" s="22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24" t="s">
        <v>143</v>
      </c>
      <c r="AU224" s="224" t="s">
        <v>132</v>
      </c>
      <c r="AV224" s="13" t="s">
        <v>84</v>
      </c>
      <c r="AW224" s="13" t="s">
        <v>34</v>
      </c>
      <c r="AX224" s="13" t="s">
        <v>74</v>
      </c>
      <c r="AY224" s="224" t="s">
        <v>131</v>
      </c>
    </row>
    <row r="225" s="14" customFormat="1">
      <c r="A225" s="14"/>
      <c r="B225" s="225"/>
      <c r="C225" s="226"/>
      <c r="D225" s="216" t="s">
        <v>143</v>
      </c>
      <c r="E225" s="227" t="s">
        <v>17</v>
      </c>
      <c r="F225" s="228" t="s">
        <v>145</v>
      </c>
      <c r="G225" s="226"/>
      <c r="H225" s="229">
        <v>12.15</v>
      </c>
      <c r="I225" s="226"/>
      <c r="J225" s="226"/>
      <c r="K225" s="226"/>
      <c r="L225" s="230"/>
      <c r="M225" s="231"/>
      <c r="N225" s="232"/>
      <c r="O225" s="232"/>
      <c r="P225" s="232"/>
      <c r="Q225" s="232"/>
      <c r="R225" s="232"/>
      <c r="S225" s="232"/>
      <c r="T225" s="23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34" t="s">
        <v>143</v>
      </c>
      <c r="AU225" s="234" t="s">
        <v>132</v>
      </c>
      <c r="AV225" s="14" t="s">
        <v>139</v>
      </c>
      <c r="AW225" s="14" t="s">
        <v>34</v>
      </c>
      <c r="AX225" s="14" t="s">
        <v>82</v>
      </c>
      <c r="AY225" s="234" t="s">
        <v>131</v>
      </c>
    </row>
    <row r="226" s="12" customFormat="1" ht="22.8" customHeight="1">
      <c r="A226" s="12"/>
      <c r="B226" s="183"/>
      <c r="C226" s="184"/>
      <c r="D226" s="185" t="s">
        <v>73</v>
      </c>
      <c r="E226" s="196" t="s">
        <v>296</v>
      </c>
      <c r="F226" s="196" t="s">
        <v>297</v>
      </c>
      <c r="G226" s="184"/>
      <c r="H226" s="184"/>
      <c r="I226" s="184"/>
      <c r="J226" s="197">
        <f>BK226</f>
        <v>50994.179999999993</v>
      </c>
      <c r="K226" s="184"/>
      <c r="L226" s="188"/>
      <c r="M226" s="189"/>
      <c r="N226" s="190"/>
      <c r="O226" s="190"/>
      <c r="P226" s="191">
        <f>SUM(P227:P237)</f>
        <v>69.696607999999998</v>
      </c>
      <c r="Q226" s="190"/>
      <c r="R226" s="191">
        <f>SUM(R227:R237)</f>
        <v>0</v>
      </c>
      <c r="S226" s="190"/>
      <c r="T226" s="192">
        <f>SUM(T227:T237)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193" t="s">
        <v>82</v>
      </c>
      <c r="AT226" s="194" t="s">
        <v>73</v>
      </c>
      <c r="AU226" s="194" t="s">
        <v>82</v>
      </c>
      <c r="AY226" s="193" t="s">
        <v>131</v>
      </c>
      <c r="BK226" s="195">
        <f>SUM(BK227:BK237)</f>
        <v>50994.179999999993</v>
      </c>
    </row>
    <row r="227" s="2" customFormat="1" ht="37.8" customHeight="1">
      <c r="A227" s="34"/>
      <c r="B227" s="35"/>
      <c r="C227" s="198" t="s">
        <v>298</v>
      </c>
      <c r="D227" s="198" t="s">
        <v>134</v>
      </c>
      <c r="E227" s="199" t="s">
        <v>299</v>
      </c>
      <c r="F227" s="200" t="s">
        <v>300</v>
      </c>
      <c r="G227" s="201" t="s">
        <v>301</v>
      </c>
      <c r="H227" s="202">
        <v>19.021999999999998</v>
      </c>
      <c r="I227" s="203">
        <v>998</v>
      </c>
      <c r="J227" s="203">
        <f>ROUND(I227*H227,2)</f>
        <v>18983.959999999999</v>
      </c>
      <c r="K227" s="200" t="s">
        <v>138</v>
      </c>
      <c r="L227" s="40"/>
      <c r="M227" s="204" t="s">
        <v>17</v>
      </c>
      <c r="N227" s="205" t="s">
        <v>45</v>
      </c>
      <c r="O227" s="206">
        <v>2.4199999999999999</v>
      </c>
      <c r="P227" s="206">
        <f>O227*H227</f>
        <v>46.033239999999992</v>
      </c>
      <c r="Q227" s="206">
        <v>0</v>
      </c>
      <c r="R227" s="206">
        <f>Q227*H227</f>
        <v>0</v>
      </c>
      <c r="S227" s="206">
        <v>0</v>
      </c>
      <c r="T227" s="207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08" t="s">
        <v>139</v>
      </c>
      <c r="AT227" s="208" t="s">
        <v>134</v>
      </c>
      <c r="AU227" s="208" t="s">
        <v>84</v>
      </c>
      <c r="AY227" s="19" t="s">
        <v>131</v>
      </c>
      <c r="BE227" s="209">
        <f>IF(N227="základní",J227,0)</f>
        <v>18983.959999999999</v>
      </c>
      <c r="BF227" s="209">
        <f>IF(N227="snížená",J227,0)</f>
        <v>0</v>
      </c>
      <c r="BG227" s="209">
        <f>IF(N227="zákl. přenesená",J227,0)</f>
        <v>0</v>
      </c>
      <c r="BH227" s="209">
        <f>IF(N227="sníž. přenesená",J227,0)</f>
        <v>0</v>
      </c>
      <c r="BI227" s="209">
        <f>IF(N227="nulová",J227,0)</f>
        <v>0</v>
      </c>
      <c r="BJ227" s="19" t="s">
        <v>82</v>
      </c>
      <c r="BK227" s="209">
        <f>ROUND(I227*H227,2)</f>
        <v>18983.959999999999</v>
      </c>
      <c r="BL227" s="19" t="s">
        <v>139</v>
      </c>
      <c r="BM227" s="208" t="s">
        <v>302</v>
      </c>
    </row>
    <row r="228" s="2" customFormat="1">
      <c r="A228" s="34"/>
      <c r="B228" s="35"/>
      <c r="C228" s="36"/>
      <c r="D228" s="210" t="s">
        <v>141</v>
      </c>
      <c r="E228" s="36"/>
      <c r="F228" s="211" t="s">
        <v>303</v>
      </c>
      <c r="G228" s="36"/>
      <c r="H228" s="36"/>
      <c r="I228" s="36"/>
      <c r="J228" s="36"/>
      <c r="K228" s="36"/>
      <c r="L228" s="40"/>
      <c r="M228" s="212"/>
      <c r="N228" s="213"/>
      <c r="O228" s="79"/>
      <c r="P228" s="79"/>
      <c r="Q228" s="79"/>
      <c r="R228" s="79"/>
      <c r="S228" s="79"/>
      <c r="T228" s="80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9" t="s">
        <v>141</v>
      </c>
      <c r="AU228" s="19" t="s">
        <v>84</v>
      </c>
    </row>
    <row r="229" s="2" customFormat="1" ht="16.5" customHeight="1">
      <c r="A229" s="34"/>
      <c r="B229" s="35"/>
      <c r="C229" s="198" t="s">
        <v>304</v>
      </c>
      <c r="D229" s="198" t="s">
        <v>134</v>
      </c>
      <c r="E229" s="199" t="s">
        <v>305</v>
      </c>
      <c r="F229" s="200" t="s">
        <v>306</v>
      </c>
      <c r="G229" s="201" t="s">
        <v>301</v>
      </c>
      <c r="H229" s="202">
        <v>19.021999999999998</v>
      </c>
      <c r="I229" s="203">
        <v>493</v>
      </c>
      <c r="J229" s="203">
        <f>ROUND(I229*H229,2)</f>
        <v>9377.8500000000004</v>
      </c>
      <c r="K229" s="200" t="s">
        <v>138</v>
      </c>
      <c r="L229" s="40"/>
      <c r="M229" s="204" t="s">
        <v>17</v>
      </c>
      <c r="N229" s="205" t="s">
        <v>45</v>
      </c>
      <c r="O229" s="206">
        <v>1.111</v>
      </c>
      <c r="P229" s="206">
        <f>O229*H229</f>
        <v>21.133441999999999</v>
      </c>
      <c r="Q229" s="206">
        <v>0</v>
      </c>
      <c r="R229" s="206">
        <f>Q229*H229</f>
        <v>0</v>
      </c>
      <c r="S229" s="206">
        <v>0</v>
      </c>
      <c r="T229" s="207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08" t="s">
        <v>139</v>
      </c>
      <c r="AT229" s="208" t="s">
        <v>134</v>
      </c>
      <c r="AU229" s="208" t="s">
        <v>84</v>
      </c>
      <c r="AY229" s="19" t="s">
        <v>131</v>
      </c>
      <c r="BE229" s="209">
        <f>IF(N229="základní",J229,0)</f>
        <v>9377.8500000000004</v>
      </c>
      <c r="BF229" s="209">
        <f>IF(N229="snížená",J229,0)</f>
        <v>0</v>
      </c>
      <c r="BG229" s="209">
        <f>IF(N229="zákl. přenesená",J229,0)</f>
        <v>0</v>
      </c>
      <c r="BH229" s="209">
        <f>IF(N229="sníž. přenesená",J229,0)</f>
        <v>0</v>
      </c>
      <c r="BI229" s="209">
        <f>IF(N229="nulová",J229,0)</f>
        <v>0</v>
      </c>
      <c r="BJ229" s="19" t="s">
        <v>82</v>
      </c>
      <c r="BK229" s="209">
        <f>ROUND(I229*H229,2)</f>
        <v>9377.8500000000004</v>
      </c>
      <c r="BL229" s="19" t="s">
        <v>139</v>
      </c>
      <c r="BM229" s="208" t="s">
        <v>307</v>
      </c>
    </row>
    <row r="230" s="2" customFormat="1">
      <c r="A230" s="34"/>
      <c r="B230" s="35"/>
      <c r="C230" s="36"/>
      <c r="D230" s="210" t="s">
        <v>141</v>
      </c>
      <c r="E230" s="36"/>
      <c r="F230" s="211" t="s">
        <v>308</v>
      </c>
      <c r="G230" s="36"/>
      <c r="H230" s="36"/>
      <c r="I230" s="36"/>
      <c r="J230" s="36"/>
      <c r="K230" s="36"/>
      <c r="L230" s="40"/>
      <c r="M230" s="212"/>
      <c r="N230" s="213"/>
      <c r="O230" s="79"/>
      <c r="P230" s="79"/>
      <c r="Q230" s="79"/>
      <c r="R230" s="79"/>
      <c r="S230" s="79"/>
      <c r="T230" s="80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9" t="s">
        <v>141</v>
      </c>
      <c r="AU230" s="19" t="s">
        <v>84</v>
      </c>
    </row>
    <row r="231" s="2" customFormat="1" ht="33" customHeight="1">
      <c r="A231" s="34"/>
      <c r="B231" s="35"/>
      <c r="C231" s="198" t="s">
        <v>309</v>
      </c>
      <c r="D231" s="198" t="s">
        <v>134</v>
      </c>
      <c r="E231" s="199" t="s">
        <v>310</v>
      </c>
      <c r="F231" s="200" t="s">
        <v>311</v>
      </c>
      <c r="G231" s="201" t="s">
        <v>301</v>
      </c>
      <c r="H231" s="202">
        <v>19.021999999999998</v>
      </c>
      <c r="I231" s="203">
        <v>175</v>
      </c>
      <c r="J231" s="203">
        <f>ROUND(I231*H231,2)</f>
        <v>3328.8499999999999</v>
      </c>
      <c r="K231" s="200" t="s">
        <v>138</v>
      </c>
      <c r="L231" s="40"/>
      <c r="M231" s="204" t="s">
        <v>17</v>
      </c>
      <c r="N231" s="205" t="s">
        <v>45</v>
      </c>
      <c r="O231" s="206">
        <v>0.090999999999999998</v>
      </c>
      <c r="P231" s="206">
        <f>O231*H231</f>
        <v>1.7310019999999997</v>
      </c>
      <c r="Q231" s="206">
        <v>0</v>
      </c>
      <c r="R231" s="206">
        <f>Q231*H231</f>
        <v>0</v>
      </c>
      <c r="S231" s="206">
        <v>0</v>
      </c>
      <c r="T231" s="207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08" t="s">
        <v>139</v>
      </c>
      <c r="AT231" s="208" t="s">
        <v>134</v>
      </c>
      <c r="AU231" s="208" t="s">
        <v>84</v>
      </c>
      <c r="AY231" s="19" t="s">
        <v>131</v>
      </c>
      <c r="BE231" s="209">
        <f>IF(N231="základní",J231,0)</f>
        <v>3328.8499999999999</v>
      </c>
      <c r="BF231" s="209">
        <f>IF(N231="snížená",J231,0)</f>
        <v>0</v>
      </c>
      <c r="BG231" s="209">
        <f>IF(N231="zákl. přenesená",J231,0)</f>
        <v>0</v>
      </c>
      <c r="BH231" s="209">
        <f>IF(N231="sníž. přenesená",J231,0)</f>
        <v>0</v>
      </c>
      <c r="BI231" s="209">
        <f>IF(N231="nulová",J231,0)</f>
        <v>0</v>
      </c>
      <c r="BJ231" s="19" t="s">
        <v>82</v>
      </c>
      <c r="BK231" s="209">
        <f>ROUND(I231*H231,2)</f>
        <v>3328.8499999999999</v>
      </c>
      <c r="BL231" s="19" t="s">
        <v>139</v>
      </c>
      <c r="BM231" s="208" t="s">
        <v>312</v>
      </c>
    </row>
    <row r="232" s="2" customFormat="1">
      <c r="A232" s="34"/>
      <c r="B232" s="35"/>
      <c r="C232" s="36"/>
      <c r="D232" s="210" t="s">
        <v>141</v>
      </c>
      <c r="E232" s="36"/>
      <c r="F232" s="211" t="s">
        <v>313</v>
      </c>
      <c r="G232" s="36"/>
      <c r="H232" s="36"/>
      <c r="I232" s="36"/>
      <c r="J232" s="36"/>
      <c r="K232" s="36"/>
      <c r="L232" s="40"/>
      <c r="M232" s="212"/>
      <c r="N232" s="213"/>
      <c r="O232" s="79"/>
      <c r="P232" s="79"/>
      <c r="Q232" s="79"/>
      <c r="R232" s="79"/>
      <c r="S232" s="79"/>
      <c r="T232" s="80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9" t="s">
        <v>141</v>
      </c>
      <c r="AU232" s="19" t="s">
        <v>84</v>
      </c>
    </row>
    <row r="233" s="2" customFormat="1" ht="24.15" customHeight="1">
      <c r="A233" s="34"/>
      <c r="B233" s="35"/>
      <c r="C233" s="198" t="s">
        <v>314</v>
      </c>
      <c r="D233" s="198" t="s">
        <v>134</v>
      </c>
      <c r="E233" s="199" t="s">
        <v>315</v>
      </c>
      <c r="F233" s="200" t="s">
        <v>316</v>
      </c>
      <c r="G233" s="201" t="s">
        <v>301</v>
      </c>
      <c r="H233" s="202">
        <v>266.30799999999999</v>
      </c>
      <c r="I233" s="203">
        <v>14.199999999999999</v>
      </c>
      <c r="J233" s="203">
        <f>ROUND(I233*H233,2)</f>
        <v>3781.5700000000002</v>
      </c>
      <c r="K233" s="200" t="s">
        <v>138</v>
      </c>
      <c r="L233" s="40"/>
      <c r="M233" s="204" t="s">
        <v>17</v>
      </c>
      <c r="N233" s="205" t="s">
        <v>45</v>
      </c>
      <c r="O233" s="206">
        <v>0.0030000000000000001</v>
      </c>
      <c r="P233" s="206">
        <f>O233*H233</f>
        <v>0.79892399999999997</v>
      </c>
      <c r="Q233" s="206">
        <v>0</v>
      </c>
      <c r="R233" s="206">
        <f>Q233*H233</f>
        <v>0</v>
      </c>
      <c r="S233" s="206">
        <v>0</v>
      </c>
      <c r="T233" s="207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08" t="s">
        <v>139</v>
      </c>
      <c r="AT233" s="208" t="s">
        <v>134</v>
      </c>
      <c r="AU233" s="208" t="s">
        <v>84</v>
      </c>
      <c r="AY233" s="19" t="s">
        <v>131</v>
      </c>
      <c r="BE233" s="209">
        <f>IF(N233="základní",J233,0)</f>
        <v>3781.5700000000002</v>
      </c>
      <c r="BF233" s="209">
        <f>IF(N233="snížená",J233,0)</f>
        <v>0</v>
      </c>
      <c r="BG233" s="209">
        <f>IF(N233="zákl. přenesená",J233,0)</f>
        <v>0</v>
      </c>
      <c r="BH233" s="209">
        <f>IF(N233="sníž. přenesená",J233,0)</f>
        <v>0</v>
      </c>
      <c r="BI233" s="209">
        <f>IF(N233="nulová",J233,0)</f>
        <v>0</v>
      </c>
      <c r="BJ233" s="19" t="s">
        <v>82</v>
      </c>
      <c r="BK233" s="209">
        <f>ROUND(I233*H233,2)</f>
        <v>3781.5700000000002</v>
      </c>
      <c r="BL233" s="19" t="s">
        <v>139</v>
      </c>
      <c r="BM233" s="208" t="s">
        <v>317</v>
      </c>
    </row>
    <row r="234" s="2" customFormat="1">
      <c r="A234" s="34"/>
      <c r="B234" s="35"/>
      <c r="C234" s="36"/>
      <c r="D234" s="210" t="s">
        <v>141</v>
      </c>
      <c r="E234" s="36"/>
      <c r="F234" s="211" t="s">
        <v>318</v>
      </c>
      <c r="G234" s="36"/>
      <c r="H234" s="36"/>
      <c r="I234" s="36"/>
      <c r="J234" s="36"/>
      <c r="K234" s="36"/>
      <c r="L234" s="40"/>
      <c r="M234" s="212"/>
      <c r="N234" s="213"/>
      <c r="O234" s="79"/>
      <c r="P234" s="79"/>
      <c r="Q234" s="79"/>
      <c r="R234" s="79"/>
      <c r="S234" s="79"/>
      <c r="T234" s="80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9" t="s">
        <v>141</v>
      </c>
      <c r="AU234" s="19" t="s">
        <v>84</v>
      </c>
    </row>
    <row r="235" s="13" customFormat="1">
      <c r="A235" s="13"/>
      <c r="B235" s="214"/>
      <c r="C235" s="215"/>
      <c r="D235" s="216" t="s">
        <v>143</v>
      </c>
      <c r="E235" s="215"/>
      <c r="F235" s="218" t="s">
        <v>319</v>
      </c>
      <c r="G235" s="215"/>
      <c r="H235" s="219">
        <v>266.30799999999999</v>
      </c>
      <c r="I235" s="215"/>
      <c r="J235" s="215"/>
      <c r="K235" s="215"/>
      <c r="L235" s="220"/>
      <c r="M235" s="221"/>
      <c r="N235" s="222"/>
      <c r="O235" s="222"/>
      <c r="P235" s="222"/>
      <c r="Q235" s="222"/>
      <c r="R235" s="222"/>
      <c r="S235" s="222"/>
      <c r="T235" s="22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24" t="s">
        <v>143</v>
      </c>
      <c r="AU235" s="224" t="s">
        <v>84</v>
      </c>
      <c r="AV235" s="13" t="s">
        <v>84</v>
      </c>
      <c r="AW235" s="13" t="s">
        <v>4</v>
      </c>
      <c r="AX235" s="13" t="s">
        <v>82</v>
      </c>
      <c r="AY235" s="224" t="s">
        <v>131</v>
      </c>
    </row>
    <row r="236" s="2" customFormat="1" ht="49.05" customHeight="1">
      <c r="A236" s="34"/>
      <c r="B236" s="35"/>
      <c r="C236" s="198" t="s">
        <v>320</v>
      </c>
      <c r="D236" s="198" t="s">
        <v>134</v>
      </c>
      <c r="E236" s="199" t="s">
        <v>321</v>
      </c>
      <c r="F236" s="200" t="s">
        <v>322</v>
      </c>
      <c r="G236" s="201" t="s">
        <v>301</v>
      </c>
      <c r="H236" s="202">
        <v>19.021999999999998</v>
      </c>
      <c r="I236" s="203">
        <v>816</v>
      </c>
      <c r="J236" s="203">
        <f>ROUND(I236*H236,2)</f>
        <v>15521.950000000001</v>
      </c>
      <c r="K236" s="200" t="s">
        <v>138</v>
      </c>
      <c r="L236" s="40"/>
      <c r="M236" s="204" t="s">
        <v>17</v>
      </c>
      <c r="N236" s="205" t="s">
        <v>45</v>
      </c>
      <c r="O236" s="206">
        <v>0</v>
      </c>
      <c r="P236" s="206">
        <f>O236*H236</f>
        <v>0</v>
      </c>
      <c r="Q236" s="206">
        <v>0</v>
      </c>
      <c r="R236" s="206">
        <f>Q236*H236</f>
        <v>0</v>
      </c>
      <c r="S236" s="206">
        <v>0</v>
      </c>
      <c r="T236" s="207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08" t="s">
        <v>139</v>
      </c>
      <c r="AT236" s="208" t="s">
        <v>134</v>
      </c>
      <c r="AU236" s="208" t="s">
        <v>84</v>
      </c>
      <c r="AY236" s="19" t="s">
        <v>131</v>
      </c>
      <c r="BE236" s="209">
        <f>IF(N236="základní",J236,0)</f>
        <v>15521.950000000001</v>
      </c>
      <c r="BF236" s="209">
        <f>IF(N236="snížená",J236,0)</f>
        <v>0</v>
      </c>
      <c r="BG236" s="209">
        <f>IF(N236="zákl. přenesená",J236,0)</f>
        <v>0</v>
      </c>
      <c r="BH236" s="209">
        <f>IF(N236="sníž. přenesená",J236,0)</f>
        <v>0</v>
      </c>
      <c r="BI236" s="209">
        <f>IF(N236="nulová",J236,0)</f>
        <v>0</v>
      </c>
      <c r="BJ236" s="19" t="s">
        <v>82</v>
      </c>
      <c r="BK236" s="209">
        <f>ROUND(I236*H236,2)</f>
        <v>15521.950000000001</v>
      </c>
      <c r="BL236" s="19" t="s">
        <v>139</v>
      </c>
      <c r="BM236" s="208" t="s">
        <v>323</v>
      </c>
    </row>
    <row r="237" s="2" customFormat="1">
      <c r="A237" s="34"/>
      <c r="B237" s="35"/>
      <c r="C237" s="36"/>
      <c r="D237" s="210" t="s">
        <v>141</v>
      </c>
      <c r="E237" s="36"/>
      <c r="F237" s="211" t="s">
        <v>324</v>
      </c>
      <c r="G237" s="36"/>
      <c r="H237" s="36"/>
      <c r="I237" s="36"/>
      <c r="J237" s="36"/>
      <c r="K237" s="36"/>
      <c r="L237" s="40"/>
      <c r="M237" s="212"/>
      <c r="N237" s="213"/>
      <c r="O237" s="79"/>
      <c r="P237" s="79"/>
      <c r="Q237" s="79"/>
      <c r="R237" s="79"/>
      <c r="S237" s="79"/>
      <c r="T237" s="80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9" t="s">
        <v>141</v>
      </c>
      <c r="AU237" s="19" t="s">
        <v>84</v>
      </c>
    </row>
    <row r="238" s="12" customFormat="1" ht="22.8" customHeight="1">
      <c r="A238" s="12"/>
      <c r="B238" s="183"/>
      <c r="C238" s="184"/>
      <c r="D238" s="185" t="s">
        <v>73</v>
      </c>
      <c r="E238" s="196" t="s">
        <v>325</v>
      </c>
      <c r="F238" s="196" t="s">
        <v>326</v>
      </c>
      <c r="G238" s="184"/>
      <c r="H238" s="184"/>
      <c r="I238" s="184"/>
      <c r="J238" s="197">
        <f>BK238</f>
        <v>9225.7199999999993</v>
      </c>
      <c r="K238" s="184"/>
      <c r="L238" s="188"/>
      <c r="M238" s="189"/>
      <c r="N238" s="190"/>
      <c r="O238" s="190"/>
      <c r="P238" s="191">
        <f>SUM(P239:P240)</f>
        <v>19.95768</v>
      </c>
      <c r="Q238" s="190"/>
      <c r="R238" s="191">
        <f>SUM(R239:R240)</f>
        <v>0</v>
      </c>
      <c r="S238" s="190"/>
      <c r="T238" s="192">
        <f>SUM(T239:T240)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193" t="s">
        <v>82</v>
      </c>
      <c r="AT238" s="194" t="s">
        <v>73</v>
      </c>
      <c r="AU238" s="194" t="s">
        <v>82</v>
      </c>
      <c r="AY238" s="193" t="s">
        <v>131</v>
      </c>
      <c r="BK238" s="195">
        <f>SUM(BK239:BK240)</f>
        <v>9225.7199999999993</v>
      </c>
    </row>
    <row r="239" s="2" customFormat="1" ht="55.5" customHeight="1">
      <c r="A239" s="34"/>
      <c r="B239" s="35"/>
      <c r="C239" s="198" t="s">
        <v>327</v>
      </c>
      <c r="D239" s="198" t="s">
        <v>134</v>
      </c>
      <c r="E239" s="199" t="s">
        <v>328</v>
      </c>
      <c r="F239" s="200" t="s">
        <v>329</v>
      </c>
      <c r="G239" s="201" t="s">
        <v>301</v>
      </c>
      <c r="H239" s="202">
        <v>4.7069999999999999</v>
      </c>
      <c r="I239" s="203">
        <v>1960</v>
      </c>
      <c r="J239" s="203">
        <f>ROUND(I239*H239,2)</f>
        <v>9225.7199999999993</v>
      </c>
      <c r="K239" s="200" t="s">
        <v>138</v>
      </c>
      <c r="L239" s="40"/>
      <c r="M239" s="204" t="s">
        <v>17</v>
      </c>
      <c r="N239" s="205" t="s">
        <v>45</v>
      </c>
      <c r="O239" s="206">
        <v>4.2400000000000002</v>
      </c>
      <c r="P239" s="206">
        <f>O239*H239</f>
        <v>19.95768</v>
      </c>
      <c r="Q239" s="206">
        <v>0</v>
      </c>
      <c r="R239" s="206">
        <f>Q239*H239</f>
        <v>0</v>
      </c>
      <c r="S239" s="206">
        <v>0</v>
      </c>
      <c r="T239" s="207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208" t="s">
        <v>139</v>
      </c>
      <c r="AT239" s="208" t="s">
        <v>134</v>
      </c>
      <c r="AU239" s="208" t="s">
        <v>84</v>
      </c>
      <c r="AY239" s="19" t="s">
        <v>131</v>
      </c>
      <c r="BE239" s="209">
        <f>IF(N239="základní",J239,0)</f>
        <v>9225.7199999999993</v>
      </c>
      <c r="BF239" s="209">
        <f>IF(N239="snížená",J239,0)</f>
        <v>0</v>
      </c>
      <c r="BG239" s="209">
        <f>IF(N239="zákl. přenesená",J239,0)</f>
        <v>0</v>
      </c>
      <c r="BH239" s="209">
        <f>IF(N239="sníž. přenesená",J239,0)</f>
        <v>0</v>
      </c>
      <c r="BI239" s="209">
        <f>IF(N239="nulová",J239,0)</f>
        <v>0</v>
      </c>
      <c r="BJ239" s="19" t="s">
        <v>82</v>
      </c>
      <c r="BK239" s="209">
        <f>ROUND(I239*H239,2)</f>
        <v>9225.7199999999993</v>
      </c>
      <c r="BL239" s="19" t="s">
        <v>139</v>
      </c>
      <c r="BM239" s="208" t="s">
        <v>330</v>
      </c>
    </row>
    <row r="240" s="2" customFormat="1">
      <c r="A240" s="34"/>
      <c r="B240" s="35"/>
      <c r="C240" s="36"/>
      <c r="D240" s="210" t="s">
        <v>141</v>
      </c>
      <c r="E240" s="36"/>
      <c r="F240" s="211" t="s">
        <v>331</v>
      </c>
      <c r="G240" s="36"/>
      <c r="H240" s="36"/>
      <c r="I240" s="36"/>
      <c r="J240" s="36"/>
      <c r="K240" s="36"/>
      <c r="L240" s="40"/>
      <c r="M240" s="212"/>
      <c r="N240" s="213"/>
      <c r="O240" s="79"/>
      <c r="P240" s="79"/>
      <c r="Q240" s="79"/>
      <c r="R240" s="79"/>
      <c r="S240" s="79"/>
      <c r="T240" s="80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9" t="s">
        <v>141</v>
      </c>
      <c r="AU240" s="19" t="s">
        <v>84</v>
      </c>
    </row>
    <row r="241" s="12" customFormat="1" ht="25.92" customHeight="1">
      <c r="A241" s="12"/>
      <c r="B241" s="183"/>
      <c r="C241" s="184"/>
      <c r="D241" s="185" t="s">
        <v>73</v>
      </c>
      <c r="E241" s="186" t="s">
        <v>332</v>
      </c>
      <c r="F241" s="186" t="s">
        <v>333</v>
      </c>
      <c r="G241" s="184"/>
      <c r="H241" s="184"/>
      <c r="I241" s="184"/>
      <c r="J241" s="187">
        <f>BK241</f>
        <v>90133.380000000005</v>
      </c>
      <c r="K241" s="184"/>
      <c r="L241" s="188"/>
      <c r="M241" s="189"/>
      <c r="N241" s="190"/>
      <c r="O241" s="190"/>
      <c r="P241" s="191">
        <f>P242+P269+P280+P289+P305+P310+P348+P394</f>
        <v>71.618048999999999</v>
      </c>
      <c r="Q241" s="190"/>
      <c r="R241" s="191">
        <f>R242+R269+R280+R289+R305+R310+R348+R394</f>
        <v>0.82091731999999995</v>
      </c>
      <c r="S241" s="190"/>
      <c r="T241" s="192">
        <f>T242+T269+T280+T289+T305+T310+T348+T394</f>
        <v>3.9680990999999999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193" t="s">
        <v>84</v>
      </c>
      <c r="AT241" s="194" t="s">
        <v>73</v>
      </c>
      <c r="AU241" s="194" t="s">
        <v>74</v>
      </c>
      <c r="AY241" s="193" t="s">
        <v>131</v>
      </c>
      <c r="BK241" s="195">
        <f>BK242+BK269+BK280+BK289+BK305+BK310+BK348+BK394</f>
        <v>90133.380000000005</v>
      </c>
    </row>
    <row r="242" s="12" customFormat="1" ht="22.8" customHeight="1">
      <c r="A242" s="12"/>
      <c r="B242" s="183"/>
      <c r="C242" s="184"/>
      <c r="D242" s="185" t="s">
        <v>73</v>
      </c>
      <c r="E242" s="196" t="s">
        <v>334</v>
      </c>
      <c r="F242" s="196" t="s">
        <v>335</v>
      </c>
      <c r="G242" s="184"/>
      <c r="H242" s="184"/>
      <c r="I242" s="184"/>
      <c r="J242" s="197">
        <f>BK242</f>
        <v>4610.4699999999993</v>
      </c>
      <c r="K242" s="184"/>
      <c r="L242" s="188"/>
      <c r="M242" s="189"/>
      <c r="N242" s="190"/>
      <c r="O242" s="190"/>
      <c r="P242" s="191">
        <f>SUM(P243:P268)</f>
        <v>8.2654999999999994</v>
      </c>
      <c r="Q242" s="190"/>
      <c r="R242" s="191">
        <f>SUM(R243:R268)</f>
        <v>0</v>
      </c>
      <c r="S242" s="190"/>
      <c r="T242" s="192">
        <f>SUM(T243:T268)</f>
        <v>2.5642640000000001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193" t="s">
        <v>84</v>
      </c>
      <c r="AT242" s="194" t="s">
        <v>73</v>
      </c>
      <c r="AU242" s="194" t="s">
        <v>82</v>
      </c>
      <c r="AY242" s="193" t="s">
        <v>131</v>
      </c>
      <c r="BK242" s="195">
        <f>SUM(BK243:BK268)</f>
        <v>4610.4699999999993</v>
      </c>
    </row>
    <row r="243" s="2" customFormat="1" ht="55.5" customHeight="1">
      <c r="A243" s="34"/>
      <c r="B243" s="35"/>
      <c r="C243" s="198" t="s">
        <v>336</v>
      </c>
      <c r="D243" s="198" t="s">
        <v>134</v>
      </c>
      <c r="E243" s="199" t="s">
        <v>337</v>
      </c>
      <c r="F243" s="200" t="s">
        <v>338</v>
      </c>
      <c r="G243" s="201" t="s">
        <v>137</v>
      </c>
      <c r="H243" s="202">
        <v>16.34</v>
      </c>
      <c r="I243" s="203">
        <v>21</v>
      </c>
      <c r="J243" s="203">
        <f>ROUND(I243*H243,2)</f>
        <v>343.13999999999999</v>
      </c>
      <c r="K243" s="200" t="s">
        <v>138</v>
      </c>
      <c r="L243" s="40"/>
      <c r="M243" s="204" t="s">
        <v>17</v>
      </c>
      <c r="N243" s="205" t="s">
        <v>45</v>
      </c>
      <c r="O243" s="206">
        <v>0.042000000000000003</v>
      </c>
      <c r="P243" s="206">
        <f>O243*H243</f>
        <v>0.68628</v>
      </c>
      <c r="Q243" s="206">
        <v>0</v>
      </c>
      <c r="R243" s="206">
        <f>Q243*H243</f>
        <v>0</v>
      </c>
      <c r="S243" s="206">
        <v>0.0060000000000000001</v>
      </c>
      <c r="T243" s="207">
        <f>S243*H243</f>
        <v>0.098040000000000002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208" t="s">
        <v>235</v>
      </c>
      <c r="AT243" s="208" t="s">
        <v>134</v>
      </c>
      <c r="AU243" s="208" t="s">
        <v>84</v>
      </c>
      <c r="AY243" s="19" t="s">
        <v>131</v>
      </c>
      <c r="BE243" s="209">
        <f>IF(N243="základní",J243,0)</f>
        <v>343.13999999999999</v>
      </c>
      <c r="BF243" s="209">
        <f>IF(N243="snížená",J243,0)</f>
        <v>0</v>
      </c>
      <c r="BG243" s="209">
        <f>IF(N243="zákl. přenesená",J243,0)</f>
        <v>0</v>
      </c>
      <c r="BH243" s="209">
        <f>IF(N243="sníž. přenesená",J243,0)</f>
        <v>0</v>
      </c>
      <c r="BI243" s="209">
        <f>IF(N243="nulová",J243,0)</f>
        <v>0</v>
      </c>
      <c r="BJ243" s="19" t="s">
        <v>82</v>
      </c>
      <c r="BK243" s="209">
        <f>ROUND(I243*H243,2)</f>
        <v>343.13999999999999</v>
      </c>
      <c r="BL243" s="19" t="s">
        <v>235</v>
      </c>
      <c r="BM243" s="208" t="s">
        <v>339</v>
      </c>
    </row>
    <row r="244" s="2" customFormat="1">
      <c r="A244" s="34"/>
      <c r="B244" s="35"/>
      <c r="C244" s="36"/>
      <c r="D244" s="210" t="s">
        <v>141</v>
      </c>
      <c r="E244" s="36"/>
      <c r="F244" s="211" t="s">
        <v>340</v>
      </c>
      <c r="G244" s="36"/>
      <c r="H244" s="36"/>
      <c r="I244" s="36"/>
      <c r="J244" s="36"/>
      <c r="K244" s="36"/>
      <c r="L244" s="40"/>
      <c r="M244" s="212"/>
      <c r="N244" s="213"/>
      <c r="O244" s="79"/>
      <c r="P244" s="79"/>
      <c r="Q244" s="79"/>
      <c r="R244" s="79"/>
      <c r="S244" s="79"/>
      <c r="T244" s="80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9" t="s">
        <v>141</v>
      </c>
      <c r="AU244" s="19" t="s">
        <v>84</v>
      </c>
    </row>
    <row r="245" s="15" customFormat="1">
      <c r="A245" s="15"/>
      <c r="B245" s="235"/>
      <c r="C245" s="236"/>
      <c r="D245" s="216" t="s">
        <v>143</v>
      </c>
      <c r="E245" s="237" t="s">
        <v>17</v>
      </c>
      <c r="F245" s="238" t="s">
        <v>254</v>
      </c>
      <c r="G245" s="236"/>
      <c r="H245" s="237" t="s">
        <v>17</v>
      </c>
      <c r="I245" s="236"/>
      <c r="J245" s="236"/>
      <c r="K245" s="236"/>
      <c r="L245" s="239"/>
      <c r="M245" s="240"/>
      <c r="N245" s="241"/>
      <c r="O245" s="241"/>
      <c r="P245" s="241"/>
      <c r="Q245" s="241"/>
      <c r="R245" s="241"/>
      <c r="S245" s="241"/>
      <c r="T245" s="242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43" t="s">
        <v>143</v>
      </c>
      <c r="AU245" s="243" t="s">
        <v>84</v>
      </c>
      <c r="AV245" s="15" t="s">
        <v>82</v>
      </c>
      <c r="AW245" s="15" t="s">
        <v>34</v>
      </c>
      <c r="AX245" s="15" t="s">
        <v>74</v>
      </c>
      <c r="AY245" s="243" t="s">
        <v>131</v>
      </c>
    </row>
    <row r="246" s="13" customFormat="1">
      <c r="A246" s="13"/>
      <c r="B246" s="214"/>
      <c r="C246" s="215"/>
      <c r="D246" s="216" t="s">
        <v>143</v>
      </c>
      <c r="E246" s="217" t="s">
        <v>17</v>
      </c>
      <c r="F246" s="218" t="s">
        <v>255</v>
      </c>
      <c r="G246" s="215"/>
      <c r="H246" s="219">
        <v>16.34</v>
      </c>
      <c r="I246" s="215"/>
      <c r="J246" s="215"/>
      <c r="K246" s="215"/>
      <c r="L246" s="220"/>
      <c r="M246" s="221"/>
      <c r="N246" s="222"/>
      <c r="O246" s="222"/>
      <c r="P246" s="222"/>
      <c r="Q246" s="222"/>
      <c r="R246" s="222"/>
      <c r="S246" s="222"/>
      <c r="T246" s="22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24" t="s">
        <v>143</v>
      </c>
      <c r="AU246" s="224" t="s">
        <v>84</v>
      </c>
      <c r="AV246" s="13" t="s">
        <v>84</v>
      </c>
      <c r="AW246" s="13" t="s">
        <v>34</v>
      </c>
      <c r="AX246" s="13" t="s">
        <v>74</v>
      </c>
      <c r="AY246" s="224" t="s">
        <v>131</v>
      </c>
    </row>
    <row r="247" s="14" customFormat="1">
      <c r="A247" s="14"/>
      <c r="B247" s="225"/>
      <c r="C247" s="226"/>
      <c r="D247" s="216" t="s">
        <v>143</v>
      </c>
      <c r="E247" s="227" t="s">
        <v>17</v>
      </c>
      <c r="F247" s="228" t="s">
        <v>145</v>
      </c>
      <c r="G247" s="226"/>
      <c r="H247" s="229">
        <v>16.34</v>
      </c>
      <c r="I247" s="226"/>
      <c r="J247" s="226"/>
      <c r="K247" s="226"/>
      <c r="L247" s="230"/>
      <c r="M247" s="231"/>
      <c r="N247" s="232"/>
      <c r="O247" s="232"/>
      <c r="P247" s="232"/>
      <c r="Q247" s="232"/>
      <c r="R247" s="232"/>
      <c r="S247" s="232"/>
      <c r="T247" s="23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34" t="s">
        <v>143</v>
      </c>
      <c r="AU247" s="234" t="s">
        <v>84</v>
      </c>
      <c r="AV247" s="14" t="s">
        <v>139</v>
      </c>
      <c r="AW247" s="14" t="s">
        <v>34</v>
      </c>
      <c r="AX247" s="14" t="s">
        <v>82</v>
      </c>
      <c r="AY247" s="234" t="s">
        <v>131</v>
      </c>
    </row>
    <row r="248" s="2" customFormat="1" ht="16.5" customHeight="1">
      <c r="A248" s="34"/>
      <c r="B248" s="35"/>
      <c r="C248" s="198" t="s">
        <v>341</v>
      </c>
      <c r="D248" s="198" t="s">
        <v>134</v>
      </c>
      <c r="E248" s="199" t="s">
        <v>342</v>
      </c>
      <c r="F248" s="200" t="s">
        <v>343</v>
      </c>
      <c r="G248" s="201" t="s">
        <v>137</v>
      </c>
      <c r="H248" s="202">
        <v>16.34</v>
      </c>
      <c r="I248" s="203">
        <v>10</v>
      </c>
      <c r="J248" s="203">
        <f>ROUND(I248*H248,2)</f>
        <v>163.40000000000001</v>
      </c>
      <c r="K248" s="200" t="s">
        <v>17</v>
      </c>
      <c r="L248" s="40"/>
      <c r="M248" s="204" t="s">
        <v>17</v>
      </c>
      <c r="N248" s="205" t="s">
        <v>45</v>
      </c>
      <c r="O248" s="206">
        <v>0.042000000000000003</v>
      </c>
      <c r="P248" s="206">
        <f>O248*H248</f>
        <v>0.68628</v>
      </c>
      <c r="Q248" s="206">
        <v>0</v>
      </c>
      <c r="R248" s="206">
        <f>Q248*H248</f>
        <v>0</v>
      </c>
      <c r="S248" s="206">
        <v>0.00059999999999999995</v>
      </c>
      <c r="T248" s="207">
        <f>S248*H248</f>
        <v>0.0098039999999999985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08" t="s">
        <v>235</v>
      </c>
      <c r="AT248" s="208" t="s">
        <v>134</v>
      </c>
      <c r="AU248" s="208" t="s">
        <v>84</v>
      </c>
      <c r="AY248" s="19" t="s">
        <v>131</v>
      </c>
      <c r="BE248" s="209">
        <f>IF(N248="základní",J248,0)</f>
        <v>163.40000000000001</v>
      </c>
      <c r="BF248" s="209">
        <f>IF(N248="snížená",J248,0)</f>
        <v>0</v>
      </c>
      <c r="BG248" s="209">
        <f>IF(N248="zákl. přenesená",J248,0)</f>
        <v>0</v>
      </c>
      <c r="BH248" s="209">
        <f>IF(N248="sníž. přenesená",J248,0)</f>
        <v>0</v>
      </c>
      <c r="BI248" s="209">
        <f>IF(N248="nulová",J248,0)</f>
        <v>0</v>
      </c>
      <c r="BJ248" s="19" t="s">
        <v>82</v>
      </c>
      <c r="BK248" s="209">
        <f>ROUND(I248*H248,2)</f>
        <v>163.40000000000001</v>
      </c>
      <c r="BL248" s="19" t="s">
        <v>235</v>
      </c>
      <c r="BM248" s="208" t="s">
        <v>344</v>
      </c>
    </row>
    <row r="249" s="15" customFormat="1">
      <c r="A249" s="15"/>
      <c r="B249" s="235"/>
      <c r="C249" s="236"/>
      <c r="D249" s="216" t="s">
        <v>143</v>
      </c>
      <c r="E249" s="237" t="s">
        <v>17</v>
      </c>
      <c r="F249" s="238" t="s">
        <v>254</v>
      </c>
      <c r="G249" s="236"/>
      <c r="H249" s="237" t="s">
        <v>17</v>
      </c>
      <c r="I249" s="236"/>
      <c r="J249" s="236"/>
      <c r="K249" s="236"/>
      <c r="L249" s="239"/>
      <c r="M249" s="240"/>
      <c r="N249" s="241"/>
      <c r="O249" s="241"/>
      <c r="P249" s="241"/>
      <c r="Q249" s="241"/>
      <c r="R249" s="241"/>
      <c r="S249" s="241"/>
      <c r="T249" s="242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43" t="s">
        <v>143</v>
      </c>
      <c r="AU249" s="243" t="s">
        <v>84</v>
      </c>
      <c r="AV249" s="15" t="s">
        <v>82</v>
      </c>
      <c r="AW249" s="15" t="s">
        <v>34</v>
      </c>
      <c r="AX249" s="15" t="s">
        <v>74</v>
      </c>
      <c r="AY249" s="243" t="s">
        <v>131</v>
      </c>
    </row>
    <row r="250" s="13" customFormat="1">
      <c r="A250" s="13"/>
      <c r="B250" s="214"/>
      <c r="C250" s="215"/>
      <c r="D250" s="216" t="s">
        <v>143</v>
      </c>
      <c r="E250" s="217" t="s">
        <v>17</v>
      </c>
      <c r="F250" s="218" t="s">
        <v>255</v>
      </c>
      <c r="G250" s="215"/>
      <c r="H250" s="219">
        <v>16.34</v>
      </c>
      <c r="I250" s="215"/>
      <c r="J250" s="215"/>
      <c r="K250" s="215"/>
      <c r="L250" s="220"/>
      <c r="M250" s="221"/>
      <c r="N250" s="222"/>
      <c r="O250" s="222"/>
      <c r="P250" s="222"/>
      <c r="Q250" s="222"/>
      <c r="R250" s="222"/>
      <c r="S250" s="222"/>
      <c r="T250" s="22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24" t="s">
        <v>143</v>
      </c>
      <c r="AU250" s="224" t="s">
        <v>84</v>
      </c>
      <c r="AV250" s="13" t="s">
        <v>84</v>
      </c>
      <c r="AW250" s="13" t="s">
        <v>34</v>
      </c>
      <c r="AX250" s="13" t="s">
        <v>74</v>
      </c>
      <c r="AY250" s="224" t="s">
        <v>131</v>
      </c>
    </row>
    <row r="251" s="14" customFormat="1">
      <c r="A251" s="14"/>
      <c r="B251" s="225"/>
      <c r="C251" s="226"/>
      <c r="D251" s="216" t="s">
        <v>143</v>
      </c>
      <c r="E251" s="227" t="s">
        <v>17</v>
      </c>
      <c r="F251" s="228" t="s">
        <v>145</v>
      </c>
      <c r="G251" s="226"/>
      <c r="H251" s="229">
        <v>16.34</v>
      </c>
      <c r="I251" s="226"/>
      <c r="J251" s="226"/>
      <c r="K251" s="226"/>
      <c r="L251" s="230"/>
      <c r="M251" s="231"/>
      <c r="N251" s="232"/>
      <c r="O251" s="232"/>
      <c r="P251" s="232"/>
      <c r="Q251" s="232"/>
      <c r="R251" s="232"/>
      <c r="S251" s="232"/>
      <c r="T251" s="233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34" t="s">
        <v>143</v>
      </c>
      <c r="AU251" s="234" t="s">
        <v>84</v>
      </c>
      <c r="AV251" s="14" t="s">
        <v>139</v>
      </c>
      <c r="AW251" s="14" t="s">
        <v>34</v>
      </c>
      <c r="AX251" s="14" t="s">
        <v>82</v>
      </c>
      <c r="AY251" s="234" t="s">
        <v>131</v>
      </c>
    </row>
    <row r="252" s="2" customFormat="1" ht="49.05" customHeight="1">
      <c r="A252" s="34"/>
      <c r="B252" s="35"/>
      <c r="C252" s="198" t="s">
        <v>345</v>
      </c>
      <c r="D252" s="198" t="s">
        <v>134</v>
      </c>
      <c r="E252" s="199" t="s">
        <v>346</v>
      </c>
      <c r="F252" s="200" t="s">
        <v>347</v>
      </c>
      <c r="G252" s="201" t="s">
        <v>137</v>
      </c>
      <c r="H252" s="202">
        <v>12.15</v>
      </c>
      <c r="I252" s="203">
        <v>46.799999999999997</v>
      </c>
      <c r="J252" s="203">
        <f>ROUND(I252*H252,2)</f>
        <v>568.62</v>
      </c>
      <c r="K252" s="200" t="s">
        <v>138</v>
      </c>
      <c r="L252" s="40"/>
      <c r="M252" s="204" t="s">
        <v>17</v>
      </c>
      <c r="N252" s="205" t="s">
        <v>45</v>
      </c>
      <c r="O252" s="206">
        <v>0.080000000000000002</v>
      </c>
      <c r="P252" s="206">
        <f>O252*H252</f>
        <v>0.97200000000000009</v>
      </c>
      <c r="Q252" s="206">
        <v>0</v>
      </c>
      <c r="R252" s="206">
        <f>Q252*H252</f>
        <v>0</v>
      </c>
      <c r="S252" s="206">
        <v>0.035000000000000003</v>
      </c>
      <c r="T252" s="207">
        <f>S252*H252</f>
        <v>0.42525000000000007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208" t="s">
        <v>235</v>
      </c>
      <c r="AT252" s="208" t="s">
        <v>134</v>
      </c>
      <c r="AU252" s="208" t="s">
        <v>84</v>
      </c>
      <c r="AY252" s="19" t="s">
        <v>131</v>
      </c>
      <c r="BE252" s="209">
        <f>IF(N252="základní",J252,0)</f>
        <v>568.62</v>
      </c>
      <c r="BF252" s="209">
        <f>IF(N252="snížená",J252,0)</f>
        <v>0</v>
      </c>
      <c r="BG252" s="209">
        <f>IF(N252="zákl. přenesená",J252,0)</f>
        <v>0</v>
      </c>
      <c r="BH252" s="209">
        <f>IF(N252="sníž. přenesená",J252,0)</f>
        <v>0</v>
      </c>
      <c r="BI252" s="209">
        <f>IF(N252="nulová",J252,0)</f>
        <v>0</v>
      </c>
      <c r="BJ252" s="19" t="s">
        <v>82</v>
      </c>
      <c r="BK252" s="209">
        <f>ROUND(I252*H252,2)</f>
        <v>568.62</v>
      </c>
      <c r="BL252" s="19" t="s">
        <v>235</v>
      </c>
      <c r="BM252" s="208" t="s">
        <v>348</v>
      </c>
    </row>
    <row r="253" s="2" customFormat="1">
      <c r="A253" s="34"/>
      <c r="B253" s="35"/>
      <c r="C253" s="36"/>
      <c r="D253" s="210" t="s">
        <v>141</v>
      </c>
      <c r="E253" s="36"/>
      <c r="F253" s="211" t="s">
        <v>349</v>
      </c>
      <c r="G253" s="36"/>
      <c r="H253" s="36"/>
      <c r="I253" s="36"/>
      <c r="J253" s="36"/>
      <c r="K253" s="36"/>
      <c r="L253" s="40"/>
      <c r="M253" s="212"/>
      <c r="N253" s="213"/>
      <c r="O253" s="79"/>
      <c r="P253" s="79"/>
      <c r="Q253" s="79"/>
      <c r="R253" s="79"/>
      <c r="S253" s="79"/>
      <c r="T253" s="80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9" t="s">
        <v>141</v>
      </c>
      <c r="AU253" s="19" t="s">
        <v>84</v>
      </c>
    </row>
    <row r="254" s="15" customFormat="1">
      <c r="A254" s="15"/>
      <c r="B254" s="235"/>
      <c r="C254" s="236"/>
      <c r="D254" s="216" t="s">
        <v>143</v>
      </c>
      <c r="E254" s="237" t="s">
        <v>17</v>
      </c>
      <c r="F254" s="238" t="s">
        <v>286</v>
      </c>
      <c r="G254" s="236"/>
      <c r="H254" s="237" t="s">
        <v>17</v>
      </c>
      <c r="I254" s="236"/>
      <c r="J254" s="236"/>
      <c r="K254" s="236"/>
      <c r="L254" s="239"/>
      <c r="M254" s="240"/>
      <c r="N254" s="241"/>
      <c r="O254" s="241"/>
      <c r="P254" s="241"/>
      <c r="Q254" s="241"/>
      <c r="R254" s="241"/>
      <c r="S254" s="241"/>
      <c r="T254" s="242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43" t="s">
        <v>143</v>
      </c>
      <c r="AU254" s="243" t="s">
        <v>84</v>
      </c>
      <c r="AV254" s="15" t="s">
        <v>82</v>
      </c>
      <c r="AW254" s="15" t="s">
        <v>34</v>
      </c>
      <c r="AX254" s="15" t="s">
        <v>74</v>
      </c>
      <c r="AY254" s="243" t="s">
        <v>131</v>
      </c>
    </row>
    <row r="255" s="13" customFormat="1">
      <c r="A255" s="13"/>
      <c r="B255" s="214"/>
      <c r="C255" s="215"/>
      <c r="D255" s="216" t="s">
        <v>143</v>
      </c>
      <c r="E255" s="217" t="s">
        <v>17</v>
      </c>
      <c r="F255" s="218" t="s">
        <v>287</v>
      </c>
      <c r="G255" s="215"/>
      <c r="H255" s="219">
        <v>12.15</v>
      </c>
      <c r="I255" s="215"/>
      <c r="J255" s="215"/>
      <c r="K255" s="215"/>
      <c r="L255" s="220"/>
      <c r="M255" s="221"/>
      <c r="N255" s="222"/>
      <c r="O255" s="222"/>
      <c r="P255" s="222"/>
      <c r="Q255" s="222"/>
      <c r="R255" s="222"/>
      <c r="S255" s="222"/>
      <c r="T255" s="22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24" t="s">
        <v>143</v>
      </c>
      <c r="AU255" s="224" t="s">
        <v>84</v>
      </c>
      <c r="AV255" s="13" t="s">
        <v>84</v>
      </c>
      <c r="AW255" s="13" t="s">
        <v>34</v>
      </c>
      <c r="AX255" s="13" t="s">
        <v>74</v>
      </c>
      <c r="AY255" s="224" t="s">
        <v>131</v>
      </c>
    </row>
    <row r="256" s="14" customFormat="1">
      <c r="A256" s="14"/>
      <c r="B256" s="225"/>
      <c r="C256" s="226"/>
      <c r="D256" s="216" t="s">
        <v>143</v>
      </c>
      <c r="E256" s="227" t="s">
        <v>17</v>
      </c>
      <c r="F256" s="228" t="s">
        <v>145</v>
      </c>
      <c r="G256" s="226"/>
      <c r="H256" s="229">
        <v>12.15</v>
      </c>
      <c r="I256" s="226"/>
      <c r="J256" s="226"/>
      <c r="K256" s="226"/>
      <c r="L256" s="230"/>
      <c r="M256" s="231"/>
      <c r="N256" s="232"/>
      <c r="O256" s="232"/>
      <c r="P256" s="232"/>
      <c r="Q256" s="232"/>
      <c r="R256" s="232"/>
      <c r="S256" s="232"/>
      <c r="T256" s="23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34" t="s">
        <v>143</v>
      </c>
      <c r="AU256" s="234" t="s">
        <v>84</v>
      </c>
      <c r="AV256" s="14" t="s">
        <v>139</v>
      </c>
      <c r="AW256" s="14" t="s">
        <v>34</v>
      </c>
      <c r="AX256" s="14" t="s">
        <v>82</v>
      </c>
      <c r="AY256" s="234" t="s">
        <v>131</v>
      </c>
    </row>
    <row r="257" s="2" customFormat="1" ht="44.25" customHeight="1">
      <c r="A257" s="34"/>
      <c r="B257" s="35"/>
      <c r="C257" s="198" t="s">
        <v>350</v>
      </c>
      <c r="D257" s="198" t="s">
        <v>134</v>
      </c>
      <c r="E257" s="199" t="s">
        <v>351</v>
      </c>
      <c r="F257" s="200" t="s">
        <v>352</v>
      </c>
      <c r="G257" s="201" t="s">
        <v>137</v>
      </c>
      <c r="H257" s="202">
        <v>17.364999999999998</v>
      </c>
      <c r="I257" s="203">
        <v>51.399999999999999</v>
      </c>
      <c r="J257" s="203">
        <f>ROUND(I257*H257,2)</f>
        <v>892.55999999999995</v>
      </c>
      <c r="K257" s="200" t="s">
        <v>138</v>
      </c>
      <c r="L257" s="40"/>
      <c r="M257" s="204" t="s">
        <v>17</v>
      </c>
      <c r="N257" s="205" t="s">
        <v>45</v>
      </c>
      <c r="O257" s="206">
        <v>0.085999999999999993</v>
      </c>
      <c r="P257" s="206">
        <f>O257*H257</f>
        <v>1.4933899999999998</v>
      </c>
      <c r="Q257" s="206">
        <v>0</v>
      </c>
      <c r="R257" s="206">
        <f>Q257*H257</f>
        <v>0</v>
      </c>
      <c r="S257" s="206">
        <v>0.014999999999999999</v>
      </c>
      <c r="T257" s="207">
        <f>S257*H257</f>
        <v>0.26047499999999996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208" t="s">
        <v>235</v>
      </c>
      <c r="AT257" s="208" t="s">
        <v>134</v>
      </c>
      <c r="AU257" s="208" t="s">
        <v>84</v>
      </c>
      <c r="AY257" s="19" t="s">
        <v>131</v>
      </c>
      <c r="BE257" s="209">
        <f>IF(N257="základní",J257,0)</f>
        <v>892.55999999999995</v>
      </c>
      <c r="BF257" s="209">
        <f>IF(N257="snížená",J257,0)</f>
        <v>0</v>
      </c>
      <c r="BG257" s="209">
        <f>IF(N257="zákl. přenesená",J257,0)</f>
        <v>0</v>
      </c>
      <c r="BH257" s="209">
        <f>IF(N257="sníž. přenesená",J257,0)</f>
        <v>0</v>
      </c>
      <c r="BI257" s="209">
        <f>IF(N257="nulová",J257,0)</f>
        <v>0</v>
      </c>
      <c r="BJ257" s="19" t="s">
        <v>82</v>
      </c>
      <c r="BK257" s="209">
        <f>ROUND(I257*H257,2)</f>
        <v>892.55999999999995</v>
      </c>
      <c r="BL257" s="19" t="s">
        <v>235</v>
      </c>
      <c r="BM257" s="208" t="s">
        <v>353</v>
      </c>
    </row>
    <row r="258" s="2" customFormat="1">
      <c r="A258" s="34"/>
      <c r="B258" s="35"/>
      <c r="C258" s="36"/>
      <c r="D258" s="210" t="s">
        <v>141</v>
      </c>
      <c r="E258" s="36"/>
      <c r="F258" s="211" t="s">
        <v>354</v>
      </c>
      <c r="G258" s="36"/>
      <c r="H258" s="36"/>
      <c r="I258" s="36"/>
      <c r="J258" s="36"/>
      <c r="K258" s="36"/>
      <c r="L258" s="40"/>
      <c r="M258" s="212"/>
      <c r="N258" s="213"/>
      <c r="O258" s="79"/>
      <c r="P258" s="79"/>
      <c r="Q258" s="79"/>
      <c r="R258" s="79"/>
      <c r="S258" s="79"/>
      <c r="T258" s="80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9" t="s">
        <v>141</v>
      </c>
      <c r="AU258" s="19" t="s">
        <v>84</v>
      </c>
    </row>
    <row r="259" s="13" customFormat="1">
      <c r="A259" s="13"/>
      <c r="B259" s="214"/>
      <c r="C259" s="215"/>
      <c r="D259" s="216" t="s">
        <v>143</v>
      </c>
      <c r="E259" s="217" t="s">
        <v>17</v>
      </c>
      <c r="F259" s="218" t="s">
        <v>355</v>
      </c>
      <c r="G259" s="215"/>
      <c r="H259" s="219">
        <v>17.364999999999998</v>
      </c>
      <c r="I259" s="215"/>
      <c r="J259" s="215"/>
      <c r="K259" s="215"/>
      <c r="L259" s="220"/>
      <c r="M259" s="221"/>
      <c r="N259" s="222"/>
      <c r="O259" s="222"/>
      <c r="P259" s="222"/>
      <c r="Q259" s="222"/>
      <c r="R259" s="222"/>
      <c r="S259" s="222"/>
      <c r="T259" s="22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24" t="s">
        <v>143</v>
      </c>
      <c r="AU259" s="224" t="s">
        <v>84</v>
      </c>
      <c r="AV259" s="13" t="s">
        <v>84</v>
      </c>
      <c r="AW259" s="13" t="s">
        <v>34</v>
      </c>
      <c r="AX259" s="13" t="s">
        <v>74</v>
      </c>
      <c r="AY259" s="224" t="s">
        <v>131</v>
      </c>
    </row>
    <row r="260" s="14" customFormat="1">
      <c r="A260" s="14"/>
      <c r="B260" s="225"/>
      <c r="C260" s="226"/>
      <c r="D260" s="216" t="s">
        <v>143</v>
      </c>
      <c r="E260" s="227" t="s">
        <v>17</v>
      </c>
      <c r="F260" s="228" t="s">
        <v>145</v>
      </c>
      <c r="G260" s="226"/>
      <c r="H260" s="229">
        <v>17.364999999999998</v>
      </c>
      <c r="I260" s="226"/>
      <c r="J260" s="226"/>
      <c r="K260" s="226"/>
      <c r="L260" s="230"/>
      <c r="M260" s="231"/>
      <c r="N260" s="232"/>
      <c r="O260" s="232"/>
      <c r="P260" s="232"/>
      <c r="Q260" s="232"/>
      <c r="R260" s="232"/>
      <c r="S260" s="232"/>
      <c r="T260" s="233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34" t="s">
        <v>143</v>
      </c>
      <c r="AU260" s="234" t="s">
        <v>84</v>
      </c>
      <c r="AV260" s="14" t="s">
        <v>139</v>
      </c>
      <c r="AW260" s="14" t="s">
        <v>34</v>
      </c>
      <c r="AX260" s="14" t="s">
        <v>82</v>
      </c>
      <c r="AY260" s="234" t="s">
        <v>131</v>
      </c>
    </row>
    <row r="261" s="2" customFormat="1" ht="44.25" customHeight="1">
      <c r="A261" s="34"/>
      <c r="B261" s="35"/>
      <c r="C261" s="198" t="s">
        <v>356</v>
      </c>
      <c r="D261" s="198" t="s">
        <v>134</v>
      </c>
      <c r="E261" s="199" t="s">
        <v>357</v>
      </c>
      <c r="F261" s="200" t="s">
        <v>358</v>
      </c>
      <c r="G261" s="201" t="s">
        <v>137</v>
      </c>
      <c r="H261" s="202">
        <v>29.646999999999998</v>
      </c>
      <c r="I261" s="203">
        <v>53.700000000000003</v>
      </c>
      <c r="J261" s="203">
        <f>ROUND(I261*H261,2)</f>
        <v>1592.04</v>
      </c>
      <c r="K261" s="200" t="s">
        <v>138</v>
      </c>
      <c r="L261" s="40"/>
      <c r="M261" s="204" t="s">
        <v>17</v>
      </c>
      <c r="N261" s="205" t="s">
        <v>45</v>
      </c>
      <c r="O261" s="206">
        <v>0.089999999999999997</v>
      </c>
      <c r="P261" s="206">
        <f>O261*H261</f>
        <v>2.6682299999999999</v>
      </c>
      <c r="Q261" s="206">
        <v>0</v>
      </c>
      <c r="R261" s="206">
        <f>Q261*H261</f>
        <v>0</v>
      </c>
      <c r="S261" s="206">
        <v>0.035000000000000003</v>
      </c>
      <c r="T261" s="207">
        <f>S261*H261</f>
        <v>1.0376450000000002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208" t="s">
        <v>235</v>
      </c>
      <c r="AT261" s="208" t="s">
        <v>134</v>
      </c>
      <c r="AU261" s="208" t="s">
        <v>84</v>
      </c>
      <c r="AY261" s="19" t="s">
        <v>131</v>
      </c>
      <c r="BE261" s="209">
        <f>IF(N261="základní",J261,0)</f>
        <v>1592.04</v>
      </c>
      <c r="BF261" s="209">
        <f>IF(N261="snížená",J261,0)</f>
        <v>0</v>
      </c>
      <c r="BG261" s="209">
        <f>IF(N261="zákl. přenesená",J261,0)</f>
        <v>0</v>
      </c>
      <c r="BH261" s="209">
        <f>IF(N261="sníž. přenesená",J261,0)</f>
        <v>0</v>
      </c>
      <c r="BI261" s="209">
        <f>IF(N261="nulová",J261,0)</f>
        <v>0</v>
      </c>
      <c r="BJ261" s="19" t="s">
        <v>82</v>
      </c>
      <c r="BK261" s="209">
        <f>ROUND(I261*H261,2)</f>
        <v>1592.04</v>
      </c>
      <c r="BL261" s="19" t="s">
        <v>235</v>
      </c>
      <c r="BM261" s="208" t="s">
        <v>359</v>
      </c>
    </row>
    <row r="262" s="2" customFormat="1">
      <c r="A262" s="34"/>
      <c r="B262" s="35"/>
      <c r="C262" s="36"/>
      <c r="D262" s="210" t="s">
        <v>141</v>
      </c>
      <c r="E262" s="36"/>
      <c r="F262" s="211" t="s">
        <v>360</v>
      </c>
      <c r="G262" s="36"/>
      <c r="H262" s="36"/>
      <c r="I262" s="36"/>
      <c r="J262" s="36"/>
      <c r="K262" s="36"/>
      <c r="L262" s="40"/>
      <c r="M262" s="212"/>
      <c r="N262" s="213"/>
      <c r="O262" s="79"/>
      <c r="P262" s="79"/>
      <c r="Q262" s="79"/>
      <c r="R262" s="79"/>
      <c r="S262" s="79"/>
      <c r="T262" s="80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T262" s="19" t="s">
        <v>141</v>
      </c>
      <c r="AU262" s="19" t="s">
        <v>84</v>
      </c>
    </row>
    <row r="263" s="13" customFormat="1">
      <c r="A263" s="13"/>
      <c r="B263" s="214"/>
      <c r="C263" s="215"/>
      <c r="D263" s="216" t="s">
        <v>143</v>
      </c>
      <c r="E263" s="217" t="s">
        <v>17</v>
      </c>
      <c r="F263" s="218" t="s">
        <v>361</v>
      </c>
      <c r="G263" s="215"/>
      <c r="H263" s="219">
        <v>29.646999999999998</v>
      </c>
      <c r="I263" s="215"/>
      <c r="J263" s="215"/>
      <c r="K263" s="215"/>
      <c r="L263" s="220"/>
      <c r="M263" s="221"/>
      <c r="N263" s="222"/>
      <c r="O263" s="222"/>
      <c r="P263" s="222"/>
      <c r="Q263" s="222"/>
      <c r="R263" s="222"/>
      <c r="S263" s="222"/>
      <c r="T263" s="22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24" t="s">
        <v>143</v>
      </c>
      <c r="AU263" s="224" t="s">
        <v>84</v>
      </c>
      <c r="AV263" s="13" t="s">
        <v>84</v>
      </c>
      <c r="AW263" s="13" t="s">
        <v>34</v>
      </c>
      <c r="AX263" s="13" t="s">
        <v>74</v>
      </c>
      <c r="AY263" s="224" t="s">
        <v>131</v>
      </c>
    </row>
    <row r="264" s="14" customFormat="1">
      <c r="A264" s="14"/>
      <c r="B264" s="225"/>
      <c r="C264" s="226"/>
      <c r="D264" s="216" t="s">
        <v>143</v>
      </c>
      <c r="E264" s="227" t="s">
        <v>17</v>
      </c>
      <c r="F264" s="228" t="s">
        <v>145</v>
      </c>
      <c r="G264" s="226"/>
      <c r="H264" s="229">
        <v>29.646999999999998</v>
      </c>
      <c r="I264" s="226"/>
      <c r="J264" s="226"/>
      <c r="K264" s="226"/>
      <c r="L264" s="230"/>
      <c r="M264" s="231"/>
      <c r="N264" s="232"/>
      <c r="O264" s="232"/>
      <c r="P264" s="232"/>
      <c r="Q264" s="232"/>
      <c r="R264" s="232"/>
      <c r="S264" s="232"/>
      <c r="T264" s="233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34" t="s">
        <v>143</v>
      </c>
      <c r="AU264" s="234" t="s">
        <v>84</v>
      </c>
      <c r="AV264" s="14" t="s">
        <v>139</v>
      </c>
      <c r="AW264" s="14" t="s">
        <v>34</v>
      </c>
      <c r="AX264" s="14" t="s">
        <v>82</v>
      </c>
      <c r="AY264" s="234" t="s">
        <v>131</v>
      </c>
    </row>
    <row r="265" s="2" customFormat="1" ht="44.25" customHeight="1">
      <c r="A265" s="34"/>
      <c r="B265" s="35"/>
      <c r="C265" s="198" t="s">
        <v>362</v>
      </c>
      <c r="D265" s="198" t="s">
        <v>134</v>
      </c>
      <c r="E265" s="199" t="s">
        <v>363</v>
      </c>
      <c r="F265" s="200" t="s">
        <v>364</v>
      </c>
      <c r="G265" s="201" t="s">
        <v>137</v>
      </c>
      <c r="H265" s="202">
        <v>16.289999999999999</v>
      </c>
      <c r="I265" s="203">
        <v>64.5</v>
      </c>
      <c r="J265" s="203">
        <f>ROUND(I265*H265,2)</f>
        <v>1050.71</v>
      </c>
      <c r="K265" s="200" t="s">
        <v>138</v>
      </c>
      <c r="L265" s="40"/>
      <c r="M265" s="204" t="s">
        <v>17</v>
      </c>
      <c r="N265" s="205" t="s">
        <v>45</v>
      </c>
      <c r="O265" s="206">
        <v>0.108</v>
      </c>
      <c r="P265" s="206">
        <f>O265*H265</f>
        <v>1.75932</v>
      </c>
      <c r="Q265" s="206">
        <v>0</v>
      </c>
      <c r="R265" s="206">
        <f>Q265*H265</f>
        <v>0</v>
      </c>
      <c r="S265" s="206">
        <v>0.044999999999999998</v>
      </c>
      <c r="T265" s="207">
        <f>S265*H265</f>
        <v>0.73304999999999998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208" t="s">
        <v>235</v>
      </c>
      <c r="AT265" s="208" t="s">
        <v>134</v>
      </c>
      <c r="AU265" s="208" t="s">
        <v>84</v>
      </c>
      <c r="AY265" s="19" t="s">
        <v>131</v>
      </c>
      <c r="BE265" s="209">
        <f>IF(N265="základní",J265,0)</f>
        <v>1050.71</v>
      </c>
      <c r="BF265" s="209">
        <f>IF(N265="snížená",J265,0)</f>
        <v>0</v>
      </c>
      <c r="BG265" s="209">
        <f>IF(N265="zákl. přenesená",J265,0)</f>
        <v>0</v>
      </c>
      <c r="BH265" s="209">
        <f>IF(N265="sníž. přenesená",J265,0)</f>
        <v>0</v>
      </c>
      <c r="BI265" s="209">
        <f>IF(N265="nulová",J265,0)</f>
        <v>0</v>
      </c>
      <c r="BJ265" s="19" t="s">
        <v>82</v>
      </c>
      <c r="BK265" s="209">
        <f>ROUND(I265*H265,2)</f>
        <v>1050.71</v>
      </c>
      <c r="BL265" s="19" t="s">
        <v>235</v>
      </c>
      <c r="BM265" s="208" t="s">
        <v>365</v>
      </c>
    </row>
    <row r="266" s="2" customFormat="1">
      <c r="A266" s="34"/>
      <c r="B266" s="35"/>
      <c r="C266" s="36"/>
      <c r="D266" s="210" t="s">
        <v>141</v>
      </c>
      <c r="E266" s="36"/>
      <c r="F266" s="211" t="s">
        <v>366</v>
      </c>
      <c r="G266" s="36"/>
      <c r="H266" s="36"/>
      <c r="I266" s="36"/>
      <c r="J266" s="36"/>
      <c r="K266" s="36"/>
      <c r="L266" s="40"/>
      <c r="M266" s="212"/>
      <c r="N266" s="213"/>
      <c r="O266" s="79"/>
      <c r="P266" s="79"/>
      <c r="Q266" s="79"/>
      <c r="R266" s="79"/>
      <c r="S266" s="79"/>
      <c r="T266" s="80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9" t="s">
        <v>141</v>
      </c>
      <c r="AU266" s="19" t="s">
        <v>84</v>
      </c>
    </row>
    <row r="267" s="13" customFormat="1">
      <c r="A267" s="13"/>
      <c r="B267" s="214"/>
      <c r="C267" s="215"/>
      <c r="D267" s="216" t="s">
        <v>143</v>
      </c>
      <c r="E267" s="217" t="s">
        <v>17</v>
      </c>
      <c r="F267" s="218" t="s">
        <v>367</v>
      </c>
      <c r="G267" s="215"/>
      <c r="H267" s="219">
        <v>16.289999999999999</v>
      </c>
      <c r="I267" s="215"/>
      <c r="J267" s="215"/>
      <c r="K267" s="215"/>
      <c r="L267" s="220"/>
      <c r="M267" s="221"/>
      <c r="N267" s="222"/>
      <c r="O267" s="222"/>
      <c r="P267" s="222"/>
      <c r="Q267" s="222"/>
      <c r="R267" s="222"/>
      <c r="S267" s="222"/>
      <c r="T267" s="22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24" t="s">
        <v>143</v>
      </c>
      <c r="AU267" s="224" t="s">
        <v>84</v>
      </c>
      <c r="AV267" s="13" t="s">
        <v>84</v>
      </c>
      <c r="AW267" s="13" t="s">
        <v>34</v>
      </c>
      <c r="AX267" s="13" t="s">
        <v>74</v>
      </c>
      <c r="AY267" s="224" t="s">
        <v>131</v>
      </c>
    </row>
    <row r="268" s="14" customFormat="1">
      <c r="A268" s="14"/>
      <c r="B268" s="225"/>
      <c r="C268" s="226"/>
      <c r="D268" s="216" t="s">
        <v>143</v>
      </c>
      <c r="E268" s="227" t="s">
        <v>17</v>
      </c>
      <c r="F268" s="228" t="s">
        <v>145</v>
      </c>
      <c r="G268" s="226"/>
      <c r="H268" s="229">
        <v>16.289999999999999</v>
      </c>
      <c r="I268" s="226"/>
      <c r="J268" s="226"/>
      <c r="K268" s="226"/>
      <c r="L268" s="230"/>
      <c r="M268" s="231"/>
      <c r="N268" s="232"/>
      <c r="O268" s="232"/>
      <c r="P268" s="232"/>
      <c r="Q268" s="232"/>
      <c r="R268" s="232"/>
      <c r="S268" s="232"/>
      <c r="T268" s="23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34" t="s">
        <v>143</v>
      </c>
      <c r="AU268" s="234" t="s">
        <v>84</v>
      </c>
      <c r="AV268" s="14" t="s">
        <v>139</v>
      </c>
      <c r="AW268" s="14" t="s">
        <v>34</v>
      </c>
      <c r="AX268" s="14" t="s">
        <v>82</v>
      </c>
      <c r="AY268" s="234" t="s">
        <v>131</v>
      </c>
    </row>
    <row r="269" s="12" customFormat="1" ht="22.8" customHeight="1">
      <c r="A269" s="12"/>
      <c r="B269" s="183"/>
      <c r="C269" s="184"/>
      <c r="D269" s="185" t="s">
        <v>73</v>
      </c>
      <c r="E269" s="196" t="s">
        <v>368</v>
      </c>
      <c r="F269" s="196" t="s">
        <v>369</v>
      </c>
      <c r="G269" s="184"/>
      <c r="H269" s="184"/>
      <c r="I269" s="184"/>
      <c r="J269" s="197">
        <f>BK269</f>
        <v>2945.6799999999998</v>
      </c>
      <c r="K269" s="184"/>
      <c r="L269" s="188"/>
      <c r="M269" s="189"/>
      <c r="N269" s="190"/>
      <c r="O269" s="190"/>
      <c r="P269" s="191">
        <f>SUM(P270:P279)</f>
        <v>0.97535700000000003</v>
      </c>
      <c r="Q269" s="190"/>
      <c r="R269" s="191">
        <f>SUM(R270:R279)</f>
        <v>0.00148</v>
      </c>
      <c r="S269" s="190"/>
      <c r="T269" s="192">
        <f>SUM(T270:T279)</f>
        <v>0.029610000000000001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193" t="s">
        <v>84</v>
      </c>
      <c r="AT269" s="194" t="s">
        <v>73</v>
      </c>
      <c r="AU269" s="194" t="s">
        <v>82</v>
      </c>
      <c r="AY269" s="193" t="s">
        <v>131</v>
      </c>
      <c r="BK269" s="195">
        <f>SUM(BK270:BK279)</f>
        <v>2945.6799999999998</v>
      </c>
    </row>
    <row r="270" s="2" customFormat="1" ht="24.15" customHeight="1">
      <c r="A270" s="34"/>
      <c r="B270" s="35"/>
      <c r="C270" s="198" t="s">
        <v>370</v>
      </c>
      <c r="D270" s="198" t="s">
        <v>134</v>
      </c>
      <c r="E270" s="199" t="s">
        <v>371</v>
      </c>
      <c r="F270" s="200" t="s">
        <v>372</v>
      </c>
      <c r="G270" s="201" t="s">
        <v>373</v>
      </c>
      <c r="H270" s="202">
        <v>1</v>
      </c>
      <c r="I270" s="203">
        <v>254</v>
      </c>
      <c r="J270" s="203">
        <f>ROUND(I270*H270,2)</f>
        <v>254</v>
      </c>
      <c r="K270" s="200" t="s">
        <v>138</v>
      </c>
      <c r="L270" s="40"/>
      <c r="M270" s="204" t="s">
        <v>17</v>
      </c>
      <c r="N270" s="205" t="s">
        <v>45</v>
      </c>
      <c r="O270" s="206">
        <v>0.50700000000000001</v>
      </c>
      <c r="P270" s="206">
        <f>O270*H270</f>
        <v>0.50700000000000001</v>
      </c>
      <c r="Q270" s="206">
        <v>0</v>
      </c>
      <c r="R270" s="206">
        <f>Q270*H270</f>
        <v>0</v>
      </c>
      <c r="S270" s="206">
        <v>0.029610000000000001</v>
      </c>
      <c r="T270" s="207">
        <f>S270*H270</f>
        <v>0.029610000000000001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208" t="s">
        <v>235</v>
      </c>
      <c r="AT270" s="208" t="s">
        <v>134</v>
      </c>
      <c r="AU270" s="208" t="s">
        <v>84</v>
      </c>
      <c r="AY270" s="19" t="s">
        <v>131</v>
      </c>
      <c r="BE270" s="209">
        <f>IF(N270="základní",J270,0)</f>
        <v>254</v>
      </c>
      <c r="BF270" s="209">
        <f>IF(N270="snížená",J270,0)</f>
        <v>0</v>
      </c>
      <c r="BG270" s="209">
        <f>IF(N270="zákl. přenesená",J270,0)</f>
        <v>0</v>
      </c>
      <c r="BH270" s="209">
        <f>IF(N270="sníž. přenesená",J270,0)</f>
        <v>0</v>
      </c>
      <c r="BI270" s="209">
        <f>IF(N270="nulová",J270,0)</f>
        <v>0</v>
      </c>
      <c r="BJ270" s="19" t="s">
        <v>82</v>
      </c>
      <c r="BK270" s="209">
        <f>ROUND(I270*H270,2)</f>
        <v>254</v>
      </c>
      <c r="BL270" s="19" t="s">
        <v>235</v>
      </c>
      <c r="BM270" s="208" t="s">
        <v>374</v>
      </c>
    </row>
    <row r="271" s="2" customFormat="1">
      <c r="A271" s="34"/>
      <c r="B271" s="35"/>
      <c r="C271" s="36"/>
      <c r="D271" s="210" t="s">
        <v>141</v>
      </c>
      <c r="E271" s="36"/>
      <c r="F271" s="211" t="s">
        <v>375</v>
      </c>
      <c r="G271" s="36"/>
      <c r="H271" s="36"/>
      <c r="I271" s="36"/>
      <c r="J271" s="36"/>
      <c r="K271" s="36"/>
      <c r="L271" s="40"/>
      <c r="M271" s="212"/>
      <c r="N271" s="213"/>
      <c r="O271" s="79"/>
      <c r="P271" s="79"/>
      <c r="Q271" s="79"/>
      <c r="R271" s="79"/>
      <c r="S271" s="79"/>
      <c r="T271" s="80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9" t="s">
        <v>141</v>
      </c>
      <c r="AU271" s="19" t="s">
        <v>84</v>
      </c>
    </row>
    <row r="272" s="13" customFormat="1">
      <c r="A272" s="13"/>
      <c r="B272" s="214"/>
      <c r="C272" s="215"/>
      <c r="D272" s="216" t="s">
        <v>143</v>
      </c>
      <c r="E272" s="217" t="s">
        <v>17</v>
      </c>
      <c r="F272" s="218" t="s">
        <v>376</v>
      </c>
      <c r="G272" s="215"/>
      <c r="H272" s="219">
        <v>1</v>
      </c>
      <c r="I272" s="215"/>
      <c r="J272" s="215"/>
      <c r="K272" s="215"/>
      <c r="L272" s="220"/>
      <c r="M272" s="221"/>
      <c r="N272" s="222"/>
      <c r="O272" s="222"/>
      <c r="P272" s="222"/>
      <c r="Q272" s="222"/>
      <c r="R272" s="222"/>
      <c r="S272" s="222"/>
      <c r="T272" s="22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24" t="s">
        <v>143</v>
      </c>
      <c r="AU272" s="224" t="s">
        <v>84</v>
      </c>
      <c r="AV272" s="13" t="s">
        <v>84</v>
      </c>
      <c r="AW272" s="13" t="s">
        <v>34</v>
      </c>
      <c r="AX272" s="13" t="s">
        <v>74</v>
      </c>
      <c r="AY272" s="224" t="s">
        <v>131</v>
      </c>
    </row>
    <row r="273" s="14" customFormat="1">
      <c r="A273" s="14"/>
      <c r="B273" s="225"/>
      <c r="C273" s="226"/>
      <c r="D273" s="216" t="s">
        <v>143</v>
      </c>
      <c r="E273" s="227" t="s">
        <v>17</v>
      </c>
      <c r="F273" s="228" t="s">
        <v>145</v>
      </c>
      <c r="G273" s="226"/>
      <c r="H273" s="229">
        <v>1</v>
      </c>
      <c r="I273" s="226"/>
      <c r="J273" s="226"/>
      <c r="K273" s="226"/>
      <c r="L273" s="230"/>
      <c r="M273" s="231"/>
      <c r="N273" s="232"/>
      <c r="O273" s="232"/>
      <c r="P273" s="232"/>
      <c r="Q273" s="232"/>
      <c r="R273" s="232"/>
      <c r="S273" s="232"/>
      <c r="T273" s="233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34" t="s">
        <v>143</v>
      </c>
      <c r="AU273" s="234" t="s">
        <v>84</v>
      </c>
      <c r="AV273" s="14" t="s">
        <v>139</v>
      </c>
      <c r="AW273" s="14" t="s">
        <v>34</v>
      </c>
      <c r="AX273" s="14" t="s">
        <v>82</v>
      </c>
      <c r="AY273" s="234" t="s">
        <v>131</v>
      </c>
    </row>
    <row r="274" s="2" customFormat="1" ht="24.15" customHeight="1">
      <c r="A274" s="34"/>
      <c r="B274" s="35"/>
      <c r="C274" s="198" t="s">
        <v>377</v>
      </c>
      <c r="D274" s="198" t="s">
        <v>134</v>
      </c>
      <c r="E274" s="199" t="s">
        <v>378</v>
      </c>
      <c r="F274" s="200" t="s">
        <v>379</v>
      </c>
      <c r="G274" s="201" t="s">
        <v>373</v>
      </c>
      <c r="H274" s="202">
        <v>1</v>
      </c>
      <c r="I274" s="203">
        <v>2690</v>
      </c>
      <c r="J274" s="203">
        <f>ROUND(I274*H274,2)</f>
        <v>2690</v>
      </c>
      <c r="K274" s="200" t="s">
        <v>138</v>
      </c>
      <c r="L274" s="40"/>
      <c r="M274" s="204" t="s">
        <v>17</v>
      </c>
      <c r="N274" s="205" t="s">
        <v>45</v>
      </c>
      <c r="O274" s="206">
        <v>0.46500000000000002</v>
      </c>
      <c r="P274" s="206">
        <f>O274*H274</f>
        <v>0.46500000000000002</v>
      </c>
      <c r="Q274" s="206">
        <v>0.00148</v>
      </c>
      <c r="R274" s="206">
        <f>Q274*H274</f>
        <v>0.00148</v>
      </c>
      <c r="S274" s="206">
        <v>0</v>
      </c>
      <c r="T274" s="207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208" t="s">
        <v>235</v>
      </c>
      <c r="AT274" s="208" t="s">
        <v>134</v>
      </c>
      <c r="AU274" s="208" t="s">
        <v>84</v>
      </c>
      <c r="AY274" s="19" t="s">
        <v>131</v>
      </c>
      <c r="BE274" s="209">
        <f>IF(N274="základní",J274,0)</f>
        <v>2690</v>
      </c>
      <c r="BF274" s="209">
        <f>IF(N274="snížená",J274,0)</f>
        <v>0</v>
      </c>
      <c r="BG274" s="209">
        <f>IF(N274="zákl. přenesená",J274,0)</f>
        <v>0</v>
      </c>
      <c r="BH274" s="209">
        <f>IF(N274="sníž. přenesená",J274,0)</f>
        <v>0</v>
      </c>
      <c r="BI274" s="209">
        <f>IF(N274="nulová",J274,0)</f>
        <v>0</v>
      </c>
      <c r="BJ274" s="19" t="s">
        <v>82</v>
      </c>
      <c r="BK274" s="209">
        <f>ROUND(I274*H274,2)</f>
        <v>2690</v>
      </c>
      <c r="BL274" s="19" t="s">
        <v>235</v>
      </c>
      <c r="BM274" s="208" t="s">
        <v>380</v>
      </c>
    </row>
    <row r="275" s="2" customFormat="1">
      <c r="A275" s="34"/>
      <c r="B275" s="35"/>
      <c r="C275" s="36"/>
      <c r="D275" s="210" t="s">
        <v>141</v>
      </c>
      <c r="E275" s="36"/>
      <c r="F275" s="211" t="s">
        <v>381</v>
      </c>
      <c r="G275" s="36"/>
      <c r="H275" s="36"/>
      <c r="I275" s="36"/>
      <c r="J275" s="36"/>
      <c r="K275" s="36"/>
      <c r="L275" s="40"/>
      <c r="M275" s="212"/>
      <c r="N275" s="213"/>
      <c r="O275" s="79"/>
      <c r="P275" s="79"/>
      <c r="Q275" s="79"/>
      <c r="R275" s="79"/>
      <c r="S275" s="79"/>
      <c r="T275" s="80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9" t="s">
        <v>141</v>
      </c>
      <c r="AU275" s="19" t="s">
        <v>84</v>
      </c>
    </row>
    <row r="276" s="13" customFormat="1">
      <c r="A276" s="13"/>
      <c r="B276" s="214"/>
      <c r="C276" s="215"/>
      <c r="D276" s="216" t="s">
        <v>143</v>
      </c>
      <c r="E276" s="217" t="s">
        <v>17</v>
      </c>
      <c r="F276" s="218" t="s">
        <v>376</v>
      </c>
      <c r="G276" s="215"/>
      <c r="H276" s="219">
        <v>1</v>
      </c>
      <c r="I276" s="215"/>
      <c r="J276" s="215"/>
      <c r="K276" s="215"/>
      <c r="L276" s="220"/>
      <c r="M276" s="221"/>
      <c r="N276" s="222"/>
      <c r="O276" s="222"/>
      <c r="P276" s="222"/>
      <c r="Q276" s="222"/>
      <c r="R276" s="222"/>
      <c r="S276" s="222"/>
      <c r="T276" s="22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24" t="s">
        <v>143</v>
      </c>
      <c r="AU276" s="224" t="s">
        <v>84</v>
      </c>
      <c r="AV276" s="13" t="s">
        <v>84</v>
      </c>
      <c r="AW276" s="13" t="s">
        <v>34</v>
      </c>
      <c r="AX276" s="13" t="s">
        <v>74</v>
      </c>
      <c r="AY276" s="224" t="s">
        <v>131</v>
      </c>
    </row>
    <row r="277" s="14" customFormat="1">
      <c r="A277" s="14"/>
      <c r="B277" s="225"/>
      <c r="C277" s="226"/>
      <c r="D277" s="216" t="s">
        <v>143</v>
      </c>
      <c r="E277" s="227" t="s">
        <v>17</v>
      </c>
      <c r="F277" s="228" t="s">
        <v>145</v>
      </c>
      <c r="G277" s="226"/>
      <c r="H277" s="229">
        <v>1</v>
      </c>
      <c r="I277" s="226"/>
      <c r="J277" s="226"/>
      <c r="K277" s="226"/>
      <c r="L277" s="230"/>
      <c r="M277" s="231"/>
      <c r="N277" s="232"/>
      <c r="O277" s="232"/>
      <c r="P277" s="232"/>
      <c r="Q277" s="232"/>
      <c r="R277" s="232"/>
      <c r="S277" s="232"/>
      <c r="T277" s="233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34" t="s">
        <v>143</v>
      </c>
      <c r="AU277" s="234" t="s">
        <v>84</v>
      </c>
      <c r="AV277" s="14" t="s">
        <v>139</v>
      </c>
      <c r="AW277" s="14" t="s">
        <v>34</v>
      </c>
      <c r="AX277" s="14" t="s">
        <v>82</v>
      </c>
      <c r="AY277" s="234" t="s">
        <v>131</v>
      </c>
    </row>
    <row r="278" s="2" customFormat="1" ht="49.05" customHeight="1">
      <c r="A278" s="34"/>
      <c r="B278" s="35"/>
      <c r="C278" s="198" t="s">
        <v>382</v>
      </c>
      <c r="D278" s="198" t="s">
        <v>134</v>
      </c>
      <c r="E278" s="199" t="s">
        <v>383</v>
      </c>
      <c r="F278" s="200" t="s">
        <v>384</v>
      </c>
      <c r="G278" s="201" t="s">
        <v>301</v>
      </c>
      <c r="H278" s="202">
        <v>0.001</v>
      </c>
      <c r="I278" s="203">
        <v>1680</v>
      </c>
      <c r="J278" s="203">
        <f>ROUND(I278*H278,2)</f>
        <v>1.6799999999999999</v>
      </c>
      <c r="K278" s="200" t="s">
        <v>138</v>
      </c>
      <c r="L278" s="40"/>
      <c r="M278" s="204" t="s">
        <v>17</v>
      </c>
      <c r="N278" s="205" t="s">
        <v>45</v>
      </c>
      <c r="O278" s="206">
        <v>3.3570000000000002</v>
      </c>
      <c r="P278" s="206">
        <f>O278*H278</f>
        <v>0.0033570000000000002</v>
      </c>
      <c r="Q278" s="206">
        <v>0</v>
      </c>
      <c r="R278" s="206">
        <f>Q278*H278</f>
        <v>0</v>
      </c>
      <c r="S278" s="206">
        <v>0</v>
      </c>
      <c r="T278" s="207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208" t="s">
        <v>235</v>
      </c>
      <c r="AT278" s="208" t="s">
        <v>134</v>
      </c>
      <c r="AU278" s="208" t="s">
        <v>84</v>
      </c>
      <c r="AY278" s="19" t="s">
        <v>131</v>
      </c>
      <c r="BE278" s="209">
        <f>IF(N278="základní",J278,0)</f>
        <v>1.6799999999999999</v>
      </c>
      <c r="BF278" s="209">
        <f>IF(N278="snížená",J278,0)</f>
        <v>0</v>
      </c>
      <c r="BG278" s="209">
        <f>IF(N278="zákl. přenesená",J278,0)</f>
        <v>0</v>
      </c>
      <c r="BH278" s="209">
        <f>IF(N278="sníž. přenesená",J278,0)</f>
        <v>0</v>
      </c>
      <c r="BI278" s="209">
        <f>IF(N278="nulová",J278,0)</f>
        <v>0</v>
      </c>
      <c r="BJ278" s="19" t="s">
        <v>82</v>
      </c>
      <c r="BK278" s="209">
        <f>ROUND(I278*H278,2)</f>
        <v>1.6799999999999999</v>
      </c>
      <c r="BL278" s="19" t="s">
        <v>235</v>
      </c>
      <c r="BM278" s="208" t="s">
        <v>385</v>
      </c>
    </row>
    <row r="279" s="2" customFormat="1">
      <c r="A279" s="34"/>
      <c r="B279" s="35"/>
      <c r="C279" s="36"/>
      <c r="D279" s="210" t="s">
        <v>141</v>
      </c>
      <c r="E279" s="36"/>
      <c r="F279" s="211" t="s">
        <v>386</v>
      </c>
      <c r="G279" s="36"/>
      <c r="H279" s="36"/>
      <c r="I279" s="36"/>
      <c r="J279" s="36"/>
      <c r="K279" s="36"/>
      <c r="L279" s="40"/>
      <c r="M279" s="212"/>
      <c r="N279" s="213"/>
      <c r="O279" s="79"/>
      <c r="P279" s="79"/>
      <c r="Q279" s="79"/>
      <c r="R279" s="79"/>
      <c r="S279" s="79"/>
      <c r="T279" s="80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9" t="s">
        <v>141</v>
      </c>
      <c r="AU279" s="19" t="s">
        <v>84</v>
      </c>
    </row>
    <row r="280" s="12" customFormat="1" ht="22.8" customHeight="1">
      <c r="A280" s="12"/>
      <c r="B280" s="183"/>
      <c r="C280" s="184"/>
      <c r="D280" s="185" t="s">
        <v>73</v>
      </c>
      <c r="E280" s="196" t="s">
        <v>387</v>
      </c>
      <c r="F280" s="196" t="s">
        <v>388</v>
      </c>
      <c r="G280" s="184"/>
      <c r="H280" s="184"/>
      <c r="I280" s="184"/>
      <c r="J280" s="197">
        <f>BK280</f>
        <v>290</v>
      </c>
      <c r="K280" s="184"/>
      <c r="L280" s="188"/>
      <c r="M280" s="189"/>
      <c r="N280" s="190"/>
      <c r="O280" s="190"/>
      <c r="P280" s="191">
        <f>SUM(P281:P288)</f>
        <v>0.57899999999999996</v>
      </c>
      <c r="Q280" s="190"/>
      <c r="R280" s="191">
        <f>SUM(R281:R288)</f>
        <v>0</v>
      </c>
      <c r="S280" s="190"/>
      <c r="T280" s="192">
        <f>SUM(T281:T288)</f>
        <v>0.02102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193" t="s">
        <v>84</v>
      </c>
      <c r="AT280" s="194" t="s">
        <v>73</v>
      </c>
      <c r="AU280" s="194" t="s">
        <v>82</v>
      </c>
      <c r="AY280" s="193" t="s">
        <v>131</v>
      </c>
      <c r="BK280" s="195">
        <f>SUM(BK281:BK288)</f>
        <v>290</v>
      </c>
    </row>
    <row r="281" s="2" customFormat="1" ht="21.75" customHeight="1">
      <c r="A281" s="34"/>
      <c r="B281" s="35"/>
      <c r="C281" s="198" t="s">
        <v>389</v>
      </c>
      <c r="D281" s="198" t="s">
        <v>134</v>
      </c>
      <c r="E281" s="199" t="s">
        <v>390</v>
      </c>
      <c r="F281" s="200" t="s">
        <v>391</v>
      </c>
      <c r="G281" s="201" t="s">
        <v>392</v>
      </c>
      <c r="H281" s="202">
        <v>1</v>
      </c>
      <c r="I281" s="203">
        <v>181</v>
      </c>
      <c r="J281" s="203">
        <f>ROUND(I281*H281,2)</f>
        <v>181</v>
      </c>
      <c r="K281" s="200" t="s">
        <v>138</v>
      </c>
      <c r="L281" s="40"/>
      <c r="M281" s="204" t="s">
        <v>17</v>
      </c>
      <c r="N281" s="205" t="s">
        <v>45</v>
      </c>
      <c r="O281" s="206">
        <v>0.36199999999999999</v>
      </c>
      <c r="P281" s="206">
        <f>O281*H281</f>
        <v>0.36199999999999999</v>
      </c>
      <c r="Q281" s="206">
        <v>0</v>
      </c>
      <c r="R281" s="206">
        <f>Q281*H281</f>
        <v>0</v>
      </c>
      <c r="S281" s="206">
        <v>0.019460000000000002</v>
      </c>
      <c r="T281" s="207">
        <f>S281*H281</f>
        <v>0.019460000000000002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208" t="s">
        <v>235</v>
      </c>
      <c r="AT281" s="208" t="s">
        <v>134</v>
      </c>
      <c r="AU281" s="208" t="s">
        <v>84</v>
      </c>
      <c r="AY281" s="19" t="s">
        <v>131</v>
      </c>
      <c r="BE281" s="209">
        <f>IF(N281="základní",J281,0)</f>
        <v>181</v>
      </c>
      <c r="BF281" s="209">
        <f>IF(N281="snížená",J281,0)</f>
        <v>0</v>
      </c>
      <c r="BG281" s="209">
        <f>IF(N281="zákl. přenesená",J281,0)</f>
        <v>0</v>
      </c>
      <c r="BH281" s="209">
        <f>IF(N281="sníž. přenesená",J281,0)</f>
        <v>0</v>
      </c>
      <c r="BI281" s="209">
        <f>IF(N281="nulová",J281,0)</f>
        <v>0</v>
      </c>
      <c r="BJ281" s="19" t="s">
        <v>82</v>
      </c>
      <c r="BK281" s="209">
        <f>ROUND(I281*H281,2)</f>
        <v>181</v>
      </c>
      <c r="BL281" s="19" t="s">
        <v>235</v>
      </c>
      <c r="BM281" s="208" t="s">
        <v>393</v>
      </c>
    </row>
    <row r="282" s="2" customFormat="1">
      <c r="A282" s="34"/>
      <c r="B282" s="35"/>
      <c r="C282" s="36"/>
      <c r="D282" s="210" t="s">
        <v>141</v>
      </c>
      <c r="E282" s="36"/>
      <c r="F282" s="211" t="s">
        <v>394</v>
      </c>
      <c r="G282" s="36"/>
      <c r="H282" s="36"/>
      <c r="I282" s="36"/>
      <c r="J282" s="36"/>
      <c r="K282" s="36"/>
      <c r="L282" s="40"/>
      <c r="M282" s="212"/>
      <c r="N282" s="213"/>
      <c r="O282" s="79"/>
      <c r="P282" s="79"/>
      <c r="Q282" s="79"/>
      <c r="R282" s="79"/>
      <c r="S282" s="79"/>
      <c r="T282" s="80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9" t="s">
        <v>141</v>
      </c>
      <c r="AU282" s="19" t="s">
        <v>84</v>
      </c>
    </row>
    <row r="283" s="13" customFormat="1">
      <c r="A283" s="13"/>
      <c r="B283" s="214"/>
      <c r="C283" s="215"/>
      <c r="D283" s="216" t="s">
        <v>143</v>
      </c>
      <c r="E283" s="217" t="s">
        <v>17</v>
      </c>
      <c r="F283" s="218" t="s">
        <v>376</v>
      </c>
      <c r="G283" s="215"/>
      <c r="H283" s="219">
        <v>1</v>
      </c>
      <c r="I283" s="215"/>
      <c r="J283" s="215"/>
      <c r="K283" s="215"/>
      <c r="L283" s="220"/>
      <c r="M283" s="221"/>
      <c r="N283" s="222"/>
      <c r="O283" s="222"/>
      <c r="P283" s="222"/>
      <c r="Q283" s="222"/>
      <c r="R283" s="222"/>
      <c r="S283" s="222"/>
      <c r="T283" s="22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24" t="s">
        <v>143</v>
      </c>
      <c r="AU283" s="224" t="s">
        <v>84</v>
      </c>
      <c r="AV283" s="13" t="s">
        <v>84</v>
      </c>
      <c r="AW283" s="13" t="s">
        <v>34</v>
      </c>
      <c r="AX283" s="13" t="s">
        <v>74</v>
      </c>
      <c r="AY283" s="224" t="s">
        <v>131</v>
      </c>
    </row>
    <row r="284" s="14" customFormat="1">
      <c r="A284" s="14"/>
      <c r="B284" s="225"/>
      <c r="C284" s="226"/>
      <c r="D284" s="216" t="s">
        <v>143</v>
      </c>
      <c r="E284" s="227" t="s">
        <v>17</v>
      </c>
      <c r="F284" s="228" t="s">
        <v>145</v>
      </c>
      <c r="G284" s="226"/>
      <c r="H284" s="229">
        <v>1</v>
      </c>
      <c r="I284" s="226"/>
      <c r="J284" s="226"/>
      <c r="K284" s="226"/>
      <c r="L284" s="230"/>
      <c r="M284" s="231"/>
      <c r="N284" s="232"/>
      <c r="O284" s="232"/>
      <c r="P284" s="232"/>
      <c r="Q284" s="232"/>
      <c r="R284" s="232"/>
      <c r="S284" s="232"/>
      <c r="T284" s="233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34" t="s">
        <v>143</v>
      </c>
      <c r="AU284" s="234" t="s">
        <v>84</v>
      </c>
      <c r="AV284" s="14" t="s">
        <v>139</v>
      </c>
      <c r="AW284" s="14" t="s">
        <v>34</v>
      </c>
      <c r="AX284" s="14" t="s">
        <v>82</v>
      </c>
      <c r="AY284" s="234" t="s">
        <v>131</v>
      </c>
    </row>
    <row r="285" s="2" customFormat="1" ht="16.5" customHeight="1">
      <c r="A285" s="34"/>
      <c r="B285" s="35"/>
      <c r="C285" s="198" t="s">
        <v>395</v>
      </c>
      <c r="D285" s="198" t="s">
        <v>134</v>
      </c>
      <c r="E285" s="199" t="s">
        <v>396</v>
      </c>
      <c r="F285" s="200" t="s">
        <v>397</v>
      </c>
      <c r="G285" s="201" t="s">
        <v>392</v>
      </c>
      <c r="H285" s="202">
        <v>1</v>
      </c>
      <c r="I285" s="203">
        <v>109</v>
      </c>
      <c r="J285" s="203">
        <f>ROUND(I285*H285,2)</f>
        <v>109</v>
      </c>
      <c r="K285" s="200" t="s">
        <v>138</v>
      </c>
      <c r="L285" s="40"/>
      <c r="M285" s="204" t="s">
        <v>17</v>
      </c>
      <c r="N285" s="205" t="s">
        <v>45</v>
      </c>
      <c r="O285" s="206">
        <v>0.217</v>
      </c>
      <c r="P285" s="206">
        <f>O285*H285</f>
        <v>0.217</v>
      </c>
      <c r="Q285" s="206">
        <v>0</v>
      </c>
      <c r="R285" s="206">
        <f>Q285*H285</f>
        <v>0</v>
      </c>
      <c r="S285" s="206">
        <v>0.00156</v>
      </c>
      <c r="T285" s="207">
        <f>S285*H285</f>
        <v>0.00156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208" t="s">
        <v>235</v>
      </c>
      <c r="AT285" s="208" t="s">
        <v>134</v>
      </c>
      <c r="AU285" s="208" t="s">
        <v>84</v>
      </c>
      <c r="AY285" s="19" t="s">
        <v>131</v>
      </c>
      <c r="BE285" s="209">
        <f>IF(N285="základní",J285,0)</f>
        <v>109</v>
      </c>
      <c r="BF285" s="209">
        <f>IF(N285="snížená",J285,0)</f>
        <v>0</v>
      </c>
      <c r="BG285" s="209">
        <f>IF(N285="zákl. přenesená",J285,0)</f>
        <v>0</v>
      </c>
      <c r="BH285" s="209">
        <f>IF(N285="sníž. přenesená",J285,0)</f>
        <v>0</v>
      </c>
      <c r="BI285" s="209">
        <f>IF(N285="nulová",J285,0)</f>
        <v>0</v>
      </c>
      <c r="BJ285" s="19" t="s">
        <v>82</v>
      </c>
      <c r="BK285" s="209">
        <f>ROUND(I285*H285,2)</f>
        <v>109</v>
      </c>
      <c r="BL285" s="19" t="s">
        <v>235</v>
      </c>
      <c r="BM285" s="208" t="s">
        <v>398</v>
      </c>
    </row>
    <row r="286" s="2" customFormat="1">
      <c r="A286" s="34"/>
      <c r="B286" s="35"/>
      <c r="C286" s="36"/>
      <c r="D286" s="210" t="s">
        <v>141</v>
      </c>
      <c r="E286" s="36"/>
      <c r="F286" s="211" t="s">
        <v>399</v>
      </c>
      <c r="G286" s="36"/>
      <c r="H286" s="36"/>
      <c r="I286" s="36"/>
      <c r="J286" s="36"/>
      <c r="K286" s="36"/>
      <c r="L286" s="40"/>
      <c r="M286" s="212"/>
      <c r="N286" s="213"/>
      <c r="O286" s="79"/>
      <c r="P286" s="79"/>
      <c r="Q286" s="79"/>
      <c r="R286" s="79"/>
      <c r="S286" s="79"/>
      <c r="T286" s="80"/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T286" s="19" t="s">
        <v>141</v>
      </c>
      <c r="AU286" s="19" t="s">
        <v>84</v>
      </c>
    </row>
    <row r="287" s="13" customFormat="1">
      <c r="A287" s="13"/>
      <c r="B287" s="214"/>
      <c r="C287" s="215"/>
      <c r="D287" s="216" t="s">
        <v>143</v>
      </c>
      <c r="E287" s="217" t="s">
        <v>17</v>
      </c>
      <c r="F287" s="218" t="s">
        <v>376</v>
      </c>
      <c r="G287" s="215"/>
      <c r="H287" s="219">
        <v>1</v>
      </c>
      <c r="I287" s="215"/>
      <c r="J287" s="215"/>
      <c r="K287" s="215"/>
      <c r="L287" s="220"/>
      <c r="M287" s="221"/>
      <c r="N287" s="222"/>
      <c r="O287" s="222"/>
      <c r="P287" s="222"/>
      <c r="Q287" s="222"/>
      <c r="R287" s="222"/>
      <c r="S287" s="222"/>
      <c r="T287" s="22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24" t="s">
        <v>143</v>
      </c>
      <c r="AU287" s="224" t="s">
        <v>84</v>
      </c>
      <c r="AV287" s="13" t="s">
        <v>84</v>
      </c>
      <c r="AW287" s="13" t="s">
        <v>34</v>
      </c>
      <c r="AX287" s="13" t="s">
        <v>74</v>
      </c>
      <c r="AY287" s="224" t="s">
        <v>131</v>
      </c>
    </row>
    <row r="288" s="14" customFormat="1">
      <c r="A288" s="14"/>
      <c r="B288" s="225"/>
      <c r="C288" s="226"/>
      <c r="D288" s="216" t="s">
        <v>143</v>
      </c>
      <c r="E288" s="227" t="s">
        <v>17</v>
      </c>
      <c r="F288" s="228" t="s">
        <v>145</v>
      </c>
      <c r="G288" s="226"/>
      <c r="H288" s="229">
        <v>1</v>
      </c>
      <c r="I288" s="226"/>
      <c r="J288" s="226"/>
      <c r="K288" s="226"/>
      <c r="L288" s="230"/>
      <c r="M288" s="231"/>
      <c r="N288" s="232"/>
      <c r="O288" s="232"/>
      <c r="P288" s="232"/>
      <c r="Q288" s="232"/>
      <c r="R288" s="232"/>
      <c r="S288" s="232"/>
      <c r="T288" s="233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34" t="s">
        <v>143</v>
      </c>
      <c r="AU288" s="234" t="s">
        <v>84</v>
      </c>
      <c r="AV288" s="14" t="s">
        <v>139</v>
      </c>
      <c r="AW288" s="14" t="s">
        <v>34</v>
      </c>
      <c r="AX288" s="14" t="s">
        <v>82</v>
      </c>
      <c r="AY288" s="234" t="s">
        <v>131</v>
      </c>
    </row>
    <row r="289" s="12" customFormat="1" ht="22.8" customHeight="1">
      <c r="A289" s="12"/>
      <c r="B289" s="183"/>
      <c r="C289" s="184"/>
      <c r="D289" s="185" t="s">
        <v>73</v>
      </c>
      <c r="E289" s="196" t="s">
        <v>400</v>
      </c>
      <c r="F289" s="196" t="s">
        <v>401</v>
      </c>
      <c r="G289" s="184"/>
      <c r="H289" s="184"/>
      <c r="I289" s="184"/>
      <c r="J289" s="197">
        <f>BK289</f>
        <v>6282.0200000000004</v>
      </c>
      <c r="K289" s="184"/>
      <c r="L289" s="188"/>
      <c r="M289" s="189"/>
      <c r="N289" s="190"/>
      <c r="O289" s="190"/>
      <c r="P289" s="191">
        <f>SUM(P290:P304)</f>
        <v>4.5071820000000002</v>
      </c>
      <c r="Q289" s="190"/>
      <c r="R289" s="191">
        <f>SUM(R290:R304)</f>
        <v>0.037846600000000001</v>
      </c>
      <c r="S289" s="190"/>
      <c r="T289" s="192">
        <f>SUM(T290:T304)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193" t="s">
        <v>84</v>
      </c>
      <c r="AT289" s="194" t="s">
        <v>73</v>
      </c>
      <c r="AU289" s="194" t="s">
        <v>82</v>
      </c>
      <c r="AY289" s="193" t="s">
        <v>131</v>
      </c>
      <c r="BK289" s="195">
        <f>SUM(BK290:BK304)</f>
        <v>6282.0200000000004</v>
      </c>
    </row>
    <row r="290" s="2" customFormat="1" ht="37.8" customHeight="1">
      <c r="A290" s="34"/>
      <c r="B290" s="35"/>
      <c r="C290" s="198" t="s">
        <v>402</v>
      </c>
      <c r="D290" s="198" t="s">
        <v>134</v>
      </c>
      <c r="E290" s="199" t="s">
        <v>403</v>
      </c>
      <c r="F290" s="200" t="s">
        <v>404</v>
      </c>
      <c r="G290" s="201" t="s">
        <v>137</v>
      </c>
      <c r="H290" s="202">
        <v>6.7000000000000002</v>
      </c>
      <c r="I290" s="203">
        <v>482</v>
      </c>
      <c r="J290" s="203">
        <f>ROUND(I290*H290,2)</f>
        <v>3229.4000000000001</v>
      </c>
      <c r="K290" s="200" t="s">
        <v>138</v>
      </c>
      <c r="L290" s="40"/>
      <c r="M290" s="204" t="s">
        <v>17</v>
      </c>
      <c r="N290" s="205" t="s">
        <v>45</v>
      </c>
      <c r="O290" s="206">
        <v>0.51800000000000002</v>
      </c>
      <c r="P290" s="206">
        <f>O290*H290</f>
        <v>3.4706000000000001</v>
      </c>
      <c r="Q290" s="206">
        <v>0.00125</v>
      </c>
      <c r="R290" s="206">
        <f>Q290*H290</f>
        <v>0.0083750000000000005</v>
      </c>
      <c r="S290" s="206">
        <v>0</v>
      </c>
      <c r="T290" s="207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208" t="s">
        <v>235</v>
      </c>
      <c r="AT290" s="208" t="s">
        <v>134</v>
      </c>
      <c r="AU290" s="208" t="s">
        <v>84</v>
      </c>
      <c r="AY290" s="19" t="s">
        <v>131</v>
      </c>
      <c r="BE290" s="209">
        <f>IF(N290="základní",J290,0)</f>
        <v>3229.4000000000001</v>
      </c>
      <c r="BF290" s="209">
        <f>IF(N290="snížená",J290,0)</f>
        <v>0</v>
      </c>
      <c r="BG290" s="209">
        <f>IF(N290="zákl. přenesená",J290,0)</f>
        <v>0</v>
      </c>
      <c r="BH290" s="209">
        <f>IF(N290="sníž. přenesená",J290,0)</f>
        <v>0</v>
      </c>
      <c r="BI290" s="209">
        <f>IF(N290="nulová",J290,0)</f>
        <v>0</v>
      </c>
      <c r="BJ290" s="19" t="s">
        <v>82</v>
      </c>
      <c r="BK290" s="209">
        <f>ROUND(I290*H290,2)</f>
        <v>3229.4000000000001</v>
      </c>
      <c r="BL290" s="19" t="s">
        <v>235</v>
      </c>
      <c r="BM290" s="208" t="s">
        <v>405</v>
      </c>
    </row>
    <row r="291" s="2" customFormat="1">
      <c r="A291" s="34"/>
      <c r="B291" s="35"/>
      <c r="C291" s="36"/>
      <c r="D291" s="210" t="s">
        <v>141</v>
      </c>
      <c r="E291" s="36"/>
      <c r="F291" s="211" t="s">
        <v>406</v>
      </c>
      <c r="G291" s="36"/>
      <c r="H291" s="36"/>
      <c r="I291" s="36"/>
      <c r="J291" s="36"/>
      <c r="K291" s="36"/>
      <c r="L291" s="40"/>
      <c r="M291" s="212"/>
      <c r="N291" s="213"/>
      <c r="O291" s="79"/>
      <c r="P291" s="79"/>
      <c r="Q291" s="79"/>
      <c r="R291" s="79"/>
      <c r="S291" s="79"/>
      <c r="T291" s="80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T291" s="19" t="s">
        <v>141</v>
      </c>
      <c r="AU291" s="19" t="s">
        <v>84</v>
      </c>
    </row>
    <row r="292" s="15" customFormat="1">
      <c r="A292" s="15"/>
      <c r="B292" s="235"/>
      <c r="C292" s="236"/>
      <c r="D292" s="216" t="s">
        <v>143</v>
      </c>
      <c r="E292" s="237" t="s">
        <v>17</v>
      </c>
      <c r="F292" s="238" t="s">
        <v>407</v>
      </c>
      <c r="G292" s="236"/>
      <c r="H292" s="237" t="s">
        <v>17</v>
      </c>
      <c r="I292" s="236"/>
      <c r="J292" s="236"/>
      <c r="K292" s="236"/>
      <c r="L292" s="239"/>
      <c r="M292" s="240"/>
      <c r="N292" s="241"/>
      <c r="O292" s="241"/>
      <c r="P292" s="241"/>
      <c r="Q292" s="241"/>
      <c r="R292" s="241"/>
      <c r="S292" s="241"/>
      <c r="T292" s="242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43" t="s">
        <v>143</v>
      </c>
      <c r="AU292" s="243" t="s">
        <v>84</v>
      </c>
      <c r="AV292" s="15" t="s">
        <v>82</v>
      </c>
      <c r="AW292" s="15" t="s">
        <v>34</v>
      </c>
      <c r="AX292" s="15" t="s">
        <v>74</v>
      </c>
      <c r="AY292" s="243" t="s">
        <v>131</v>
      </c>
    </row>
    <row r="293" s="13" customFormat="1">
      <c r="A293" s="13"/>
      <c r="B293" s="214"/>
      <c r="C293" s="215"/>
      <c r="D293" s="216" t="s">
        <v>143</v>
      </c>
      <c r="E293" s="217" t="s">
        <v>17</v>
      </c>
      <c r="F293" s="218" t="s">
        <v>227</v>
      </c>
      <c r="G293" s="215"/>
      <c r="H293" s="219">
        <v>6.7000000000000002</v>
      </c>
      <c r="I293" s="215"/>
      <c r="J293" s="215"/>
      <c r="K293" s="215"/>
      <c r="L293" s="220"/>
      <c r="M293" s="221"/>
      <c r="N293" s="222"/>
      <c r="O293" s="222"/>
      <c r="P293" s="222"/>
      <c r="Q293" s="222"/>
      <c r="R293" s="222"/>
      <c r="S293" s="222"/>
      <c r="T293" s="22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24" t="s">
        <v>143</v>
      </c>
      <c r="AU293" s="224" t="s">
        <v>84</v>
      </c>
      <c r="AV293" s="13" t="s">
        <v>84</v>
      </c>
      <c r="AW293" s="13" t="s">
        <v>34</v>
      </c>
      <c r="AX293" s="13" t="s">
        <v>74</v>
      </c>
      <c r="AY293" s="224" t="s">
        <v>131</v>
      </c>
    </row>
    <row r="294" s="14" customFormat="1">
      <c r="A294" s="14"/>
      <c r="B294" s="225"/>
      <c r="C294" s="226"/>
      <c r="D294" s="216" t="s">
        <v>143</v>
      </c>
      <c r="E294" s="227" t="s">
        <v>17</v>
      </c>
      <c r="F294" s="228" t="s">
        <v>145</v>
      </c>
      <c r="G294" s="226"/>
      <c r="H294" s="229">
        <v>6.7000000000000002</v>
      </c>
      <c r="I294" s="226"/>
      <c r="J294" s="226"/>
      <c r="K294" s="226"/>
      <c r="L294" s="230"/>
      <c r="M294" s="231"/>
      <c r="N294" s="232"/>
      <c r="O294" s="232"/>
      <c r="P294" s="232"/>
      <c r="Q294" s="232"/>
      <c r="R294" s="232"/>
      <c r="S294" s="232"/>
      <c r="T294" s="233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34" t="s">
        <v>143</v>
      </c>
      <c r="AU294" s="234" t="s">
        <v>84</v>
      </c>
      <c r="AV294" s="14" t="s">
        <v>139</v>
      </c>
      <c r="AW294" s="14" t="s">
        <v>34</v>
      </c>
      <c r="AX294" s="14" t="s">
        <v>82</v>
      </c>
      <c r="AY294" s="234" t="s">
        <v>131</v>
      </c>
    </row>
    <row r="295" s="2" customFormat="1" ht="37.8" customHeight="1">
      <c r="A295" s="34"/>
      <c r="B295" s="35"/>
      <c r="C295" s="244" t="s">
        <v>408</v>
      </c>
      <c r="D295" s="244" t="s">
        <v>409</v>
      </c>
      <c r="E295" s="245" t="s">
        <v>410</v>
      </c>
      <c r="F295" s="246" t="s">
        <v>411</v>
      </c>
      <c r="G295" s="247" t="s">
        <v>137</v>
      </c>
      <c r="H295" s="248">
        <v>7.7050000000000001</v>
      </c>
      <c r="I295" s="249">
        <v>239</v>
      </c>
      <c r="J295" s="249">
        <f>ROUND(I295*H295,2)</f>
        <v>1841.5</v>
      </c>
      <c r="K295" s="246" t="s">
        <v>138</v>
      </c>
      <c r="L295" s="250"/>
      <c r="M295" s="251" t="s">
        <v>17</v>
      </c>
      <c r="N295" s="252" t="s">
        <v>45</v>
      </c>
      <c r="O295" s="206">
        <v>0</v>
      </c>
      <c r="P295" s="206">
        <f>O295*H295</f>
        <v>0</v>
      </c>
      <c r="Q295" s="206">
        <v>0.00382</v>
      </c>
      <c r="R295" s="206">
        <f>Q295*H295</f>
        <v>0.0294331</v>
      </c>
      <c r="S295" s="206">
        <v>0</v>
      </c>
      <c r="T295" s="207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208" t="s">
        <v>336</v>
      </c>
      <c r="AT295" s="208" t="s">
        <v>409</v>
      </c>
      <c r="AU295" s="208" t="s">
        <v>84</v>
      </c>
      <c r="AY295" s="19" t="s">
        <v>131</v>
      </c>
      <c r="BE295" s="209">
        <f>IF(N295="základní",J295,0)</f>
        <v>1841.5</v>
      </c>
      <c r="BF295" s="209">
        <f>IF(N295="snížená",J295,0)</f>
        <v>0</v>
      </c>
      <c r="BG295" s="209">
        <f>IF(N295="zákl. přenesená",J295,0)</f>
        <v>0</v>
      </c>
      <c r="BH295" s="209">
        <f>IF(N295="sníž. přenesená",J295,0)</f>
        <v>0</v>
      </c>
      <c r="BI295" s="209">
        <f>IF(N295="nulová",J295,0)</f>
        <v>0</v>
      </c>
      <c r="BJ295" s="19" t="s">
        <v>82</v>
      </c>
      <c r="BK295" s="209">
        <f>ROUND(I295*H295,2)</f>
        <v>1841.5</v>
      </c>
      <c r="BL295" s="19" t="s">
        <v>235</v>
      </c>
      <c r="BM295" s="208" t="s">
        <v>412</v>
      </c>
    </row>
    <row r="296" s="13" customFormat="1">
      <c r="A296" s="13"/>
      <c r="B296" s="214"/>
      <c r="C296" s="215"/>
      <c r="D296" s="216" t="s">
        <v>143</v>
      </c>
      <c r="E296" s="217" t="s">
        <v>17</v>
      </c>
      <c r="F296" s="218" t="s">
        <v>413</v>
      </c>
      <c r="G296" s="215"/>
      <c r="H296" s="219">
        <v>7.7050000000000001</v>
      </c>
      <c r="I296" s="215"/>
      <c r="J296" s="215"/>
      <c r="K296" s="215"/>
      <c r="L296" s="220"/>
      <c r="M296" s="221"/>
      <c r="N296" s="222"/>
      <c r="O296" s="222"/>
      <c r="P296" s="222"/>
      <c r="Q296" s="222"/>
      <c r="R296" s="222"/>
      <c r="S296" s="222"/>
      <c r="T296" s="22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24" t="s">
        <v>143</v>
      </c>
      <c r="AU296" s="224" t="s">
        <v>84</v>
      </c>
      <c r="AV296" s="13" t="s">
        <v>84</v>
      </c>
      <c r="AW296" s="13" t="s">
        <v>34</v>
      </c>
      <c r="AX296" s="13" t="s">
        <v>74</v>
      </c>
      <c r="AY296" s="224" t="s">
        <v>131</v>
      </c>
    </row>
    <row r="297" s="14" customFormat="1">
      <c r="A297" s="14"/>
      <c r="B297" s="225"/>
      <c r="C297" s="226"/>
      <c r="D297" s="216" t="s">
        <v>143</v>
      </c>
      <c r="E297" s="227" t="s">
        <v>17</v>
      </c>
      <c r="F297" s="228" t="s">
        <v>145</v>
      </c>
      <c r="G297" s="226"/>
      <c r="H297" s="229">
        <v>7.7050000000000001</v>
      </c>
      <c r="I297" s="226"/>
      <c r="J297" s="226"/>
      <c r="K297" s="226"/>
      <c r="L297" s="230"/>
      <c r="M297" s="231"/>
      <c r="N297" s="232"/>
      <c r="O297" s="232"/>
      <c r="P297" s="232"/>
      <c r="Q297" s="232"/>
      <c r="R297" s="232"/>
      <c r="S297" s="232"/>
      <c r="T297" s="233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34" t="s">
        <v>143</v>
      </c>
      <c r="AU297" s="234" t="s">
        <v>84</v>
      </c>
      <c r="AV297" s="14" t="s">
        <v>139</v>
      </c>
      <c r="AW297" s="14" t="s">
        <v>34</v>
      </c>
      <c r="AX297" s="14" t="s">
        <v>82</v>
      </c>
      <c r="AY297" s="234" t="s">
        <v>131</v>
      </c>
    </row>
    <row r="298" s="2" customFormat="1" ht="44.25" customHeight="1">
      <c r="A298" s="34"/>
      <c r="B298" s="35"/>
      <c r="C298" s="198" t="s">
        <v>414</v>
      </c>
      <c r="D298" s="198" t="s">
        <v>134</v>
      </c>
      <c r="E298" s="199" t="s">
        <v>415</v>
      </c>
      <c r="F298" s="200" t="s">
        <v>416</v>
      </c>
      <c r="G298" s="201" t="s">
        <v>215</v>
      </c>
      <c r="H298" s="202">
        <v>3.8500000000000001</v>
      </c>
      <c r="I298" s="203">
        <v>290</v>
      </c>
      <c r="J298" s="203">
        <f>ROUND(I298*H298,2)</f>
        <v>1116.5</v>
      </c>
      <c r="K298" s="200" t="s">
        <v>138</v>
      </c>
      <c r="L298" s="40"/>
      <c r="M298" s="204" t="s">
        <v>17</v>
      </c>
      <c r="N298" s="205" t="s">
        <v>45</v>
      </c>
      <c r="O298" s="206">
        <v>0.22</v>
      </c>
      <c r="P298" s="206">
        <f>O298*H298</f>
        <v>0.84699999999999998</v>
      </c>
      <c r="Q298" s="206">
        <v>1.0000000000000001E-05</v>
      </c>
      <c r="R298" s="206">
        <f>Q298*H298</f>
        <v>3.8500000000000001E-05</v>
      </c>
      <c r="S298" s="206">
        <v>0</v>
      </c>
      <c r="T298" s="207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208" t="s">
        <v>235</v>
      </c>
      <c r="AT298" s="208" t="s">
        <v>134</v>
      </c>
      <c r="AU298" s="208" t="s">
        <v>84</v>
      </c>
      <c r="AY298" s="19" t="s">
        <v>131</v>
      </c>
      <c r="BE298" s="209">
        <f>IF(N298="základní",J298,0)</f>
        <v>1116.5</v>
      </c>
      <c r="BF298" s="209">
        <f>IF(N298="snížená",J298,0)</f>
        <v>0</v>
      </c>
      <c r="BG298" s="209">
        <f>IF(N298="zákl. přenesená",J298,0)</f>
        <v>0</v>
      </c>
      <c r="BH298" s="209">
        <f>IF(N298="sníž. přenesená",J298,0)</f>
        <v>0</v>
      </c>
      <c r="BI298" s="209">
        <f>IF(N298="nulová",J298,0)</f>
        <v>0</v>
      </c>
      <c r="BJ298" s="19" t="s">
        <v>82</v>
      </c>
      <c r="BK298" s="209">
        <f>ROUND(I298*H298,2)</f>
        <v>1116.5</v>
      </c>
      <c r="BL298" s="19" t="s">
        <v>235</v>
      </c>
      <c r="BM298" s="208" t="s">
        <v>417</v>
      </c>
    </row>
    <row r="299" s="2" customFormat="1">
      <c r="A299" s="34"/>
      <c r="B299" s="35"/>
      <c r="C299" s="36"/>
      <c r="D299" s="210" t="s">
        <v>141</v>
      </c>
      <c r="E299" s="36"/>
      <c r="F299" s="211" t="s">
        <v>418</v>
      </c>
      <c r="G299" s="36"/>
      <c r="H299" s="36"/>
      <c r="I299" s="36"/>
      <c r="J299" s="36"/>
      <c r="K299" s="36"/>
      <c r="L299" s="40"/>
      <c r="M299" s="212"/>
      <c r="N299" s="213"/>
      <c r="O299" s="79"/>
      <c r="P299" s="79"/>
      <c r="Q299" s="79"/>
      <c r="R299" s="79"/>
      <c r="S299" s="79"/>
      <c r="T299" s="80"/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T299" s="19" t="s">
        <v>141</v>
      </c>
      <c r="AU299" s="19" t="s">
        <v>84</v>
      </c>
    </row>
    <row r="300" s="15" customFormat="1">
      <c r="A300" s="15"/>
      <c r="B300" s="235"/>
      <c r="C300" s="236"/>
      <c r="D300" s="216" t="s">
        <v>143</v>
      </c>
      <c r="E300" s="237" t="s">
        <v>17</v>
      </c>
      <c r="F300" s="238" t="s">
        <v>407</v>
      </c>
      <c r="G300" s="236"/>
      <c r="H300" s="237" t="s">
        <v>17</v>
      </c>
      <c r="I300" s="236"/>
      <c r="J300" s="236"/>
      <c r="K300" s="236"/>
      <c r="L300" s="239"/>
      <c r="M300" s="240"/>
      <c r="N300" s="241"/>
      <c r="O300" s="241"/>
      <c r="P300" s="241"/>
      <c r="Q300" s="241"/>
      <c r="R300" s="241"/>
      <c r="S300" s="241"/>
      <c r="T300" s="242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43" t="s">
        <v>143</v>
      </c>
      <c r="AU300" s="243" t="s">
        <v>84</v>
      </c>
      <c r="AV300" s="15" t="s">
        <v>82</v>
      </c>
      <c r="AW300" s="15" t="s">
        <v>34</v>
      </c>
      <c r="AX300" s="15" t="s">
        <v>74</v>
      </c>
      <c r="AY300" s="243" t="s">
        <v>131</v>
      </c>
    </row>
    <row r="301" s="13" customFormat="1">
      <c r="A301" s="13"/>
      <c r="B301" s="214"/>
      <c r="C301" s="215"/>
      <c r="D301" s="216" t="s">
        <v>143</v>
      </c>
      <c r="E301" s="217" t="s">
        <v>17</v>
      </c>
      <c r="F301" s="218" t="s">
        <v>419</v>
      </c>
      <c r="G301" s="215"/>
      <c r="H301" s="219">
        <v>3.8500000000000001</v>
      </c>
      <c r="I301" s="215"/>
      <c r="J301" s="215"/>
      <c r="K301" s="215"/>
      <c r="L301" s="220"/>
      <c r="M301" s="221"/>
      <c r="N301" s="222"/>
      <c r="O301" s="222"/>
      <c r="P301" s="222"/>
      <c r="Q301" s="222"/>
      <c r="R301" s="222"/>
      <c r="S301" s="222"/>
      <c r="T301" s="22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24" t="s">
        <v>143</v>
      </c>
      <c r="AU301" s="224" t="s">
        <v>84</v>
      </c>
      <c r="AV301" s="13" t="s">
        <v>84</v>
      </c>
      <c r="AW301" s="13" t="s">
        <v>34</v>
      </c>
      <c r="AX301" s="13" t="s">
        <v>74</v>
      </c>
      <c r="AY301" s="224" t="s">
        <v>131</v>
      </c>
    </row>
    <row r="302" s="14" customFormat="1">
      <c r="A302" s="14"/>
      <c r="B302" s="225"/>
      <c r="C302" s="226"/>
      <c r="D302" s="216" t="s">
        <v>143</v>
      </c>
      <c r="E302" s="227" t="s">
        <v>17</v>
      </c>
      <c r="F302" s="228" t="s">
        <v>145</v>
      </c>
      <c r="G302" s="226"/>
      <c r="H302" s="229">
        <v>3.8500000000000001</v>
      </c>
      <c r="I302" s="226"/>
      <c r="J302" s="226"/>
      <c r="K302" s="226"/>
      <c r="L302" s="230"/>
      <c r="M302" s="231"/>
      <c r="N302" s="232"/>
      <c r="O302" s="232"/>
      <c r="P302" s="232"/>
      <c r="Q302" s="232"/>
      <c r="R302" s="232"/>
      <c r="S302" s="232"/>
      <c r="T302" s="233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34" t="s">
        <v>143</v>
      </c>
      <c r="AU302" s="234" t="s">
        <v>84</v>
      </c>
      <c r="AV302" s="14" t="s">
        <v>139</v>
      </c>
      <c r="AW302" s="14" t="s">
        <v>34</v>
      </c>
      <c r="AX302" s="14" t="s">
        <v>82</v>
      </c>
      <c r="AY302" s="234" t="s">
        <v>131</v>
      </c>
    </row>
    <row r="303" s="2" customFormat="1" ht="76.35" customHeight="1">
      <c r="A303" s="34"/>
      <c r="B303" s="35"/>
      <c r="C303" s="198" t="s">
        <v>420</v>
      </c>
      <c r="D303" s="198" t="s">
        <v>134</v>
      </c>
      <c r="E303" s="199" t="s">
        <v>421</v>
      </c>
      <c r="F303" s="200" t="s">
        <v>422</v>
      </c>
      <c r="G303" s="201" t="s">
        <v>301</v>
      </c>
      <c r="H303" s="202">
        <v>0.037999999999999999</v>
      </c>
      <c r="I303" s="203">
        <v>2490</v>
      </c>
      <c r="J303" s="203">
        <f>ROUND(I303*H303,2)</f>
        <v>94.620000000000005</v>
      </c>
      <c r="K303" s="200" t="s">
        <v>138</v>
      </c>
      <c r="L303" s="40"/>
      <c r="M303" s="204" t="s">
        <v>17</v>
      </c>
      <c r="N303" s="205" t="s">
        <v>45</v>
      </c>
      <c r="O303" s="206">
        <v>4.9889999999999999</v>
      </c>
      <c r="P303" s="206">
        <f>O303*H303</f>
        <v>0.189582</v>
      </c>
      <c r="Q303" s="206">
        <v>0</v>
      </c>
      <c r="R303" s="206">
        <f>Q303*H303</f>
        <v>0</v>
      </c>
      <c r="S303" s="206">
        <v>0</v>
      </c>
      <c r="T303" s="207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208" t="s">
        <v>235</v>
      </c>
      <c r="AT303" s="208" t="s">
        <v>134</v>
      </c>
      <c r="AU303" s="208" t="s">
        <v>84</v>
      </c>
      <c r="AY303" s="19" t="s">
        <v>131</v>
      </c>
      <c r="BE303" s="209">
        <f>IF(N303="základní",J303,0)</f>
        <v>94.620000000000005</v>
      </c>
      <c r="BF303" s="209">
        <f>IF(N303="snížená",J303,0)</f>
        <v>0</v>
      </c>
      <c r="BG303" s="209">
        <f>IF(N303="zákl. přenesená",J303,0)</f>
        <v>0</v>
      </c>
      <c r="BH303" s="209">
        <f>IF(N303="sníž. přenesená",J303,0)</f>
        <v>0</v>
      </c>
      <c r="BI303" s="209">
        <f>IF(N303="nulová",J303,0)</f>
        <v>0</v>
      </c>
      <c r="BJ303" s="19" t="s">
        <v>82</v>
      </c>
      <c r="BK303" s="209">
        <f>ROUND(I303*H303,2)</f>
        <v>94.620000000000005</v>
      </c>
      <c r="BL303" s="19" t="s">
        <v>235</v>
      </c>
      <c r="BM303" s="208" t="s">
        <v>423</v>
      </c>
    </row>
    <row r="304" s="2" customFormat="1">
      <c r="A304" s="34"/>
      <c r="B304" s="35"/>
      <c r="C304" s="36"/>
      <c r="D304" s="210" t="s">
        <v>141</v>
      </c>
      <c r="E304" s="36"/>
      <c r="F304" s="211" t="s">
        <v>424</v>
      </c>
      <c r="G304" s="36"/>
      <c r="H304" s="36"/>
      <c r="I304" s="36"/>
      <c r="J304" s="36"/>
      <c r="K304" s="36"/>
      <c r="L304" s="40"/>
      <c r="M304" s="212"/>
      <c r="N304" s="213"/>
      <c r="O304" s="79"/>
      <c r="P304" s="79"/>
      <c r="Q304" s="79"/>
      <c r="R304" s="79"/>
      <c r="S304" s="79"/>
      <c r="T304" s="80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T304" s="19" t="s">
        <v>141</v>
      </c>
      <c r="AU304" s="19" t="s">
        <v>84</v>
      </c>
    </row>
    <row r="305" s="12" customFormat="1" ht="22.8" customHeight="1">
      <c r="A305" s="12"/>
      <c r="B305" s="183"/>
      <c r="C305" s="184"/>
      <c r="D305" s="185" t="s">
        <v>73</v>
      </c>
      <c r="E305" s="196" t="s">
        <v>425</v>
      </c>
      <c r="F305" s="196" t="s">
        <v>426</v>
      </c>
      <c r="G305" s="184"/>
      <c r="H305" s="184"/>
      <c r="I305" s="184"/>
      <c r="J305" s="197">
        <f>BK305</f>
        <v>37.700000000000003</v>
      </c>
      <c r="K305" s="184"/>
      <c r="L305" s="188"/>
      <c r="M305" s="189"/>
      <c r="N305" s="190"/>
      <c r="O305" s="190"/>
      <c r="P305" s="191">
        <f>SUM(P306:P309)</f>
        <v>0.050000000000000003</v>
      </c>
      <c r="Q305" s="190"/>
      <c r="R305" s="191">
        <f>SUM(R306:R309)</f>
        <v>0</v>
      </c>
      <c r="S305" s="190"/>
      <c r="T305" s="192">
        <f>SUM(T306:T309)</f>
        <v>0.024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193" t="s">
        <v>84</v>
      </c>
      <c r="AT305" s="194" t="s">
        <v>73</v>
      </c>
      <c r="AU305" s="194" t="s">
        <v>82</v>
      </c>
      <c r="AY305" s="193" t="s">
        <v>131</v>
      </c>
      <c r="BK305" s="195">
        <f>SUM(BK306:BK309)</f>
        <v>37.700000000000003</v>
      </c>
    </row>
    <row r="306" s="2" customFormat="1" ht="21.75" customHeight="1">
      <c r="A306" s="34"/>
      <c r="B306" s="35"/>
      <c r="C306" s="198" t="s">
        <v>427</v>
      </c>
      <c r="D306" s="198" t="s">
        <v>134</v>
      </c>
      <c r="E306" s="199" t="s">
        <v>428</v>
      </c>
      <c r="F306" s="200" t="s">
        <v>429</v>
      </c>
      <c r="G306" s="201" t="s">
        <v>373</v>
      </c>
      <c r="H306" s="202">
        <v>1</v>
      </c>
      <c r="I306" s="203">
        <v>37.700000000000003</v>
      </c>
      <c r="J306" s="203">
        <f>ROUND(I306*H306,2)</f>
        <v>37.700000000000003</v>
      </c>
      <c r="K306" s="200" t="s">
        <v>138</v>
      </c>
      <c r="L306" s="40"/>
      <c r="M306" s="204" t="s">
        <v>17</v>
      </c>
      <c r="N306" s="205" t="s">
        <v>45</v>
      </c>
      <c r="O306" s="206">
        <v>0.050000000000000003</v>
      </c>
      <c r="P306" s="206">
        <f>O306*H306</f>
        <v>0.050000000000000003</v>
      </c>
      <c r="Q306" s="206">
        <v>0</v>
      </c>
      <c r="R306" s="206">
        <f>Q306*H306</f>
        <v>0</v>
      </c>
      <c r="S306" s="206">
        <v>0.024</v>
      </c>
      <c r="T306" s="207">
        <f>S306*H306</f>
        <v>0.024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208" t="s">
        <v>235</v>
      </c>
      <c r="AT306" s="208" t="s">
        <v>134</v>
      </c>
      <c r="AU306" s="208" t="s">
        <v>84</v>
      </c>
      <c r="AY306" s="19" t="s">
        <v>131</v>
      </c>
      <c r="BE306" s="209">
        <f>IF(N306="základní",J306,0)</f>
        <v>37.700000000000003</v>
      </c>
      <c r="BF306" s="209">
        <f>IF(N306="snížená",J306,0)</f>
        <v>0</v>
      </c>
      <c r="BG306" s="209">
        <f>IF(N306="zákl. přenesená",J306,0)</f>
        <v>0</v>
      </c>
      <c r="BH306" s="209">
        <f>IF(N306="sníž. přenesená",J306,0)</f>
        <v>0</v>
      </c>
      <c r="BI306" s="209">
        <f>IF(N306="nulová",J306,0)</f>
        <v>0</v>
      </c>
      <c r="BJ306" s="19" t="s">
        <v>82</v>
      </c>
      <c r="BK306" s="209">
        <f>ROUND(I306*H306,2)</f>
        <v>37.700000000000003</v>
      </c>
      <c r="BL306" s="19" t="s">
        <v>235</v>
      </c>
      <c r="BM306" s="208" t="s">
        <v>430</v>
      </c>
    </row>
    <row r="307" s="2" customFormat="1">
      <c r="A307" s="34"/>
      <c r="B307" s="35"/>
      <c r="C307" s="36"/>
      <c r="D307" s="210" t="s">
        <v>141</v>
      </c>
      <c r="E307" s="36"/>
      <c r="F307" s="211" t="s">
        <v>431</v>
      </c>
      <c r="G307" s="36"/>
      <c r="H307" s="36"/>
      <c r="I307" s="36"/>
      <c r="J307" s="36"/>
      <c r="K307" s="36"/>
      <c r="L307" s="40"/>
      <c r="M307" s="212"/>
      <c r="N307" s="213"/>
      <c r="O307" s="79"/>
      <c r="P307" s="79"/>
      <c r="Q307" s="79"/>
      <c r="R307" s="79"/>
      <c r="S307" s="79"/>
      <c r="T307" s="80"/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T307" s="19" t="s">
        <v>141</v>
      </c>
      <c r="AU307" s="19" t="s">
        <v>84</v>
      </c>
    </row>
    <row r="308" s="13" customFormat="1">
      <c r="A308" s="13"/>
      <c r="B308" s="214"/>
      <c r="C308" s="215"/>
      <c r="D308" s="216" t="s">
        <v>143</v>
      </c>
      <c r="E308" s="217" t="s">
        <v>17</v>
      </c>
      <c r="F308" s="218" t="s">
        <v>82</v>
      </c>
      <c r="G308" s="215"/>
      <c r="H308" s="219">
        <v>1</v>
      </c>
      <c r="I308" s="215"/>
      <c r="J308" s="215"/>
      <c r="K308" s="215"/>
      <c r="L308" s="220"/>
      <c r="M308" s="221"/>
      <c r="N308" s="222"/>
      <c r="O308" s="222"/>
      <c r="P308" s="222"/>
      <c r="Q308" s="222"/>
      <c r="R308" s="222"/>
      <c r="S308" s="222"/>
      <c r="T308" s="22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24" t="s">
        <v>143</v>
      </c>
      <c r="AU308" s="224" t="s">
        <v>84</v>
      </c>
      <c r="AV308" s="13" t="s">
        <v>84</v>
      </c>
      <c r="AW308" s="13" t="s">
        <v>34</v>
      </c>
      <c r="AX308" s="13" t="s">
        <v>74</v>
      </c>
      <c r="AY308" s="224" t="s">
        <v>131</v>
      </c>
    </row>
    <row r="309" s="14" customFormat="1">
      <c r="A309" s="14"/>
      <c r="B309" s="225"/>
      <c r="C309" s="226"/>
      <c r="D309" s="216" t="s">
        <v>143</v>
      </c>
      <c r="E309" s="227" t="s">
        <v>17</v>
      </c>
      <c r="F309" s="228" t="s">
        <v>145</v>
      </c>
      <c r="G309" s="226"/>
      <c r="H309" s="229">
        <v>1</v>
      </c>
      <c r="I309" s="226"/>
      <c r="J309" s="226"/>
      <c r="K309" s="226"/>
      <c r="L309" s="230"/>
      <c r="M309" s="231"/>
      <c r="N309" s="232"/>
      <c r="O309" s="232"/>
      <c r="P309" s="232"/>
      <c r="Q309" s="232"/>
      <c r="R309" s="232"/>
      <c r="S309" s="232"/>
      <c r="T309" s="233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34" t="s">
        <v>143</v>
      </c>
      <c r="AU309" s="234" t="s">
        <v>84</v>
      </c>
      <c r="AV309" s="14" t="s">
        <v>139</v>
      </c>
      <c r="AW309" s="14" t="s">
        <v>34</v>
      </c>
      <c r="AX309" s="14" t="s">
        <v>82</v>
      </c>
      <c r="AY309" s="234" t="s">
        <v>131</v>
      </c>
    </row>
    <row r="310" s="12" customFormat="1" ht="22.8" customHeight="1">
      <c r="A310" s="12"/>
      <c r="B310" s="183"/>
      <c r="C310" s="184"/>
      <c r="D310" s="185" t="s">
        <v>73</v>
      </c>
      <c r="E310" s="196" t="s">
        <v>432</v>
      </c>
      <c r="F310" s="196" t="s">
        <v>433</v>
      </c>
      <c r="G310" s="184"/>
      <c r="H310" s="184"/>
      <c r="I310" s="184"/>
      <c r="J310" s="197">
        <f>BK310</f>
        <v>22747.710000000003</v>
      </c>
      <c r="K310" s="184"/>
      <c r="L310" s="188"/>
      <c r="M310" s="189"/>
      <c r="N310" s="190"/>
      <c r="O310" s="190"/>
      <c r="P310" s="191">
        <f>SUM(P311:P347)</f>
        <v>13.582153000000002</v>
      </c>
      <c r="Q310" s="190"/>
      <c r="R310" s="191">
        <f>SUM(R311:R347)</f>
        <v>0.25870779999999999</v>
      </c>
      <c r="S310" s="190"/>
      <c r="T310" s="192">
        <f>SUM(T311:T347)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193" t="s">
        <v>84</v>
      </c>
      <c r="AT310" s="194" t="s">
        <v>73</v>
      </c>
      <c r="AU310" s="194" t="s">
        <v>82</v>
      </c>
      <c r="AY310" s="193" t="s">
        <v>131</v>
      </c>
      <c r="BK310" s="195">
        <f>SUM(BK311:BK347)</f>
        <v>22747.710000000003</v>
      </c>
    </row>
    <row r="311" s="2" customFormat="1" ht="24.15" customHeight="1">
      <c r="A311" s="34"/>
      <c r="B311" s="35"/>
      <c r="C311" s="198" t="s">
        <v>434</v>
      </c>
      <c r="D311" s="198" t="s">
        <v>134</v>
      </c>
      <c r="E311" s="199" t="s">
        <v>435</v>
      </c>
      <c r="F311" s="200" t="s">
        <v>436</v>
      </c>
      <c r="G311" s="201" t="s">
        <v>137</v>
      </c>
      <c r="H311" s="202">
        <v>6.7000000000000002</v>
      </c>
      <c r="I311" s="203">
        <v>17.300000000000001</v>
      </c>
      <c r="J311" s="203">
        <f>ROUND(I311*H311,2)</f>
        <v>115.91</v>
      </c>
      <c r="K311" s="200" t="s">
        <v>138</v>
      </c>
      <c r="L311" s="40"/>
      <c r="M311" s="204" t="s">
        <v>17</v>
      </c>
      <c r="N311" s="205" t="s">
        <v>45</v>
      </c>
      <c r="O311" s="206">
        <v>0.024</v>
      </c>
      <c r="P311" s="206">
        <f>O311*H311</f>
        <v>0.1608</v>
      </c>
      <c r="Q311" s="206">
        <v>0</v>
      </c>
      <c r="R311" s="206">
        <f>Q311*H311</f>
        <v>0</v>
      </c>
      <c r="S311" s="206">
        <v>0</v>
      </c>
      <c r="T311" s="207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208" t="s">
        <v>235</v>
      </c>
      <c r="AT311" s="208" t="s">
        <v>134</v>
      </c>
      <c r="AU311" s="208" t="s">
        <v>84</v>
      </c>
      <c r="AY311" s="19" t="s">
        <v>131</v>
      </c>
      <c r="BE311" s="209">
        <f>IF(N311="základní",J311,0)</f>
        <v>115.91</v>
      </c>
      <c r="BF311" s="209">
        <f>IF(N311="snížená",J311,0)</f>
        <v>0</v>
      </c>
      <c r="BG311" s="209">
        <f>IF(N311="zákl. přenesená",J311,0)</f>
        <v>0</v>
      </c>
      <c r="BH311" s="209">
        <f>IF(N311="sníž. přenesená",J311,0)</f>
        <v>0</v>
      </c>
      <c r="BI311" s="209">
        <f>IF(N311="nulová",J311,0)</f>
        <v>0</v>
      </c>
      <c r="BJ311" s="19" t="s">
        <v>82</v>
      </c>
      <c r="BK311" s="209">
        <f>ROUND(I311*H311,2)</f>
        <v>115.91</v>
      </c>
      <c r="BL311" s="19" t="s">
        <v>235</v>
      </c>
      <c r="BM311" s="208" t="s">
        <v>437</v>
      </c>
    </row>
    <row r="312" s="2" customFormat="1">
      <c r="A312" s="34"/>
      <c r="B312" s="35"/>
      <c r="C312" s="36"/>
      <c r="D312" s="210" t="s">
        <v>141</v>
      </c>
      <c r="E312" s="36"/>
      <c r="F312" s="211" t="s">
        <v>438</v>
      </c>
      <c r="G312" s="36"/>
      <c r="H312" s="36"/>
      <c r="I312" s="36"/>
      <c r="J312" s="36"/>
      <c r="K312" s="36"/>
      <c r="L312" s="40"/>
      <c r="M312" s="212"/>
      <c r="N312" s="213"/>
      <c r="O312" s="79"/>
      <c r="P312" s="79"/>
      <c r="Q312" s="79"/>
      <c r="R312" s="79"/>
      <c r="S312" s="79"/>
      <c r="T312" s="80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9" t="s">
        <v>141</v>
      </c>
      <c r="AU312" s="19" t="s">
        <v>84</v>
      </c>
    </row>
    <row r="313" s="13" customFormat="1">
      <c r="A313" s="13"/>
      <c r="B313" s="214"/>
      <c r="C313" s="215"/>
      <c r="D313" s="216" t="s">
        <v>143</v>
      </c>
      <c r="E313" s="217" t="s">
        <v>17</v>
      </c>
      <c r="F313" s="218" t="s">
        <v>227</v>
      </c>
      <c r="G313" s="215"/>
      <c r="H313" s="219">
        <v>6.7000000000000002</v>
      </c>
      <c r="I313" s="215"/>
      <c r="J313" s="215"/>
      <c r="K313" s="215"/>
      <c r="L313" s="220"/>
      <c r="M313" s="221"/>
      <c r="N313" s="222"/>
      <c r="O313" s="222"/>
      <c r="P313" s="222"/>
      <c r="Q313" s="222"/>
      <c r="R313" s="222"/>
      <c r="S313" s="222"/>
      <c r="T313" s="22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24" t="s">
        <v>143</v>
      </c>
      <c r="AU313" s="224" t="s">
        <v>84</v>
      </c>
      <c r="AV313" s="13" t="s">
        <v>84</v>
      </c>
      <c r="AW313" s="13" t="s">
        <v>34</v>
      </c>
      <c r="AX313" s="13" t="s">
        <v>74</v>
      </c>
      <c r="AY313" s="224" t="s">
        <v>131</v>
      </c>
    </row>
    <row r="314" s="14" customFormat="1">
      <c r="A314" s="14"/>
      <c r="B314" s="225"/>
      <c r="C314" s="226"/>
      <c r="D314" s="216" t="s">
        <v>143</v>
      </c>
      <c r="E314" s="227" t="s">
        <v>17</v>
      </c>
      <c r="F314" s="228" t="s">
        <v>145</v>
      </c>
      <c r="G314" s="226"/>
      <c r="H314" s="229">
        <v>6.7000000000000002</v>
      </c>
      <c r="I314" s="226"/>
      <c r="J314" s="226"/>
      <c r="K314" s="226"/>
      <c r="L314" s="230"/>
      <c r="M314" s="231"/>
      <c r="N314" s="232"/>
      <c r="O314" s="232"/>
      <c r="P314" s="232"/>
      <c r="Q314" s="232"/>
      <c r="R314" s="232"/>
      <c r="S314" s="232"/>
      <c r="T314" s="23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34" t="s">
        <v>143</v>
      </c>
      <c r="AU314" s="234" t="s">
        <v>84</v>
      </c>
      <c r="AV314" s="14" t="s">
        <v>139</v>
      </c>
      <c r="AW314" s="14" t="s">
        <v>34</v>
      </c>
      <c r="AX314" s="14" t="s">
        <v>82</v>
      </c>
      <c r="AY314" s="234" t="s">
        <v>131</v>
      </c>
    </row>
    <row r="315" s="2" customFormat="1" ht="24.15" customHeight="1">
      <c r="A315" s="34"/>
      <c r="B315" s="35"/>
      <c r="C315" s="198" t="s">
        <v>439</v>
      </c>
      <c r="D315" s="198" t="s">
        <v>134</v>
      </c>
      <c r="E315" s="199" t="s">
        <v>440</v>
      </c>
      <c r="F315" s="200" t="s">
        <v>441</v>
      </c>
      <c r="G315" s="201" t="s">
        <v>137</v>
      </c>
      <c r="H315" s="202">
        <v>6.7000000000000002</v>
      </c>
      <c r="I315" s="203">
        <v>65.299999999999997</v>
      </c>
      <c r="J315" s="203">
        <f>ROUND(I315*H315,2)</f>
        <v>437.50999999999999</v>
      </c>
      <c r="K315" s="200" t="s">
        <v>138</v>
      </c>
      <c r="L315" s="40"/>
      <c r="M315" s="204" t="s">
        <v>17</v>
      </c>
      <c r="N315" s="205" t="s">
        <v>45</v>
      </c>
      <c r="O315" s="206">
        <v>0.043999999999999997</v>
      </c>
      <c r="P315" s="206">
        <f>O315*H315</f>
        <v>0.29480000000000001</v>
      </c>
      <c r="Q315" s="206">
        <v>0.00029999999999999997</v>
      </c>
      <c r="R315" s="206">
        <f>Q315*H315</f>
        <v>0.0020100000000000001</v>
      </c>
      <c r="S315" s="206">
        <v>0</v>
      </c>
      <c r="T315" s="207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208" t="s">
        <v>235</v>
      </c>
      <c r="AT315" s="208" t="s">
        <v>134</v>
      </c>
      <c r="AU315" s="208" t="s">
        <v>84</v>
      </c>
      <c r="AY315" s="19" t="s">
        <v>131</v>
      </c>
      <c r="BE315" s="209">
        <f>IF(N315="základní",J315,0)</f>
        <v>437.50999999999999</v>
      </c>
      <c r="BF315" s="209">
        <f>IF(N315="snížená",J315,0)</f>
        <v>0</v>
      </c>
      <c r="BG315" s="209">
        <f>IF(N315="zákl. přenesená",J315,0)</f>
        <v>0</v>
      </c>
      <c r="BH315" s="209">
        <f>IF(N315="sníž. přenesená",J315,0)</f>
        <v>0</v>
      </c>
      <c r="BI315" s="209">
        <f>IF(N315="nulová",J315,0)</f>
        <v>0</v>
      </c>
      <c r="BJ315" s="19" t="s">
        <v>82</v>
      </c>
      <c r="BK315" s="209">
        <f>ROUND(I315*H315,2)</f>
        <v>437.50999999999999</v>
      </c>
      <c r="BL315" s="19" t="s">
        <v>235</v>
      </c>
      <c r="BM315" s="208" t="s">
        <v>442</v>
      </c>
    </row>
    <row r="316" s="2" customFormat="1">
      <c r="A316" s="34"/>
      <c r="B316" s="35"/>
      <c r="C316" s="36"/>
      <c r="D316" s="210" t="s">
        <v>141</v>
      </c>
      <c r="E316" s="36"/>
      <c r="F316" s="211" t="s">
        <v>443</v>
      </c>
      <c r="G316" s="36"/>
      <c r="H316" s="36"/>
      <c r="I316" s="36"/>
      <c r="J316" s="36"/>
      <c r="K316" s="36"/>
      <c r="L316" s="40"/>
      <c r="M316" s="212"/>
      <c r="N316" s="213"/>
      <c r="O316" s="79"/>
      <c r="P316" s="79"/>
      <c r="Q316" s="79"/>
      <c r="R316" s="79"/>
      <c r="S316" s="79"/>
      <c r="T316" s="80"/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T316" s="19" t="s">
        <v>141</v>
      </c>
      <c r="AU316" s="19" t="s">
        <v>84</v>
      </c>
    </row>
    <row r="317" s="13" customFormat="1">
      <c r="A317" s="13"/>
      <c r="B317" s="214"/>
      <c r="C317" s="215"/>
      <c r="D317" s="216" t="s">
        <v>143</v>
      </c>
      <c r="E317" s="217" t="s">
        <v>17</v>
      </c>
      <c r="F317" s="218" t="s">
        <v>227</v>
      </c>
      <c r="G317" s="215"/>
      <c r="H317" s="219">
        <v>6.7000000000000002</v>
      </c>
      <c r="I317" s="215"/>
      <c r="J317" s="215"/>
      <c r="K317" s="215"/>
      <c r="L317" s="220"/>
      <c r="M317" s="221"/>
      <c r="N317" s="222"/>
      <c r="O317" s="222"/>
      <c r="P317" s="222"/>
      <c r="Q317" s="222"/>
      <c r="R317" s="222"/>
      <c r="S317" s="222"/>
      <c r="T317" s="22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24" t="s">
        <v>143</v>
      </c>
      <c r="AU317" s="224" t="s">
        <v>84</v>
      </c>
      <c r="AV317" s="13" t="s">
        <v>84</v>
      </c>
      <c r="AW317" s="13" t="s">
        <v>34</v>
      </c>
      <c r="AX317" s="13" t="s">
        <v>74</v>
      </c>
      <c r="AY317" s="224" t="s">
        <v>131</v>
      </c>
    </row>
    <row r="318" s="14" customFormat="1">
      <c r="A318" s="14"/>
      <c r="B318" s="225"/>
      <c r="C318" s="226"/>
      <c r="D318" s="216" t="s">
        <v>143</v>
      </c>
      <c r="E318" s="227" t="s">
        <v>17</v>
      </c>
      <c r="F318" s="228" t="s">
        <v>145</v>
      </c>
      <c r="G318" s="226"/>
      <c r="H318" s="229">
        <v>6.7000000000000002</v>
      </c>
      <c r="I318" s="226"/>
      <c r="J318" s="226"/>
      <c r="K318" s="226"/>
      <c r="L318" s="230"/>
      <c r="M318" s="231"/>
      <c r="N318" s="232"/>
      <c r="O318" s="232"/>
      <c r="P318" s="232"/>
      <c r="Q318" s="232"/>
      <c r="R318" s="232"/>
      <c r="S318" s="232"/>
      <c r="T318" s="233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34" t="s">
        <v>143</v>
      </c>
      <c r="AU318" s="234" t="s">
        <v>84</v>
      </c>
      <c r="AV318" s="14" t="s">
        <v>139</v>
      </c>
      <c r="AW318" s="14" t="s">
        <v>34</v>
      </c>
      <c r="AX318" s="14" t="s">
        <v>82</v>
      </c>
      <c r="AY318" s="234" t="s">
        <v>131</v>
      </c>
    </row>
    <row r="319" s="2" customFormat="1" ht="24.15" customHeight="1">
      <c r="A319" s="34"/>
      <c r="B319" s="35"/>
      <c r="C319" s="198" t="s">
        <v>444</v>
      </c>
      <c r="D319" s="198" t="s">
        <v>134</v>
      </c>
      <c r="E319" s="199" t="s">
        <v>445</v>
      </c>
      <c r="F319" s="200" t="s">
        <v>446</v>
      </c>
      <c r="G319" s="201" t="s">
        <v>137</v>
      </c>
      <c r="H319" s="202">
        <v>6.7000000000000002</v>
      </c>
      <c r="I319" s="203">
        <v>444</v>
      </c>
      <c r="J319" s="203">
        <f>ROUND(I319*H319,2)</f>
        <v>2974.8000000000002</v>
      </c>
      <c r="K319" s="200" t="s">
        <v>138</v>
      </c>
      <c r="L319" s="40"/>
      <c r="M319" s="204" t="s">
        <v>17</v>
      </c>
      <c r="N319" s="205" t="s">
        <v>45</v>
      </c>
      <c r="O319" s="206">
        <v>0.27800000000000002</v>
      </c>
      <c r="P319" s="206">
        <f>O319*H319</f>
        <v>1.8626000000000003</v>
      </c>
      <c r="Q319" s="206">
        <v>0.0015</v>
      </c>
      <c r="R319" s="206">
        <f>Q319*H319</f>
        <v>0.01005</v>
      </c>
      <c r="S319" s="206">
        <v>0</v>
      </c>
      <c r="T319" s="207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208" t="s">
        <v>235</v>
      </c>
      <c r="AT319" s="208" t="s">
        <v>134</v>
      </c>
      <c r="AU319" s="208" t="s">
        <v>84</v>
      </c>
      <c r="AY319" s="19" t="s">
        <v>131</v>
      </c>
      <c r="BE319" s="209">
        <f>IF(N319="základní",J319,0)</f>
        <v>2974.8000000000002</v>
      </c>
      <c r="BF319" s="209">
        <f>IF(N319="snížená",J319,0)</f>
        <v>0</v>
      </c>
      <c r="BG319" s="209">
        <f>IF(N319="zákl. přenesená",J319,0)</f>
        <v>0</v>
      </c>
      <c r="BH319" s="209">
        <f>IF(N319="sníž. přenesená",J319,0)</f>
        <v>0</v>
      </c>
      <c r="BI319" s="209">
        <f>IF(N319="nulová",J319,0)</f>
        <v>0</v>
      </c>
      <c r="BJ319" s="19" t="s">
        <v>82</v>
      </c>
      <c r="BK319" s="209">
        <f>ROUND(I319*H319,2)</f>
        <v>2974.8000000000002</v>
      </c>
      <c r="BL319" s="19" t="s">
        <v>235</v>
      </c>
      <c r="BM319" s="208" t="s">
        <v>447</v>
      </c>
    </row>
    <row r="320" s="2" customFormat="1">
      <c r="A320" s="34"/>
      <c r="B320" s="35"/>
      <c r="C320" s="36"/>
      <c r="D320" s="210" t="s">
        <v>141</v>
      </c>
      <c r="E320" s="36"/>
      <c r="F320" s="211" t="s">
        <v>448</v>
      </c>
      <c r="G320" s="36"/>
      <c r="H320" s="36"/>
      <c r="I320" s="36"/>
      <c r="J320" s="36"/>
      <c r="K320" s="36"/>
      <c r="L320" s="40"/>
      <c r="M320" s="212"/>
      <c r="N320" s="213"/>
      <c r="O320" s="79"/>
      <c r="P320" s="79"/>
      <c r="Q320" s="79"/>
      <c r="R320" s="79"/>
      <c r="S320" s="79"/>
      <c r="T320" s="80"/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T320" s="19" t="s">
        <v>141</v>
      </c>
      <c r="AU320" s="19" t="s">
        <v>84</v>
      </c>
    </row>
    <row r="321" s="13" customFormat="1">
      <c r="A321" s="13"/>
      <c r="B321" s="214"/>
      <c r="C321" s="215"/>
      <c r="D321" s="216" t="s">
        <v>143</v>
      </c>
      <c r="E321" s="217" t="s">
        <v>17</v>
      </c>
      <c r="F321" s="218" t="s">
        <v>227</v>
      </c>
      <c r="G321" s="215"/>
      <c r="H321" s="219">
        <v>6.7000000000000002</v>
      </c>
      <c r="I321" s="215"/>
      <c r="J321" s="215"/>
      <c r="K321" s="215"/>
      <c r="L321" s="220"/>
      <c r="M321" s="221"/>
      <c r="N321" s="222"/>
      <c r="O321" s="222"/>
      <c r="P321" s="222"/>
      <c r="Q321" s="222"/>
      <c r="R321" s="222"/>
      <c r="S321" s="222"/>
      <c r="T321" s="22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24" t="s">
        <v>143</v>
      </c>
      <c r="AU321" s="224" t="s">
        <v>84</v>
      </c>
      <c r="AV321" s="13" t="s">
        <v>84</v>
      </c>
      <c r="AW321" s="13" t="s">
        <v>34</v>
      </c>
      <c r="AX321" s="13" t="s">
        <v>74</v>
      </c>
      <c r="AY321" s="224" t="s">
        <v>131</v>
      </c>
    </row>
    <row r="322" s="14" customFormat="1">
      <c r="A322" s="14"/>
      <c r="B322" s="225"/>
      <c r="C322" s="226"/>
      <c r="D322" s="216" t="s">
        <v>143</v>
      </c>
      <c r="E322" s="227" t="s">
        <v>17</v>
      </c>
      <c r="F322" s="228" t="s">
        <v>145</v>
      </c>
      <c r="G322" s="226"/>
      <c r="H322" s="229">
        <v>6.7000000000000002</v>
      </c>
      <c r="I322" s="226"/>
      <c r="J322" s="226"/>
      <c r="K322" s="226"/>
      <c r="L322" s="230"/>
      <c r="M322" s="231"/>
      <c r="N322" s="232"/>
      <c r="O322" s="232"/>
      <c r="P322" s="232"/>
      <c r="Q322" s="232"/>
      <c r="R322" s="232"/>
      <c r="S322" s="232"/>
      <c r="T322" s="233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34" t="s">
        <v>143</v>
      </c>
      <c r="AU322" s="234" t="s">
        <v>84</v>
      </c>
      <c r="AV322" s="14" t="s">
        <v>139</v>
      </c>
      <c r="AW322" s="14" t="s">
        <v>34</v>
      </c>
      <c r="AX322" s="14" t="s">
        <v>82</v>
      </c>
      <c r="AY322" s="234" t="s">
        <v>131</v>
      </c>
    </row>
    <row r="323" s="2" customFormat="1" ht="24.15" customHeight="1">
      <c r="A323" s="34"/>
      <c r="B323" s="35"/>
      <c r="C323" s="198" t="s">
        <v>449</v>
      </c>
      <c r="D323" s="198" t="s">
        <v>134</v>
      </c>
      <c r="E323" s="199" t="s">
        <v>450</v>
      </c>
      <c r="F323" s="200" t="s">
        <v>451</v>
      </c>
      <c r="G323" s="201" t="s">
        <v>215</v>
      </c>
      <c r="H323" s="202">
        <v>10.18</v>
      </c>
      <c r="I323" s="203">
        <v>215</v>
      </c>
      <c r="J323" s="203">
        <f>ROUND(I323*H323,2)</f>
        <v>2188.6999999999998</v>
      </c>
      <c r="K323" s="200" t="s">
        <v>138</v>
      </c>
      <c r="L323" s="40"/>
      <c r="M323" s="204" t="s">
        <v>17</v>
      </c>
      <c r="N323" s="205" t="s">
        <v>45</v>
      </c>
      <c r="O323" s="206">
        <v>0.059999999999999998</v>
      </c>
      <c r="P323" s="206">
        <f>O323*H323</f>
        <v>0.61080000000000001</v>
      </c>
      <c r="Q323" s="206">
        <v>0.00142</v>
      </c>
      <c r="R323" s="206">
        <f>Q323*H323</f>
        <v>0.014455600000000001</v>
      </c>
      <c r="S323" s="206">
        <v>0</v>
      </c>
      <c r="T323" s="207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208" t="s">
        <v>235</v>
      </c>
      <c r="AT323" s="208" t="s">
        <v>134</v>
      </c>
      <c r="AU323" s="208" t="s">
        <v>84</v>
      </c>
      <c r="AY323" s="19" t="s">
        <v>131</v>
      </c>
      <c r="BE323" s="209">
        <f>IF(N323="základní",J323,0)</f>
        <v>2188.6999999999998</v>
      </c>
      <c r="BF323" s="209">
        <f>IF(N323="snížená",J323,0)</f>
        <v>0</v>
      </c>
      <c r="BG323" s="209">
        <f>IF(N323="zákl. přenesená",J323,0)</f>
        <v>0</v>
      </c>
      <c r="BH323" s="209">
        <f>IF(N323="sníž. přenesená",J323,0)</f>
        <v>0</v>
      </c>
      <c r="BI323" s="209">
        <f>IF(N323="nulová",J323,0)</f>
        <v>0</v>
      </c>
      <c r="BJ323" s="19" t="s">
        <v>82</v>
      </c>
      <c r="BK323" s="209">
        <f>ROUND(I323*H323,2)</f>
        <v>2188.6999999999998</v>
      </c>
      <c r="BL323" s="19" t="s">
        <v>235</v>
      </c>
      <c r="BM323" s="208" t="s">
        <v>452</v>
      </c>
    </row>
    <row r="324" s="2" customFormat="1">
      <c r="A324" s="34"/>
      <c r="B324" s="35"/>
      <c r="C324" s="36"/>
      <c r="D324" s="210" t="s">
        <v>141</v>
      </c>
      <c r="E324" s="36"/>
      <c r="F324" s="211" t="s">
        <v>453</v>
      </c>
      <c r="G324" s="36"/>
      <c r="H324" s="36"/>
      <c r="I324" s="36"/>
      <c r="J324" s="36"/>
      <c r="K324" s="36"/>
      <c r="L324" s="40"/>
      <c r="M324" s="212"/>
      <c r="N324" s="213"/>
      <c r="O324" s="79"/>
      <c r="P324" s="79"/>
      <c r="Q324" s="79"/>
      <c r="R324" s="79"/>
      <c r="S324" s="79"/>
      <c r="T324" s="80"/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T324" s="19" t="s">
        <v>141</v>
      </c>
      <c r="AU324" s="19" t="s">
        <v>84</v>
      </c>
    </row>
    <row r="325" s="13" customFormat="1">
      <c r="A325" s="13"/>
      <c r="B325" s="214"/>
      <c r="C325" s="215"/>
      <c r="D325" s="216" t="s">
        <v>143</v>
      </c>
      <c r="E325" s="217" t="s">
        <v>17</v>
      </c>
      <c r="F325" s="218" t="s">
        <v>454</v>
      </c>
      <c r="G325" s="215"/>
      <c r="H325" s="219">
        <v>10.18</v>
      </c>
      <c r="I325" s="215"/>
      <c r="J325" s="215"/>
      <c r="K325" s="215"/>
      <c r="L325" s="220"/>
      <c r="M325" s="221"/>
      <c r="N325" s="222"/>
      <c r="O325" s="222"/>
      <c r="P325" s="222"/>
      <c r="Q325" s="222"/>
      <c r="R325" s="222"/>
      <c r="S325" s="222"/>
      <c r="T325" s="22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24" t="s">
        <v>143</v>
      </c>
      <c r="AU325" s="224" t="s">
        <v>84</v>
      </c>
      <c r="AV325" s="13" t="s">
        <v>84</v>
      </c>
      <c r="AW325" s="13" t="s">
        <v>34</v>
      </c>
      <c r="AX325" s="13" t="s">
        <v>74</v>
      </c>
      <c r="AY325" s="224" t="s">
        <v>131</v>
      </c>
    </row>
    <row r="326" s="14" customFormat="1">
      <c r="A326" s="14"/>
      <c r="B326" s="225"/>
      <c r="C326" s="226"/>
      <c r="D326" s="216" t="s">
        <v>143</v>
      </c>
      <c r="E326" s="227" t="s">
        <v>17</v>
      </c>
      <c r="F326" s="228" t="s">
        <v>145</v>
      </c>
      <c r="G326" s="226"/>
      <c r="H326" s="229">
        <v>10.18</v>
      </c>
      <c r="I326" s="226"/>
      <c r="J326" s="226"/>
      <c r="K326" s="226"/>
      <c r="L326" s="230"/>
      <c r="M326" s="231"/>
      <c r="N326" s="232"/>
      <c r="O326" s="232"/>
      <c r="P326" s="232"/>
      <c r="Q326" s="232"/>
      <c r="R326" s="232"/>
      <c r="S326" s="232"/>
      <c r="T326" s="233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34" t="s">
        <v>143</v>
      </c>
      <c r="AU326" s="234" t="s">
        <v>84</v>
      </c>
      <c r="AV326" s="14" t="s">
        <v>139</v>
      </c>
      <c r="AW326" s="14" t="s">
        <v>34</v>
      </c>
      <c r="AX326" s="14" t="s">
        <v>82</v>
      </c>
      <c r="AY326" s="234" t="s">
        <v>131</v>
      </c>
    </row>
    <row r="327" s="2" customFormat="1" ht="24.15" customHeight="1">
      <c r="A327" s="34"/>
      <c r="B327" s="35"/>
      <c r="C327" s="198" t="s">
        <v>455</v>
      </c>
      <c r="D327" s="198" t="s">
        <v>134</v>
      </c>
      <c r="E327" s="199" t="s">
        <v>456</v>
      </c>
      <c r="F327" s="200" t="s">
        <v>457</v>
      </c>
      <c r="G327" s="201" t="s">
        <v>373</v>
      </c>
      <c r="H327" s="202">
        <v>4</v>
      </c>
      <c r="I327" s="203">
        <v>221</v>
      </c>
      <c r="J327" s="203">
        <f>ROUND(I327*H327,2)</f>
        <v>884</v>
      </c>
      <c r="K327" s="200" t="s">
        <v>138</v>
      </c>
      <c r="L327" s="40"/>
      <c r="M327" s="204" t="s">
        <v>17</v>
      </c>
      <c r="N327" s="205" t="s">
        <v>45</v>
      </c>
      <c r="O327" s="206">
        <v>0.035000000000000003</v>
      </c>
      <c r="P327" s="206">
        <f>O327*H327</f>
        <v>0.14000000000000001</v>
      </c>
      <c r="Q327" s="206">
        <v>0.00021000000000000001</v>
      </c>
      <c r="R327" s="206">
        <f>Q327*H327</f>
        <v>0.00084000000000000003</v>
      </c>
      <c r="S327" s="206">
        <v>0</v>
      </c>
      <c r="T327" s="207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208" t="s">
        <v>235</v>
      </c>
      <c r="AT327" s="208" t="s">
        <v>134</v>
      </c>
      <c r="AU327" s="208" t="s">
        <v>84</v>
      </c>
      <c r="AY327" s="19" t="s">
        <v>131</v>
      </c>
      <c r="BE327" s="209">
        <f>IF(N327="základní",J327,0)</f>
        <v>884</v>
      </c>
      <c r="BF327" s="209">
        <f>IF(N327="snížená",J327,0)</f>
        <v>0</v>
      </c>
      <c r="BG327" s="209">
        <f>IF(N327="zákl. přenesená",J327,0)</f>
        <v>0</v>
      </c>
      <c r="BH327" s="209">
        <f>IF(N327="sníž. přenesená",J327,0)</f>
        <v>0</v>
      </c>
      <c r="BI327" s="209">
        <f>IF(N327="nulová",J327,0)</f>
        <v>0</v>
      </c>
      <c r="BJ327" s="19" t="s">
        <v>82</v>
      </c>
      <c r="BK327" s="209">
        <f>ROUND(I327*H327,2)</f>
        <v>884</v>
      </c>
      <c r="BL327" s="19" t="s">
        <v>235</v>
      </c>
      <c r="BM327" s="208" t="s">
        <v>458</v>
      </c>
    </row>
    <row r="328" s="2" customFormat="1">
      <c r="A328" s="34"/>
      <c r="B328" s="35"/>
      <c r="C328" s="36"/>
      <c r="D328" s="210" t="s">
        <v>141</v>
      </c>
      <c r="E328" s="36"/>
      <c r="F328" s="211" t="s">
        <v>459</v>
      </c>
      <c r="G328" s="36"/>
      <c r="H328" s="36"/>
      <c r="I328" s="36"/>
      <c r="J328" s="36"/>
      <c r="K328" s="36"/>
      <c r="L328" s="40"/>
      <c r="M328" s="212"/>
      <c r="N328" s="213"/>
      <c r="O328" s="79"/>
      <c r="P328" s="79"/>
      <c r="Q328" s="79"/>
      <c r="R328" s="79"/>
      <c r="S328" s="79"/>
      <c r="T328" s="80"/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T328" s="19" t="s">
        <v>141</v>
      </c>
      <c r="AU328" s="19" t="s">
        <v>84</v>
      </c>
    </row>
    <row r="329" s="13" customFormat="1">
      <c r="A329" s="13"/>
      <c r="B329" s="214"/>
      <c r="C329" s="215"/>
      <c r="D329" s="216" t="s">
        <v>143</v>
      </c>
      <c r="E329" s="217" t="s">
        <v>17</v>
      </c>
      <c r="F329" s="218" t="s">
        <v>460</v>
      </c>
      <c r="G329" s="215"/>
      <c r="H329" s="219">
        <v>4</v>
      </c>
      <c r="I329" s="215"/>
      <c r="J329" s="215"/>
      <c r="K329" s="215"/>
      <c r="L329" s="220"/>
      <c r="M329" s="221"/>
      <c r="N329" s="222"/>
      <c r="O329" s="222"/>
      <c r="P329" s="222"/>
      <c r="Q329" s="222"/>
      <c r="R329" s="222"/>
      <c r="S329" s="222"/>
      <c r="T329" s="22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24" t="s">
        <v>143</v>
      </c>
      <c r="AU329" s="224" t="s">
        <v>84</v>
      </c>
      <c r="AV329" s="13" t="s">
        <v>84</v>
      </c>
      <c r="AW329" s="13" t="s">
        <v>34</v>
      </c>
      <c r="AX329" s="13" t="s">
        <v>74</v>
      </c>
      <c r="AY329" s="224" t="s">
        <v>131</v>
      </c>
    </row>
    <row r="330" s="14" customFormat="1">
      <c r="A330" s="14"/>
      <c r="B330" s="225"/>
      <c r="C330" s="226"/>
      <c r="D330" s="216" t="s">
        <v>143</v>
      </c>
      <c r="E330" s="227" t="s">
        <v>17</v>
      </c>
      <c r="F330" s="228" t="s">
        <v>145</v>
      </c>
      <c r="G330" s="226"/>
      <c r="H330" s="229">
        <v>4</v>
      </c>
      <c r="I330" s="226"/>
      <c r="J330" s="226"/>
      <c r="K330" s="226"/>
      <c r="L330" s="230"/>
      <c r="M330" s="231"/>
      <c r="N330" s="232"/>
      <c r="O330" s="232"/>
      <c r="P330" s="232"/>
      <c r="Q330" s="232"/>
      <c r="R330" s="232"/>
      <c r="S330" s="232"/>
      <c r="T330" s="23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34" t="s">
        <v>143</v>
      </c>
      <c r="AU330" s="234" t="s">
        <v>84</v>
      </c>
      <c r="AV330" s="14" t="s">
        <v>139</v>
      </c>
      <c r="AW330" s="14" t="s">
        <v>34</v>
      </c>
      <c r="AX330" s="14" t="s">
        <v>82</v>
      </c>
      <c r="AY330" s="234" t="s">
        <v>131</v>
      </c>
    </row>
    <row r="331" s="2" customFormat="1" ht="37.8" customHeight="1">
      <c r="A331" s="34"/>
      <c r="B331" s="35"/>
      <c r="C331" s="198" t="s">
        <v>461</v>
      </c>
      <c r="D331" s="198" t="s">
        <v>134</v>
      </c>
      <c r="E331" s="199" t="s">
        <v>462</v>
      </c>
      <c r="F331" s="200" t="s">
        <v>463</v>
      </c>
      <c r="G331" s="201" t="s">
        <v>137</v>
      </c>
      <c r="H331" s="202">
        <v>6.7000000000000002</v>
      </c>
      <c r="I331" s="203">
        <v>1150</v>
      </c>
      <c r="J331" s="203">
        <f>ROUND(I331*H331,2)</f>
        <v>7705</v>
      </c>
      <c r="K331" s="200" t="s">
        <v>138</v>
      </c>
      <c r="L331" s="40"/>
      <c r="M331" s="204" t="s">
        <v>17</v>
      </c>
      <c r="N331" s="205" t="s">
        <v>45</v>
      </c>
      <c r="O331" s="206">
        <v>1.3300000000000001</v>
      </c>
      <c r="P331" s="206">
        <f>O331*H331</f>
        <v>8.9110000000000014</v>
      </c>
      <c r="Q331" s="206">
        <v>0.0090299999999999998</v>
      </c>
      <c r="R331" s="206">
        <f>Q331*H331</f>
        <v>0.060500999999999999</v>
      </c>
      <c r="S331" s="206">
        <v>0</v>
      </c>
      <c r="T331" s="207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208" t="s">
        <v>235</v>
      </c>
      <c r="AT331" s="208" t="s">
        <v>134</v>
      </c>
      <c r="AU331" s="208" t="s">
        <v>84</v>
      </c>
      <c r="AY331" s="19" t="s">
        <v>131</v>
      </c>
      <c r="BE331" s="209">
        <f>IF(N331="základní",J331,0)</f>
        <v>7705</v>
      </c>
      <c r="BF331" s="209">
        <f>IF(N331="snížená",J331,0)</f>
        <v>0</v>
      </c>
      <c r="BG331" s="209">
        <f>IF(N331="zákl. přenesená",J331,0)</f>
        <v>0</v>
      </c>
      <c r="BH331" s="209">
        <f>IF(N331="sníž. přenesená",J331,0)</f>
        <v>0</v>
      </c>
      <c r="BI331" s="209">
        <f>IF(N331="nulová",J331,0)</f>
        <v>0</v>
      </c>
      <c r="BJ331" s="19" t="s">
        <v>82</v>
      </c>
      <c r="BK331" s="209">
        <f>ROUND(I331*H331,2)</f>
        <v>7705</v>
      </c>
      <c r="BL331" s="19" t="s">
        <v>235</v>
      </c>
      <c r="BM331" s="208" t="s">
        <v>464</v>
      </c>
    </row>
    <row r="332" s="2" customFormat="1">
      <c r="A332" s="34"/>
      <c r="B332" s="35"/>
      <c r="C332" s="36"/>
      <c r="D332" s="210" t="s">
        <v>141</v>
      </c>
      <c r="E332" s="36"/>
      <c r="F332" s="211" t="s">
        <v>465</v>
      </c>
      <c r="G332" s="36"/>
      <c r="H332" s="36"/>
      <c r="I332" s="36"/>
      <c r="J332" s="36"/>
      <c r="K332" s="36"/>
      <c r="L332" s="40"/>
      <c r="M332" s="212"/>
      <c r="N332" s="213"/>
      <c r="O332" s="79"/>
      <c r="P332" s="79"/>
      <c r="Q332" s="79"/>
      <c r="R332" s="79"/>
      <c r="S332" s="79"/>
      <c r="T332" s="80"/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T332" s="19" t="s">
        <v>141</v>
      </c>
      <c r="AU332" s="19" t="s">
        <v>84</v>
      </c>
    </row>
    <row r="333" s="13" customFormat="1">
      <c r="A333" s="13"/>
      <c r="B333" s="214"/>
      <c r="C333" s="215"/>
      <c r="D333" s="216" t="s">
        <v>143</v>
      </c>
      <c r="E333" s="217" t="s">
        <v>17</v>
      </c>
      <c r="F333" s="218" t="s">
        <v>227</v>
      </c>
      <c r="G333" s="215"/>
      <c r="H333" s="219">
        <v>6.7000000000000002</v>
      </c>
      <c r="I333" s="215"/>
      <c r="J333" s="215"/>
      <c r="K333" s="215"/>
      <c r="L333" s="220"/>
      <c r="M333" s="221"/>
      <c r="N333" s="222"/>
      <c r="O333" s="222"/>
      <c r="P333" s="222"/>
      <c r="Q333" s="222"/>
      <c r="R333" s="222"/>
      <c r="S333" s="222"/>
      <c r="T333" s="22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24" t="s">
        <v>143</v>
      </c>
      <c r="AU333" s="224" t="s">
        <v>84</v>
      </c>
      <c r="AV333" s="13" t="s">
        <v>84</v>
      </c>
      <c r="AW333" s="13" t="s">
        <v>34</v>
      </c>
      <c r="AX333" s="13" t="s">
        <v>74</v>
      </c>
      <c r="AY333" s="224" t="s">
        <v>131</v>
      </c>
    </row>
    <row r="334" s="14" customFormat="1">
      <c r="A334" s="14"/>
      <c r="B334" s="225"/>
      <c r="C334" s="226"/>
      <c r="D334" s="216" t="s">
        <v>143</v>
      </c>
      <c r="E334" s="227" t="s">
        <v>17</v>
      </c>
      <c r="F334" s="228" t="s">
        <v>145</v>
      </c>
      <c r="G334" s="226"/>
      <c r="H334" s="229">
        <v>6.7000000000000002</v>
      </c>
      <c r="I334" s="226"/>
      <c r="J334" s="226"/>
      <c r="K334" s="226"/>
      <c r="L334" s="230"/>
      <c r="M334" s="231"/>
      <c r="N334" s="232"/>
      <c r="O334" s="232"/>
      <c r="P334" s="232"/>
      <c r="Q334" s="232"/>
      <c r="R334" s="232"/>
      <c r="S334" s="232"/>
      <c r="T334" s="233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34" t="s">
        <v>143</v>
      </c>
      <c r="AU334" s="234" t="s">
        <v>84</v>
      </c>
      <c r="AV334" s="14" t="s">
        <v>139</v>
      </c>
      <c r="AW334" s="14" t="s">
        <v>34</v>
      </c>
      <c r="AX334" s="14" t="s">
        <v>82</v>
      </c>
      <c r="AY334" s="234" t="s">
        <v>131</v>
      </c>
    </row>
    <row r="335" s="2" customFormat="1" ht="33" customHeight="1">
      <c r="A335" s="34"/>
      <c r="B335" s="35"/>
      <c r="C335" s="244" t="s">
        <v>466</v>
      </c>
      <c r="D335" s="244" t="s">
        <v>409</v>
      </c>
      <c r="E335" s="245" t="s">
        <v>467</v>
      </c>
      <c r="F335" s="246" t="s">
        <v>468</v>
      </c>
      <c r="G335" s="247" t="s">
        <v>137</v>
      </c>
      <c r="H335" s="248">
        <v>7.7050000000000001</v>
      </c>
      <c r="I335" s="249">
        <v>943</v>
      </c>
      <c r="J335" s="249">
        <f>ROUND(I335*H335,2)</f>
        <v>7265.8199999999997</v>
      </c>
      <c r="K335" s="246" t="s">
        <v>138</v>
      </c>
      <c r="L335" s="250"/>
      <c r="M335" s="251" t="s">
        <v>17</v>
      </c>
      <c r="N335" s="252" t="s">
        <v>45</v>
      </c>
      <c r="O335" s="206">
        <v>0</v>
      </c>
      <c r="P335" s="206">
        <f>O335*H335</f>
        <v>0</v>
      </c>
      <c r="Q335" s="206">
        <v>0.021999999999999999</v>
      </c>
      <c r="R335" s="206">
        <f>Q335*H335</f>
        <v>0.16950999999999999</v>
      </c>
      <c r="S335" s="206">
        <v>0</v>
      </c>
      <c r="T335" s="207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208" t="s">
        <v>336</v>
      </c>
      <c r="AT335" s="208" t="s">
        <v>409</v>
      </c>
      <c r="AU335" s="208" t="s">
        <v>84</v>
      </c>
      <c r="AY335" s="19" t="s">
        <v>131</v>
      </c>
      <c r="BE335" s="209">
        <f>IF(N335="základní",J335,0)</f>
        <v>7265.8199999999997</v>
      </c>
      <c r="BF335" s="209">
        <f>IF(N335="snížená",J335,0)</f>
        <v>0</v>
      </c>
      <c r="BG335" s="209">
        <f>IF(N335="zákl. přenesená",J335,0)</f>
        <v>0</v>
      </c>
      <c r="BH335" s="209">
        <f>IF(N335="sníž. přenesená",J335,0)</f>
        <v>0</v>
      </c>
      <c r="BI335" s="209">
        <f>IF(N335="nulová",J335,0)</f>
        <v>0</v>
      </c>
      <c r="BJ335" s="19" t="s">
        <v>82</v>
      </c>
      <c r="BK335" s="209">
        <f>ROUND(I335*H335,2)</f>
        <v>7265.8199999999997</v>
      </c>
      <c r="BL335" s="19" t="s">
        <v>235</v>
      </c>
      <c r="BM335" s="208" t="s">
        <v>469</v>
      </c>
    </row>
    <row r="336" s="13" customFormat="1">
      <c r="A336" s="13"/>
      <c r="B336" s="214"/>
      <c r="C336" s="215"/>
      <c r="D336" s="216" t="s">
        <v>143</v>
      </c>
      <c r="E336" s="217" t="s">
        <v>17</v>
      </c>
      <c r="F336" s="218" t="s">
        <v>413</v>
      </c>
      <c r="G336" s="215"/>
      <c r="H336" s="219">
        <v>7.7050000000000001</v>
      </c>
      <c r="I336" s="215"/>
      <c r="J336" s="215"/>
      <c r="K336" s="215"/>
      <c r="L336" s="220"/>
      <c r="M336" s="221"/>
      <c r="N336" s="222"/>
      <c r="O336" s="222"/>
      <c r="P336" s="222"/>
      <c r="Q336" s="222"/>
      <c r="R336" s="222"/>
      <c r="S336" s="222"/>
      <c r="T336" s="22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24" t="s">
        <v>143</v>
      </c>
      <c r="AU336" s="224" t="s">
        <v>84</v>
      </c>
      <c r="AV336" s="13" t="s">
        <v>84</v>
      </c>
      <c r="AW336" s="13" t="s">
        <v>34</v>
      </c>
      <c r="AX336" s="13" t="s">
        <v>74</v>
      </c>
      <c r="AY336" s="224" t="s">
        <v>131</v>
      </c>
    </row>
    <row r="337" s="14" customFormat="1">
      <c r="A337" s="14"/>
      <c r="B337" s="225"/>
      <c r="C337" s="226"/>
      <c r="D337" s="216" t="s">
        <v>143</v>
      </c>
      <c r="E337" s="227" t="s">
        <v>17</v>
      </c>
      <c r="F337" s="228" t="s">
        <v>145</v>
      </c>
      <c r="G337" s="226"/>
      <c r="H337" s="229">
        <v>7.7050000000000001</v>
      </c>
      <c r="I337" s="226"/>
      <c r="J337" s="226"/>
      <c r="K337" s="226"/>
      <c r="L337" s="230"/>
      <c r="M337" s="231"/>
      <c r="N337" s="232"/>
      <c r="O337" s="232"/>
      <c r="P337" s="232"/>
      <c r="Q337" s="232"/>
      <c r="R337" s="232"/>
      <c r="S337" s="232"/>
      <c r="T337" s="233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34" t="s">
        <v>143</v>
      </c>
      <c r="AU337" s="234" t="s">
        <v>84</v>
      </c>
      <c r="AV337" s="14" t="s">
        <v>139</v>
      </c>
      <c r="AW337" s="14" t="s">
        <v>34</v>
      </c>
      <c r="AX337" s="14" t="s">
        <v>82</v>
      </c>
      <c r="AY337" s="234" t="s">
        <v>131</v>
      </c>
    </row>
    <row r="338" s="2" customFormat="1" ht="16.5" customHeight="1">
      <c r="A338" s="34"/>
      <c r="B338" s="35"/>
      <c r="C338" s="198" t="s">
        <v>470</v>
      </c>
      <c r="D338" s="198" t="s">
        <v>134</v>
      </c>
      <c r="E338" s="199" t="s">
        <v>471</v>
      </c>
      <c r="F338" s="200" t="s">
        <v>472</v>
      </c>
      <c r="G338" s="201" t="s">
        <v>215</v>
      </c>
      <c r="H338" s="202">
        <v>11.18</v>
      </c>
      <c r="I338" s="203">
        <v>53.100000000000001</v>
      </c>
      <c r="J338" s="203">
        <f>ROUND(I338*H338,2)</f>
        <v>593.65999999999997</v>
      </c>
      <c r="K338" s="200" t="s">
        <v>138</v>
      </c>
      <c r="L338" s="40"/>
      <c r="M338" s="204" t="s">
        <v>17</v>
      </c>
      <c r="N338" s="205" t="s">
        <v>45</v>
      </c>
      <c r="O338" s="206">
        <v>0.050000000000000003</v>
      </c>
      <c r="P338" s="206">
        <f>O338*H338</f>
        <v>0.55900000000000005</v>
      </c>
      <c r="Q338" s="206">
        <v>9.0000000000000006E-05</v>
      </c>
      <c r="R338" s="206">
        <f>Q338*H338</f>
        <v>0.0010062000000000001</v>
      </c>
      <c r="S338" s="206">
        <v>0</v>
      </c>
      <c r="T338" s="207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208" t="s">
        <v>235</v>
      </c>
      <c r="AT338" s="208" t="s">
        <v>134</v>
      </c>
      <c r="AU338" s="208" t="s">
        <v>84</v>
      </c>
      <c r="AY338" s="19" t="s">
        <v>131</v>
      </c>
      <c r="BE338" s="209">
        <f>IF(N338="základní",J338,0)</f>
        <v>593.65999999999997</v>
      </c>
      <c r="BF338" s="209">
        <f>IF(N338="snížená",J338,0)</f>
        <v>0</v>
      </c>
      <c r="BG338" s="209">
        <f>IF(N338="zákl. přenesená",J338,0)</f>
        <v>0</v>
      </c>
      <c r="BH338" s="209">
        <f>IF(N338="sníž. přenesená",J338,0)</f>
        <v>0</v>
      </c>
      <c r="BI338" s="209">
        <f>IF(N338="nulová",J338,0)</f>
        <v>0</v>
      </c>
      <c r="BJ338" s="19" t="s">
        <v>82</v>
      </c>
      <c r="BK338" s="209">
        <f>ROUND(I338*H338,2)</f>
        <v>593.65999999999997</v>
      </c>
      <c r="BL338" s="19" t="s">
        <v>235</v>
      </c>
      <c r="BM338" s="208" t="s">
        <v>473</v>
      </c>
    </row>
    <row r="339" s="2" customFormat="1">
      <c r="A339" s="34"/>
      <c r="B339" s="35"/>
      <c r="C339" s="36"/>
      <c r="D339" s="210" t="s">
        <v>141</v>
      </c>
      <c r="E339" s="36"/>
      <c r="F339" s="211" t="s">
        <v>474</v>
      </c>
      <c r="G339" s="36"/>
      <c r="H339" s="36"/>
      <c r="I339" s="36"/>
      <c r="J339" s="36"/>
      <c r="K339" s="36"/>
      <c r="L339" s="40"/>
      <c r="M339" s="212"/>
      <c r="N339" s="213"/>
      <c r="O339" s="79"/>
      <c r="P339" s="79"/>
      <c r="Q339" s="79"/>
      <c r="R339" s="79"/>
      <c r="S339" s="79"/>
      <c r="T339" s="80"/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T339" s="19" t="s">
        <v>141</v>
      </c>
      <c r="AU339" s="19" t="s">
        <v>84</v>
      </c>
    </row>
    <row r="340" s="13" customFormat="1">
      <c r="A340" s="13"/>
      <c r="B340" s="214"/>
      <c r="C340" s="215"/>
      <c r="D340" s="216" t="s">
        <v>143</v>
      </c>
      <c r="E340" s="217" t="s">
        <v>17</v>
      </c>
      <c r="F340" s="218" t="s">
        <v>475</v>
      </c>
      <c r="G340" s="215"/>
      <c r="H340" s="219">
        <v>11.18</v>
      </c>
      <c r="I340" s="215"/>
      <c r="J340" s="215"/>
      <c r="K340" s="215"/>
      <c r="L340" s="220"/>
      <c r="M340" s="221"/>
      <c r="N340" s="222"/>
      <c r="O340" s="222"/>
      <c r="P340" s="222"/>
      <c r="Q340" s="222"/>
      <c r="R340" s="222"/>
      <c r="S340" s="222"/>
      <c r="T340" s="22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24" t="s">
        <v>143</v>
      </c>
      <c r="AU340" s="224" t="s">
        <v>84</v>
      </c>
      <c r="AV340" s="13" t="s">
        <v>84</v>
      </c>
      <c r="AW340" s="13" t="s">
        <v>34</v>
      </c>
      <c r="AX340" s="13" t="s">
        <v>74</v>
      </c>
      <c r="AY340" s="224" t="s">
        <v>131</v>
      </c>
    </row>
    <row r="341" s="14" customFormat="1">
      <c r="A341" s="14"/>
      <c r="B341" s="225"/>
      <c r="C341" s="226"/>
      <c r="D341" s="216" t="s">
        <v>143</v>
      </c>
      <c r="E341" s="227" t="s">
        <v>17</v>
      </c>
      <c r="F341" s="228" t="s">
        <v>145</v>
      </c>
      <c r="G341" s="226"/>
      <c r="H341" s="229">
        <v>11.18</v>
      </c>
      <c r="I341" s="226"/>
      <c r="J341" s="226"/>
      <c r="K341" s="226"/>
      <c r="L341" s="230"/>
      <c r="M341" s="231"/>
      <c r="N341" s="232"/>
      <c r="O341" s="232"/>
      <c r="P341" s="232"/>
      <c r="Q341" s="232"/>
      <c r="R341" s="232"/>
      <c r="S341" s="232"/>
      <c r="T341" s="233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34" t="s">
        <v>143</v>
      </c>
      <c r="AU341" s="234" t="s">
        <v>84</v>
      </c>
      <c r="AV341" s="14" t="s">
        <v>139</v>
      </c>
      <c r="AW341" s="14" t="s">
        <v>34</v>
      </c>
      <c r="AX341" s="14" t="s">
        <v>82</v>
      </c>
      <c r="AY341" s="234" t="s">
        <v>131</v>
      </c>
    </row>
    <row r="342" s="2" customFormat="1" ht="24.15" customHeight="1">
      <c r="A342" s="34"/>
      <c r="B342" s="35"/>
      <c r="C342" s="198" t="s">
        <v>476</v>
      </c>
      <c r="D342" s="198" t="s">
        <v>134</v>
      </c>
      <c r="E342" s="199" t="s">
        <v>477</v>
      </c>
      <c r="F342" s="200" t="s">
        <v>478</v>
      </c>
      <c r="G342" s="201" t="s">
        <v>137</v>
      </c>
      <c r="H342" s="202">
        <v>6.7000000000000002</v>
      </c>
      <c r="I342" s="203">
        <v>29.699999999999999</v>
      </c>
      <c r="J342" s="203">
        <f>ROUND(I342*H342,2)</f>
        <v>198.99000000000001</v>
      </c>
      <c r="K342" s="200" t="s">
        <v>138</v>
      </c>
      <c r="L342" s="40"/>
      <c r="M342" s="204" t="s">
        <v>17</v>
      </c>
      <c r="N342" s="205" t="s">
        <v>45</v>
      </c>
      <c r="O342" s="206">
        <v>0.041000000000000002</v>
      </c>
      <c r="P342" s="206">
        <f>O342*H342</f>
        <v>0.2747</v>
      </c>
      <c r="Q342" s="206">
        <v>5.0000000000000002E-05</v>
      </c>
      <c r="R342" s="206">
        <f>Q342*H342</f>
        <v>0.00033500000000000001</v>
      </c>
      <c r="S342" s="206">
        <v>0</v>
      </c>
      <c r="T342" s="207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208" t="s">
        <v>235</v>
      </c>
      <c r="AT342" s="208" t="s">
        <v>134</v>
      </c>
      <c r="AU342" s="208" t="s">
        <v>84</v>
      </c>
      <c r="AY342" s="19" t="s">
        <v>131</v>
      </c>
      <c r="BE342" s="209">
        <f>IF(N342="základní",J342,0)</f>
        <v>198.99000000000001</v>
      </c>
      <c r="BF342" s="209">
        <f>IF(N342="snížená",J342,0)</f>
        <v>0</v>
      </c>
      <c r="BG342" s="209">
        <f>IF(N342="zákl. přenesená",J342,0)</f>
        <v>0</v>
      </c>
      <c r="BH342" s="209">
        <f>IF(N342="sníž. přenesená",J342,0)</f>
        <v>0</v>
      </c>
      <c r="BI342" s="209">
        <f>IF(N342="nulová",J342,0)</f>
        <v>0</v>
      </c>
      <c r="BJ342" s="19" t="s">
        <v>82</v>
      </c>
      <c r="BK342" s="209">
        <f>ROUND(I342*H342,2)</f>
        <v>198.99000000000001</v>
      </c>
      <c r="BL342" s="19" t="s">
        <v>235</v>
      </c>
      <c r="BM342" s="208" t="s">
        <v>479</v>
      </c>
    </row>
    <row r="343" s="2" customFormat="1">
      <c r="A343" s="34"/>
      <c r="B343" s="35"/>
      <c r="C343" s="36"/>
      <c r="D343" s="210" t="s">
        <v>141</v>
      </c>
      <c r="E343" s="36"/>
      <c r="F343" s="211" t="s">
        <v>480</v>
      </c>
      <c r="G343" s="36"/>
      <c r="H343" s="36"/>
      <c r="I343" s="36"/>
      <c r="J343" s="36"/>
      <c r="K343" s="36"/>
      <c r="L343" s="40"/>
      <c r="M343" s="212"/>
      <c r="N343" s="213"/>
      <c r="O343" s="79"/>
      <c r="P343" s="79"/>
      <c r="Q343" s="79"/>
      <c r="R343" s="79"/>
      <c r="S343" s="79"/>
      <c r="T343" s="80"/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T343" s="19" t="s">
        <v>141</v>
      </c>
      <c r="AU343" s="19" t="s">
        <v>84</v>
      </c>
    </row>
    <row r="344" s="13" customFormat="1">
      <c r="A344" s="13"/>
      <c r="B344" s="214"/>
      <c r="C344" s="215"/>
      <c r="D344" s="216" t="s">
        <v>143</v>
      </c>
      <c r="E344" s="217" t="s">
        <v>17</v>
      </c>
      <c r="F344" s="218" t="s">
        <v>227</v>
      </c>
      <c r="G344" s="215"/>
      <c r="H344" s="219">
        <v>6.7000000000000002</v>
      </c>
      <c r="I344" s="215"/>
      <c r="J344" s="215"/>
      <c r="K344" s="215"/>
      <c r="L344" s="220"/>
      <c r="M344" s="221"/>
      <c r="N344" s="222"/>
      <c r="O344" s="222"/>
      <c r="P344" s="222"/>
      <c r="Q344" s="222"/>
      <c r="R344" s="222"/>
      <c r="S344" s="222"/>
      <c r="T344" s="22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24" t="s">
        <v>143</v>
      </c>
      <c r="AU344" s="224" t="s">
        <v>84</v>
      </c>
      <c r="AV344" s="13" t="s">
        <v>84</v>
      </c>
      <c r="AW344" s="13" t="s">
        <v>34</v>
      </c>
      <c r="AX344" s="13" t="s">
        <v>74</v>
      </c>
      <c r="AY344" s="224" t="s">
        <v>131</v>
      </c>
    </row>
    <row r="345" s="14" customFormat="1">
      <c r="A345" s="14"/>
      <c r="B345" s="225"/>
      <c r="C345" s="226"/>
      <c r="D345" s="216" t="s">
        <v>143</v>
      </c>
      <c r="E345" s="227" t="s">
        <v>17</v>
      </c>
      <c r="F345" s="228" t="s">
        <v>145</v>
      </c>
      <c r="G345" s="226"/>
      <c r="H345" s="229">
        <v>6.7000000000000002</v>
      </c>
      <c r="I345" s="226"/>
      <c r="J345" s="226"/>
      <c r="K345" s="226"/>
      <c r="L345" s="230"/>
      <c r="M345" s="231"/>
      <c r="N345" s="232"/>
      <c r="O345" s="232"/>
      <c r="P345" s="232"/>
      <c r="Q345" s="232"/>
      <c r="R345" s="232"/>
      <c r="S345" s="232"/>
      <c r="T345" s="233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34" t="s">
        <v>143</v>
      </c>
      <c r="AU345" s="234" t="s">
        <v>84</v>
      </c>
      <c r="AV345" s="14" t="s">
        <v>139</v>
      </c>
      <c r="AW345" s="14" t="s">
        <v>34</v>
      </c>
      <c r="AX345" s="14" t="s">
        <v>82</v>
      </c>
      <c r="AY345" s="234" t="s">
        <v>131</v>
      </c>
    </row>
    <row r="346" s="2" customFormat="1" ht="49.05" customHeight="1">
      <c r="A346" s="34"/>
      <c r="B346" s="35"/>
      <c r="C346" s="198" t="s">
        <v>481</v>
      </c>
      <c r="D346" s="198" t="s">
        <v>134</v>
      </c>
      <c r="E346" s="199" t="s">
        <v>482</v>
      </c>
      <c r="F346" s="200" t="s">
        <v>483</v>
      </c>
      <c r="G346" s="201" t="s">
        <v>301</v>
      </c>
      <c r="H346" s="202">
        <v>0.25900000000000001</v>
      </c>
      <c r="I346" s="203">
        <v>1480</v>
      </c>
      <c r="J346" s="203">
        <f>ROUND(I346*H346,2)</f>
        <v>383.31999999999999</v>
      </c>
      <c r="K346" s="200" t="s">
        <v>138</v>
      </c>
      <c r="L346" s="40"/>
      <c r="M346" s="204" t="s">
        <v>17</v>
      </c>
      <c r="N346" s="205" t="s">
        <v>45</v>
      </c>
      <c r="O346" s="206">
        <v>2.9670000000000001</v>
      </c>
      <c r="P346" s="206">
        <f>O346*H346</f>
        <v>0.76845300000000005</v>
      </c>
      <c r="Q346" s="206">
        <v>0</v>
      </c>
      <c r="R346" s="206">
        <f>Q346*H346</f>
        <v>0</v>
      </c>
      <c r="S346" s="206">
        <v>0</v>
      </c>
      <c r="T346" s="207">
        <f>S346*H346</f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208" t="s">
        <v>235</v>
      </c>
      <c r="AT346" s="208" t="s">
        <v>134</v>
      </c>
      <c r="AU346" s="208" t="s">
        <v>84</v>
      </c>
      <c r="AY346" s="19" t="s">
        <v>131</v>
      </c>
      <c r="BE346" s="209">
        <f>IF(N346="základní",J346,0)</f>
        <v>383.31999999999999</v>
      </c>
      <c r="BF346" s="209">
        <f>IF(N346="snížená",J346,0)</f>
        <v>0</v>
      </c>
      <c r="BG346" s="209">
        <f>IF(N346="zákl. přenesená",J346,0)</f>
        <v>0</v>
      </c>
      <c r="BH346" s="209">
        <f>IF(N346="sníž. přenesená",J346,0)</f>
        <v>0</v>
      </c>
      <c r="BI346" s="209">
        <f>IF(N346="nulová",J346,0)</f>
        <v>0</v>
      </c>
      <c r="BJ346" s="19" t="s">
        <v>82</v>
      </c>
      <c r="BK346" s="209">
        <f>ROUND(I346*H346,2)</f>
        <v>383.31999999999999</v>
      </c>
      <c r="BL346" s="19" t="s">
        <v>235</v>
      </c>
      <c r="BM346" s="208" t="s">
        <v>484</v>
      </c>
    </row>
    <row r="347" s="2" customFormat="1">
      <c r="A347" s="34"/>
      <c r="B347" s="35"/>
      <c r="C347" s="36"/>
      <c r="D347" s="210" t="s">
        <v>141</v>
      </c>
      <c r="E347" s="36"/>
      <c r="F347" s="211" t="s">
        <v>485</v>
      </c>
      <c r="G347" s="36"/>
      <c r="H347" s="36"/>
      <c r="I347" s="36"/>
      <c r="J347" s="36"/>
      <c r="K347" s="36"/>
      <c r="L347" s="40"/>
      <c r="M347" s="212"/>
      <c r="N347" s="213"/>
      <c r="O347" s="79"/>
      <c r="P347" s="79"/>
      <c r="Q347" s="79"/>
      <c r="R347" s="79"/>
      <c r="S347" s="79"/>
      <c r="T347" s="80"/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T347" s="19" t="s">
        <v>141</v>
      </c>
      <c r="AU347" s="19" t="s">
        <v>84</v>
      </c>
    </row>
    <row r="348" s="12" customFormat="1" ht="22.8" customHeight="1">
      <c r="A348" s="12"/>
      <c r="B348" s="183"/>
      <c r="C348" s="184"/>
      <c r="D348" s="185" t="s">
        <v>73</v>
      </c>
      <c r="E348" s="196" t="s">
        <v>486</v>
      </c>
      <c r="F348" s="196" t="s">
        <v>487</v>
      </c>
      <c r="G348" s="184"/>
      <c r="H348" s="184"/>
      <c r="I348" s="184"/>
      <c r="J348" s="197">
        <f>BK348</f>
        <v>42150.410000000003</v>
      </c>
      <c r="K348" s="184"/>
      <c r="L348" s="188"/>
      <c r="M348" s="189"/>
      <c r="N348" s="190"/>
      <c r="O348" s="190"/>
      <c r="P348" s="191">
        <f>SUM(P349:P393)</f>
        <v>29.373525999999998</v>
      </c>
      <c r="Q348" s="190"/>
      <c r="R348" s="191">
        <f>SUM(R349:R393)</f>
        <v>0.42806342000000003</v>
      </c>
      <c r="S348" s="190"/>
      <c r="T348" s="192">
        <f>SUM(T349:T393)</f>
        <v>1.3098703999999999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193" t="s">
        <v>84</v>
      </c>
      <c r="AT348" s="194" t="s">
        <v>73</v>
      </c>
      <c r="AU348" s="194" t="s">
        <v>82</v>
      </c>
      <c r="AY348" s="193" t="s">
        <v>131</v>
      </c>
      <c r="BK348" s="195">
        <f>SUM(BK349:BK393)</f>
        <v>42150.410000000003</v>
      </c>
    </row>
    <row r="349" s="2" customFormat="1" ht="21.75" customHeight="1">
      <c r="A349" s="34"/>
      <c r="B349" s="35"/>
      <c r="C349" s="198" t="s">
        <v>488</v>
      </c>
      <c r="D349" s="198" t="s">
        <v>134</v>
      </c>
      <c r="E349" s="199" t="s">
        <v>489</v>
      </c>
      <c r="F349" s="200" t="s">
        <v>490</v>
      </c>
      <c r="G349" s="201" t="s">
        <v>137</v>
      </c>
      <c r="H349" s="202">
        <v>48.156999999999996</v>
      </c>
      <c r="I349" s="203">
        <v>96</v>
      </c>
      <c r="J349" s="203">
        <f>ROUND(I349*H349,2)</f>
        <v>4623.0699999999997</v>
      </c>
      <c r="K349" s="200" t="s">
        <v>138</v>
      </c>
      <c r="L349" s="40"/>
      <c r="M349" s="204" t="s">
        <v>17</v>
      </c>
      <c r="N349" s="205" t="s">
        <v>45</v>
      </c>
      <c r="O349" s="206">
        <v>0.192</v>
      </c>
      <c r="P349" s="206">
        <f>O349*H349</f>
        <v>9.2461439999999993</v>
      </c>
      <c r="Q349" s="206">
        <v>0</v>
      </c>
      <c r="R349" s="206">
        <f>Q349*H349</f>
        <v>0</v>
      </c>
      <c r="S349" s="206">
        <v>0.027199999999999998</v>
      </c>
      <c r="T349" s="207">
        <f>S349*H349</f>
        <v>1.3098703999999999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208" t="s">
        <v>235</v>
      </c>
      <c r="AT349" s="208" t="s">
        <v>134</v>
      </c>
      <c r="AU349" s="208" t="s">
        <v>84</v>
      </c>
      <c r="AY349" s="19" t="s">
        <v>131</v>
      </c>
      <c r="BE349" s="209">
        <f>IF(N349="základní",J349,0)</f>
        <v>4623.0699999999997</v>
      </c>
      <c r="BF349" s="209">
        <f>IF(N349="snížená",J349,0)</f>
        <v>0</v>
      </c>
      <c r="BG349" s="209">
        <f>IF(N349="zákl. přenesená",J349,0)</f>
        <v>0</v>
      </c>
      <c r="BH349" s="209">
        <f>IF(N349="sníž. přenesená",J349,0)</f>
        <v>0</v>
      </c>
      <c r="BI349" s="209">
        <f>IF(N349="nulová",J349,0)</f>
        <v>0</v>
      </c>
      <c r="BJ349" s="19" t="s">
        <v>82</v>
      </c>
      <c r="BK349" s="209">
        <f>ROUND(I349*H349,2)</f>
        <v>4623.0699999999997</v>
      </c>
      <c r="BL349" s="19" t="s">
        <v>235</v>
      </c>
      <c r="BM349" s="208" t="s">
        <v>491</v>
      </c>
    </row>
    <row r="350" s="2" customFormat="1">
      <c r="A350" s="34"/>
      <c r="B350" s="35"/>
      <c r="C350" s="36"/>
      <c r="D350" s="210" t="s">
        <v>141</v>
      </c>
      <c r="E350" s="36"/>
      <c r="F350" s="211" t="s">
        <v>492</v>
      </c>
      <c r="G350" s="36"/>
      <c r="H350" s="36"/>
      <c r="I350" s="36"/>
      <c r="J350" s="36"/>
      <c r="K350" s="36"/>
      <c r="L350" s="40"/>
      <c r="M350" s="212"/>
      <c r="N350" s="213"/>
      <c r="O350" s="79"/>
      <c r="P350" s="79"/>
      <c r="Q350" s="79"/>
      <c r="R350" s="79"/>
      <c r="S350" s="79"/>
      <c r="T350" s="80"/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T350" s="19" t="s">
        <v>141</v>
      </c>
      <c r="AU350" s="19" t="s">
        <v>84</v>
      </c>
    </row>
    <row r="351" s="13" customFormat="1">
      <c r="A351" s="13"/>
      <c r="B351" s="214"/>
      <c r="C351" s="215"/>
      <c r="D351" s="216" t="s">
        <v>143</v>
      </c>
      <c r="E351" s="217" t="s">
        <v>17</v>
      </c>
      <c r="F351" s="218" t="s">
        <v>493</v>
      </c>
      <c r="G351" s="215"/>
      <c r="H351" s="219">
        <v>30.501999999999999</v>
      </c>
      <c r="I351" s="215"/>
      <c r="J351" s="215"/>
      <c r="K351" s="215"/>
      <c r="L351" s="220"/>
      <c r="M351" s="221"/>
      <c r="N351" s="222"/>
      <c r="O351" s="222"/>
      <c r="P351" s="222"/>
      <c r="Q351" s="222"/>
      <c r="R351" s="222"/>
      <c r="S351" s="222"/>
      <c r="T351" s="22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24" t="s">
        <v>143</v>
      </c>
      <c r="AU351" s="224" t="s">
        <v>84</v>
      </c>
      <c r="AV351" s="13" t="s">
        <v>84</v>
      </c>
      <c r="AW351" s="13" t="s">
        <v>34</v>
      </c>
      <c r="AX351" s="13" t="s">
        <v>74</v>
      </c>
      <c r="AY351" s="224" t="s">
        <v>131</v>
      </c>
    </row>
    <row r="352" s="13" customFormat="1">
      <c r="A352" s="13"/>
      <c r="B352" s="214"/>
      <c r="C352" s="215"/>
      <c r="D352" s="216" t="s">
        <v>143</v>
      </c>
      <c r="E352" s="217" t="s">
        <v>17</v>
      </c>
      <c r="F352" s="218" t="s">
        <v>494</v>
      </c>
      <c r="G352" s="215"/>
      <c r="H352" s="219">
        <v>17.655000000000001</v>
      </c>
      <c r="I352" s="215"/>
      <c r="J352" s="215"/>
      <c r="K352" s="215"/>
      <c r="L352" s="220"/>
      <c r="M352" s="221"/>
      <c r="N352" s="222"/>
      <c r="O352" s="222"/>
      <c r="P352" s="222"/>
      <c r="Q352" s="222"/>
      <c r="R352" s="222"/>
      <c r="S352" s="222"/>
      <c r="T352" s="22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24" t="s">
        <v>143</v>
      </c>
      <c r="AU352" s="224" t="s">
        <v>84</v>
      </c>
      <c r="AV352" s="13" t="s">
        <v>84</v>
      </c>
      <c r="AW352" s="13" t="s">
        <v>34</v>
      </c>
      <c r="AX352" s="13" t="s">
        <v>74</v>
      </c>
      <c r="AY352" s="224" t="s">
        <v>131</v>
      </c>
    </row>
    <row r="353" s="14" customFormat="1">
      <c r="A353" s="14"/>
      <c r="B353" s="225"/>
      <c r="C353" s="226"/>
      <c r="D353" s="216" t="s">
        <v>143</v>
      </c>
      <c r="E353" s="227" t="s">
        <v>17</v>
      </c>
      <c r="F353" s="228" t="s">
        <v>145</v>
      </c>
      <c r="G353" s="226"/>
      <c r="H353" s="229">
        <v>48.156999999999996</v>
      </c>
      <c r="I353" s="226"/>
      <c r="J353" s="226"/>
      <c r="K353" s="226"/>
      <c r="L353" s="230"/>
      <c r="M353" s="231"/>
      <c r="N353" s="232"/>
      <c r="O353" s="232"/>
      <c r="P353" s="232"/>
      <c r="Q353" s="232"/>
      <c r="R353" s="232"/>
      <c r="S353" s="232"/>
      <c r="T353" s="233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34" t="s">
        <v>143</v>
      </c>
      <c r="AU353" s="234" t="s">
        <v>84</v>
      </c>
      <c r="AV353" s="14" t="s">
        <v>139</v>
      </c>
      <c r="AW353" s="14" t="s">
        <v>34</v>
      </c>
      <c r="AX353" s="14" t="s">
        <v>82</v>
      </c>
      <c r="AY353" s="234" t="s">
        <v>131</v>
      </c>
    </row>
    <row r="354" s="2" customFormat="1" ht="24.15" customHeight="1">
      <c r="A354" s="34"/>
      <c r="B354" s="35"/>
      <c r="C354" s="198" t="s">
        <v>495</v>
      </c>
      <c r="D354" s="198" t="s">
        <v>134</v>
      </c>
      <c r="E354" s="199" t="s">
        <v>496</v>
      </c>
      <c r="F354" s="200" t="s">
        <v>497</v>
      </c>
      <c r="G354" s="201" t="s">
        <v>137</v>
      </c>
      <c r="H354" s="202">
        <v>13.372999999999999</v>
      </c>
      <c r="I354" s="203">
        <v>8.2699999999999996</v>
      </c>
      <c r="J354" s="203">
        <f>ROUND(I354*H354,2)</f>
        <v>110.59</v>
      </c>
      <c r="K354" s="200" t="s">
        <v>138</v>
      </c>
      <c r="L354" s="40"/>
      <c r="M354" s="204" t="s">
        <v>17</v>
      </c>
      <c r="N354" s="205" t="s">
        <v>45</v>
      </c>
      <c r="O354" s="206">
        <v>0.012</v>
      </c>
      <c r="P354" s="206">
        <f>O354*H354</f>
        <v>0.16047600000000001</v>
      </c>
      <c r="Q354" s="206">
        <v>0</v>
      </c>
      <c r="R354" s="206">
        <f>Q354*H354</f>
        <v>0</v>
      </c>
      <c r="S354" s="206">
        <v>0</v>
      </c>
      <c r="T354" s="207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208" t="s">
        <v>235</v>
      </c>
      <c r="AT354" s="208" t="s">
        <v>134</v>
      </c>
      <c r="AU354" s="208" t="s">
        <v>84</v>
      </c>
      <c r="AY354" s="19" t="s">
        <v>131</v>
      </c>
      <c r="BE354" s="209">
        <f>IF(N354="základní",J354,0)</f>
        <v>110.59</v>
      </c>
      <c r="BF354" s="209">
        <f>IF(N354="snížená",J354,0)</f>
        <v>0</v>
      </c>
      <c r="BG354" s="209">
        <f>IF(N354="zákl. přenesená",J354,0)</f>
        <v>0</v>
      </c>
      <c r="BH354" s="209">
        <f>IF(N354="sníž. přenesená",J354,0)</f>
        <v>0</v>
      </c>
      <c r="BI354" s="209">
        <f>IF(N354="nulová",J354,0)</f>
        <v>0</v>
      </c>
      <c r="BJ354" s="19" t="s">
        <v>82</v>
      </c>
      <c r="BK354" s="209">
        <f>ROUND(I354*H354,2)</f>
        <v>110.59</v>
      </c>
      <c r="BL354" s="19" t="s">
        <v>235</v>
      </c>
      <c r="BM354" s="208" t="s">
        <v>498</v>
      </c>
    </row>
    <row r="355" s="2" customFormat="1">
      <c r="A355" s="34"/>
      <c r="B355" s="35"/>
      <c r="C355" s="36"/>
      <c r="D355" s="210" t="s">
        <v>141</v>
      </c>
      <c r="E355" s="36"/>
      <c r="F355" s="211" t="s">
        <v>499</v>
      </c>
      <c r="G355" s="36"/>
      <c r="H355" s="36"/>
      <c r="I355" s="36"/>
      <c r="J355" s="36"/>
      <c r="K355" s="36"/>
      <c r="L355" s="40"/>
      <c r="M355" s="212"/>
      <c r="N355" s="213"/>
      <c r="O355" s="79"/>
      <c r="P355" s="79"/>
      <c r="Q355" s="79"/>
      <c r="R355" s="79"/>
      <c r="S355" s="79"/>
      <c r="T355" s="80"/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T355" s="19" t="s">
        <v>141</v>
      </c>
      <c r="AU355" s="19" t="s">
        <v>84</v>
      </c>
    </row>
    <row r="356" s="13" customFormat="1">
      <c r="A356" s="13"/>
      <c r="B356" s="214"/>
      <c r="C356" s="215"/>
      <c r="D356" s="216" t="s">
        <v>143</v>
      </c>
      <c r="E356" s="217" t="s">
        <v>17</v>
      </c>
      <c r="F356" s="218" t="s">
        <v>500</v>
      </c>
      <c r="G356" s="215"/>
      <c r="H356" s="219">
        <v>13.372999999999999</v>
      </c>
      <c r="I356" s="215"/>
      <c r="J356" s="215"/>
      <c r="K356" s="215"/>
      <c r="L356" s="220"/>
      <c r="M356" s="221"/>
      <c r="N356" s="222"/>
      <c r="O356" s="222"/>
      <c r="P356" s="222"/>
      <c r="Q356" s="222"/>
      <c r="R356" s="222"/>
      <c r="S356" s="222"/>
      <c r="T356" s="22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24" t="s">
        <v>143</v>
      </c>
      <c r="AU356" s="224" t="s">
        <v>84</v>
      </c>
      <c r="AV356" s="13" t="s">
        <v>84</v>
      </c>
      <c r="AW356" s="13" t="s">
        <v>34</v>
      </c>
      <c r="AX356" s="13" t="s">
        <v>74</v>
      </c>
      <c r="AY356" s="224" t="s">
        <v>131</v>
      </c>
    </row>
    <row r="357" s="14" customFormat="1">
      <c r="A357" s="14"/>
      <c r="B357" s="225"/>
      <c r="C357" s="226"/>
      <c r="D357" s="216" t="s">
        <v>143</v>
      </c>
      <c r="E357" s="227" t="s">
        <v>17</v>
      </c>
      <c r="F357" s="228" t="s">
        <v>145</v>
      </c>
      <c r="G357" s="226"/>
      <c r="H357" s="229">
        <v>13.372999999999999</v>
      </c>
      <c r="I357" s="226"/>
      <c r="J357" s="226"/>
      <c r="K357" s="226"/>
      <c r="L357" s="230"/>
      <c r="M357" s="231"/>
      <c r="N357" s="232"/>
      <c r="O357" s="232"/>
      <c r="P357" s="232"/>
      <c r="Q357" s="232"/>
      <c r="R357" s="232"/>
      <c r="S357" s="232"/>
      <c r="T357" s="233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34" t="s">
        <v>143</v>
      </c>
      <c r="AU357" s="234" t="s">
        <v>84</v>
      </c>
      <c r="AV357" s="14" t="s">
        <v>139</v>
      </c>
      <c r="AW357" s="14" t="s">
        <v>34</v>
      </c>
      <c r="AX357" s="14" t="s">
        <v>82</v>
      </c>
      <c r="AY357" s="234" t="s">
        <v>131</v>
      </c>
    </row>
    <row r="358" s="2" customFormat="1" ht="24.15" customHeight="1">
      <c r="A358" s="34"/>
      <c r="B358" s="35"/>
      <c r="C358" s="198" t="s">
        <v>501</v>
      </c>
      <c r="D358" s="198" t="s">
        <v>134</v>
      </c>
      <c r="E358" s="199" t="s">
        <v>502</v>
      </c>
      <c r="F358" s="200" t="s">
        <v>503</v>
      </c>
      <c r="G358" s="201" t="s">
        <v>137</v>
      </c>
      <c r="H358" s="202">
        <v>13.372999999999999</v>
      </c>
      <c r="I358" s="203">
        <v>65.299999999999997</v>
      </c>
      <c r="J358" s="203">
        <f>ROUND(I358*H358,2)</f>
        <v>873.25999999999999</v>
      </c>
      <c r="K358" s="200" t="s">
        <v>138</v>
      </c>
      <c r="L358" s="40"/>
      <c r="M358" s="204" t="s">
        <v>17</v>
      </c>
      <c r="N358" s="205" t="s">
        <v>45</v>
      </c>
      <c r="O358" s="206">
        <v>0.043999999999999997</v>
      </c>
      <c r="P358" s="206">
        <f>O358*H358</f>
        <v>0.58841199999999994</v>
      </c>
      <c r="Q358" s="206">
        <v>0.00029999999999999997</v>
      </c>
      <c r="R358" s="206">
        <f>Q358*H358</f>
        <v>0.0040118999999999997</v>
      </c>
      <c r="S358" s="206">
        <v>0</v>
      </c>
      <c r="T358" s="207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208" t="s">
        <v>235</v>
      </c>
      <c r="AT358" s="208" t="s">
        <v>134</v>
      </c>
      <c r="AU358" s="208" t="s">
        <v>84</v>
      </c>
      <c r="AY358" s="19" t="s">
        <v>131</v>
      </c>
      <c r="BE358" s="209">
        <f>IF(N358="základní",J358,0)</f>
        <v>873.25999999999999</v>
      </c>
      <c r="BF358" s="209">
        <f>IF(N358="snížená",J358,0)</f>
        <v>0</v>
      </c>
      <c r="BG358" s="209">
        <f>IF(N358="zákl. přenesená",J358,0)</f>
        <v>0</v>
      </c>
      <c r="BH358" s="209">
        <f>IF(N358="sníž. přenesená",J358,0)</f>
        <v>0</v>
      </c>
      <c r="BI358" s="209">
        <f>IF(N358="nulová",J358,0)</f>
        <v>0</v>
      </c>
      <c r="BJ358" s="19" t="s">
        <v>82</v>
      </c>
      <c r="BK358" s="209">
        <f>ROUND(I358*H358,2)</f>
        <v>873.25999999999999</v>
      </c>
      <c r="BL358" s="19" t="s">
        <v>235</v>
      </c>
      <c r="BM358" s="208" t="s">
        <v>504</v>
      </c>
    </row>
    <row r="359" s="2" customFormat="1">
      <c r="A359" s="34"/>
      <c r="B359" s="35"/>
      <c r="C359" s="36"/>
      <c r="D359" s="210" t="s">
        <v>141</v>
      </c>
      <c r="E359" s="36"/>
      <c r="F359" s="211" t="s">
        <v>505</v>
      </c>
      <c r="G359" s="36"/>
      <c r="H359" s="36"/>
      <c r="I359" s="36"/>
      <c r="J359" s="36"/>
      <c r="K359" s="36"/>
      <c r="L359" s="40"/>
      <c r="M359" s="212"/>
      <c r="N359" s="213"/>
      <c r="O359" s="79"/>
      <c r="P359" s="79"/>
      <c r="Q359" s="79"/>
      <c r="R359" s="79"/>
      <c r="S359" s="79"/>
      <c r="T359" s="80"/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T359" s="19" t="s">
        <v>141</v>
      </c>
      <c r="AU359" s="19" t="s">
        <v>84</v>
      </c>
    </row>
    <row r="360" s="13" customFormat="1">
      <c r="A360" s="13"/>
      <c r="B360" s="214"/>
      <c r="C360" s="215"/>
      <c r="D360" s="216" t="s">
        <v>143</v>
      </c>
      <c r="E360" s="217" t="s">
        <v>17</v>
      </c>
      <c r="F360" s="218" t="s">
        <v>500</v>
      </c>
      <c r="G360" s="215"/>
      <c r="H360" s="219">
        <v>13.372999999999999</v>
      </c>
      <c r="I360" s="215"/>
      <c r="J360" s="215"/>
      <c r="K360" s="215"/>
      <c r="L360" s="220"/>
      <c r="M360" s="221"/>
      <c r="N360" s="222"/>
      <c r="O360" s="222"/>
      <c r="P360" s="222"/>
      <c r="Q360" s="222"/>
      <c r="R360" s="222"/>
      <c r="S360" s="222"/>
      <c r="T360" s="22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24" t="s">
        <v>143</v>
      </c>
      <c r="AU360" s="224" t="s">
        <v>84</v>
      </c>
      <c r="AV360" s="13" t="s">
        <v>84</v>
      </c>
      <c r="AW360" s="13" t="s">
        <v>34</v>
      </c>
      <c r="AX360" s="13" t="s">
        <v>74</v>
      </c>
      <c r="AY360" s="224" t="s">
        <v>131</v>
      </c>
    </row>
    <row r="361" s="14" customFormat="1">
      <c r="A361" s="14"/>
      <c r="B361" s="225"/>
      <c r="C361" s="226"/>
      <c r="D361" s="216" t="s">
        <v>143</v>
      </c>
      <c r="E361" s="227" t="s">
        <v>17</v>
      </c>
      <c r="F361" s="228" t="s">
        <v>145</v>
      </c>
      <c r="G361" s="226"/>
      <c r="H361" s="229">
        <v>13.372999999999999</v>
      </c>
      <c r="I361" s="226"/>
      <c r="J361" s="226"/>
      <c r="K361" s="226"/>
      <c r="L361" s="230"/>
      <c r="M361" s="231"/>
      <c r="N361" s="232"/>
      <c r="O361" s="232"/>
      <c r="P361" s="232"/>
      <c r="Q361" s="232"/>
      <c r="R361" s="232"/>
      <c r="S361" s="232"/>
      <c r="T361" s="233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34" t="s">
        <v>143</v>
      </c>
      <c r="AU361" s="234" t="s">
        <v>84</v>
      </c>
      <c r="AV361" s="14" t="s">
        <v>139</v>
      </c>
      <c r="AW361" s="14" t="s">
        <v>34</v>
      </c>
      <c r="AX361" s="14" t="s">
        <v>82</v>
      </c>
      <c r="AY361" s="234" t="s">
        <v>131</v>
      </c>
    </row>
    <row r="362" s="2" customFormat="1" ht="24.15" customHeight="1">
      <c r="A362" s="34"/>
      <c r="B362" s="35"/>
      <c r="C362" s="198" t="s">
        <v>148</v>
      </c>
      <c r="D362" s="198" t="s">
        <v>134</v>
      </c>
      <c r="E362" s="199" t="s">
        <v>506</v>
      </c>
      <c r="F362" s="200" t="s">
        <v>507</v>
      </c>
      <c r="G362" s="201" t="s">
        <v>137</v>
      </c>
      <c r="H362" s="202">
        <v>1.899</v>
      </c>
      <c r="I362" s="203">
        <v>510</v>
      </c>
      <c r="J362" s="203">
        <f>ROUND(I362*H362,2)</f>
        <v>968.49000000000001</v>
      </c>
      <c r="K362" s="200" t="s">
        <v>138</v>
      </c>
      <c r="L362" s="40"/>
      <c r="M362" s="204" t="s">
        <v>17</v>
      </c>
      <c r="N362" s="205" t="s">
        <v>45</v>
      </c>
      <c r="O362" s="206">
        <v>0.375</v>
      </c>
      <c r="P362" s="206">
        <f>O362*H362</f>
        <v>0.71212500000000001</v>
      </c>
      <c r="Q362" s="206">
        <v>0.0015</v>
      </c>
      <c r="R362" s="206">
        <f>Q362*H362</f>
        <v>0.0028484999999999999</v>
      </c>
      <c r="S362" s="206">
        <v>0</v>
      </c>
      <c r="T362" s="207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208" t="s">
        <v>235</v>
      </c>
      <c r="AT362" s="208" t="s">
        <v>134</v>
      </c>
      <c r="AU362" s="208" t="s">
        <v>84</v>
      </c>
      <c r="AY362" s="19" t="s">
        <v>131</v>
      </c>
      <c r="BE362" s="209">
        <f>IF(N362="základní",J362,0)</f>
        <v>968.49000000000001</v>
      </c>
      <c r="BF362" s="209">
        <f>IF(N362="snížená",J362,0)</f>
        <v>0</v>
      </c>
      <c r="BG362" s="209">
        <f>IF(N362="zákl. přenesená",J362,0)</f>
        <v>0</v>
      </c>
      <c r="BH362" s="209">
        <f>IF(N362="sníž. přenesená",J362,0)</f>
        <v>0</v>
      </c>
      <c r="BI362" s="209">
        <f>IF(N362="nulová",J362,0)</f>
        <v>0</v>
      </c>
      <c r="BJ362" s="19" t="s">
        <v>82</v>
      </c>
      <c r="BK362" s="209">
        <f>ROUND(I362*H362,2)</f>
        <v>968.49000000000001</v>
      </c>
      <c r="BL362" s="19" t="s">
        <v>235</v>
      </c>
      <c r="BM362" s="208" t="s">
        <v>508</v>
      </c>
    </row>
    <row r="363" s="2" customFormat="1">
      <c r="A363" s="34"/>
      <c r="B363" s="35"/>
      <c r="C363" s="36"/>
      <c r="D363" s="210" t="s">
        <v>141</v>
      </c>
      <c r="E363" s="36"/>
      <c r="F363" s="211" t="s">
        <v>509</v>
      </c>
      <c r="G363" s="36"/>
      <c r="H363" s="36"/>
      <c r="I363" s="36"/>
      <c r="J363" s="36"/>
      <c r="K363" s="36"/>
      <c r="L363" s="40"/>
      <c r="M363" s="212"/>
      <c r="N363" s="213"/>
      <c r="O363" s="79"/>
      <c r="P363" s="79"/>
      <c r="Q363" s="79"/>
      <c r="R363" s="79"/>
      <c r="S363" s="79"/>
      <c r="T363" s="80"/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T363" s="19" t="s">
        <v>141</v>
      </c>
      <c r="AU363" s="19" t="s">
        <v>84</v>
      </c>
    </row>
    <row r="364" s="13" customFormat="1">
      <c r="A364" s="13"/>
      <c r="B364" s="214"/>
      <c r="C364" s="215"/>
      <c r="D364" s="216" t="s">
        <v>143</v>
      </c>
      <c r="E364" s="217" t="s">
        <v>17</v>
      </c>
      <c r="F364" s="218" t="s">
        <v>510</v>
      </c>
      <c r="G364" s="215"/>
      <c r="H364" s="219">
        <v>1.899</v>
      </c>
      <c r="I364" s="215"/>
      <c r="J364" s="215"/>
      <c r="K364" s="215"/>
      <c r="L364" s="220"/>
      <c r="M364" s="221"/>
      <c r="N364" s="222"/>
      <c r="O364" s="222"/>
      <c r="P364" s="222"/>
      <c r="Q364" s="222"/>
      <c r="R364" s="222"/>
      <c r="S364" s="222"/>
      <c r="T364" s="22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24" t="s">
        <v>143</v>
      </c>
      <c r="AU364" s="224" t="s">
        <v>84</v>
      </c>
      <c r="AV364" s="13" t="s">
        <v>84</v>
      </c>
      <c r="AW364" s="13" t="s">
        <v>34</v>
      </c>
      <c r="AX364" s="13" t="s">
        <v>74</v>
      </c>
      <c r="AY364" s="224" t="s">
        <v>131</v>
      </c>
    </row>
    <row r="365" s="14" customFormat="1">
      <c r="A365" s="14"/>
      <c r="B365" s="225"/>
      <c r="C365" s="226"/>
      <c r="D365" s="216" t="s">
        <v>143</v>
      </c>
      <c r="E365" s="227" t="s">
        <v>17</v>
      </c>
      <c r="F365" s="228" t="s">
        <v>145</v>
      </c>
      <c r="G365" s="226"/>
      <c r="H365" s="229">
        <v>1.899</v>
      </c>
      <c r="I365" s="226"/>
      <c r="J365" s="226"/>
      <c r="K365" s="226"/>
      <c r="L365" s="230"/>
      <c r="M365" s="231"/>
      <c r="N365" s="232"/>
      <c r="O365" s="232"/>
      <c r="P365" s="232"/>
      <c r="Q365" s="232"/>
      <c r="R365" s="232"/>
      <c r="S365" s="232"/>
      <c r="T365" s="233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34" t="s">
        <v>143</v>
      </c>
      <c r="AU365" s="234" t="s">
        <v>84</v>
      </c>
      <c r="AV365" s="14" t="s">
        <v>139</v>
      </c>
      <c r="AW365" s="14" t="s">
        <v>34</v>
      </c>
      <c r="AX365" s="14" t="s">
        <v>82</v>
      </c>
      <c r="AY365" s="234" t="s">
        <v>131</v>
      </c>
    </row>
    <row r="366" s="2" customFormat="1" ht="24.15" customHeight="1">
      <c r="A366" s="34"/>
      <c r="B366" s="35"/>
      <c r="C366" s="198" t="s">
        <v>511</v>
      </c>
      <c r="D366" s="198" t="s">
        <v>134</v>
      </c>
      <c r="E366" s="199" t="s">
        <v>512</v>
      </c>
      <c r="F366" s="200" t="s">
        <v>513</v>
      </c>
      <c r="G366" s="201" t="s">
        <v>215</v>
      </c>
      <c r="H366" s="202">
        <v>1.2</v>
      </c>
      <c r="I366" s="203">
        <v>425</v>
      </c>
      <c r="J366" s="203">
        <f>ROUND(I366*H366,2)</f>
        <v>510</v>
      </c>
      <c r="K366" s="200" t="s">
        <v>138</v>
      </c>
      <c r="L366" s="40"/>
      <c r="M366" s="204" t="s">
        <v>17</v>
      </c>
      <c r="N366" s="205" t="s">
        <v>45</v>
      </c>
      <c r="O366" s="206">
        <v>0.049000000000000002</v>
      </c>
      <c r="P366" s="206">
        <f>O366*H366</f>
        <v>0.058799999999999998</v>
      </c>
      <c r="Q366" s="206">
        <v>0.00027999999999999998</v>
      </c>
      <c r="R366" s="206">
        <f>Q366*H366</f>
        <v>0.00033599999999999998</v>
      </c>
      <c r="S366" s="206">
        <v>0</v>
      </c>
      <c r="T366" s="207">
        <f>S366*H366</f>
        <v>0</v>
      </c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R366" s="208" t="s">
        <v>235</v>
      </c>
      <c r="AT366" s="208" t="s">
        <v>134</v>
      </c>
      <c r="AU366" s="208" t="s">
        <v>84</v>
      </c>
      <c r="AY366" s="19" t="s">
        <v>131</v>
      </c>
      <c r="BE366" s="209">
        <f>IF(N366="základní",J366,0)</f>
        <v>510</v>
      </c>
      <c r="BF366" s="209">
        <f>IF(N366="snížená",J366,0)</f>
        <v>0</v>
      </c>
      <c r="BG366" s="209">
        <f>IF(N366="zákl. přenesená",J366,0)</f>
        <v>0</v>
      </c>
      <c r="BH366" s="209">
        <f>IF(N366="sníž. přenesená",J366,0)</f>
        <v>0</v>
      </c>
      <c r="BI366" s="209">
        <f>IF(N366="nulová",J366,0)</f>
        <v>0</v>
      </c>
      <c r="BJ366" s="19" t="s">
        <v>82</v>
      </c>
      <c r="BK366" s="209">
        <f>ROUND(I366*H366,2)</f>
        <v>510</v>
      </c>
      <c r="BL366" s="19" t="s">
        <v>235</v>
      </c>
      <c r="BM366" s="208" t="s">
        <v>514</v>
      </c>
    </row>
    <row r="367" s="2" customFormat="1">
      <c r="A367" s="34"/>
      <c r="B367" s="35"/>
      <c r="C367" s="36"/>
      <c r="D367" s="210" t="s">
        <v>141</v>
      </c>
      <c r="E367" s="36"/>
      <c r="F367" s="211" t="s">
        <v>515</v>
      </c>
      <c r="G367" s="36"/>
      <c r="H367" s="36"/>
      <c r="I367" s="36"/>
      <c r="J367" s="36"/>
      <c r="K367" s="36"/>
      <c r="L367" s="40"/>
      <c r="M367" s="212"/>
      <c r="N367" s="213"/>
      <c r="O367" s="79"/>
      <c r="P367" s="79"/>
      <c r="Q367" s="79"/>
      <c r="R367" s="79"/>
      <c r="S367" s="79"/>
      <c r="T367" s="80"/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T367" s="19" t="s">
        <v>141</v>
      </c>
      <c r="AU367" s="19" t="s">
        <v>84</v>
      </c>
    </row>
    <row r="368" s="13" customFormat="1">
      <c r="A368" s="13"/>
      <c r="B368" s="214"/>
      <c r="C368" s="215"/>
      <c r="D368" s="216" t="s">
        <v>143</v>
      </c>
      <c r="E368" s="217" t="s">
        <v>17</v>
      </c>
      <c r="F368" s="218" t="s">
        <v>516</v>
      </c>
      <c r="G368" s="215"/>
      <c r="H368" s="219">
        <v>1.2</v>
      </c>
      <c r="I368" s="215"/>
      <c r="J368" s="215"/>
      <c r="K368" s="215"/>
      <c r="L368" s="220"/>
      <c r="M368" s="221"/>
      <c r="N368" s="222"/>
      <c r="O368" s="222"/>
      <c r="P368" s="222"/>
      <c r="Q368" s="222"/>
      <c r="R368" s="222"/>
      <c r="S368" s="222"/>
      <c r="T368" s="22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24" t="s">
        <v>143</v>
      </c>
      <c r="AU368" s="224" t="s">
        <v>84</v>
      </c>
      <c r="AV368" s="13" t="s">
        <v>84</v>
      </c>
      <c r="AW368" s="13" t="s">
        <v>34</v>
      </c>
      <c r="AX368" s="13" t="s">
        <v>74</v>
      </c>
      <c r="AY368" s="224" t="s">
        <v>131</v>
      </c>
    </row>
    <row r="369" s="14" customFormat="1">
      <c r="A369" s="14"/>
      <c r="B369" s="225"/>
      <c r="C369" s="226"/>
      <c r="D369" s="216" t="s">
        <v>143</v>
      </c>
      <c r="E369" s="227" t="s">
        <v>17</v>
      </c>
      <c r="F369" s="228" t="s">
        <v>145</v>
      </c>
      <c r="G369" s="226"/>
      <c r="H369" s="229">
        <v>1.2</v>
      </c>
      <c r="I369" s="226"/>
      <c r="J369" s="226"/>
      <c r="K369" s="226"/>
      <c r="L369" s="230"/>
      <c r="M369" s="231"/>
      <c r="N369" s="232"/>
      <c r="O369" s="232"/>
      <c r="P369" s="232"/>
      <c r="Q369" s="232"/>
      <c r="R369" s="232"/>
      <c r="S369" s="232"/>
      <c r="T369" s="233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34" t="s">
        <v>143</v>
      </c>
      <c r="AU369" s="234" t="s">
        <v>84</v>
      </c>
      <c r="AV369" s="14" t="s">
        <v>139</v>
      </c>
      <c r="AW369" s="14" t="s">
        <v>34</v>
      </c>
      <c r="AX369" s="14" t="s">
        <v>82</v>
      </c>
      <c r="AY369" s="234" t="s">
        <v>131</v>
      </c>
    </row>
    <row r="370" s="2" customFormat="1" ht="37.8" customHeight="1">
      <c r="A370" s="34"/>
      <c r="B370" s="35"/>
      <c r="C370" s="198" t="s">
        <v>182</v>
      </c>
      <c r="D370" s="198" t="s">
        <v>134</v>
      </c>
      <c r="E370" s="199" t="s">
        <v>517</v>
      </c>
      <c r="F370" s="200" t="s">
        <v>518</v>
      </c>
      <c r="G370" s="201" t="s">
        <v>137</v>
      </c>
      <c r="H370" s="202">
        <v>13.372999999999999</v>
      </c>
      <c r="I370" s="203">
        <v>1070</v>
      </c>
      <c r="J370" s="203">
        <f>ROUND(I370*H370,2)</f>
        <v>14309.110000000001</v>
      </c>
      <c r="K370" s="200" t="s">
        <v>138</v>
      </c>
      <c r="L370" s="40"/>
      <c r="M370" s="204" t="s">
        <v>17</v>
      </c>
      <c r="N370" s="205" t="s">
        <v>45</v>
      </c>
      <c r="O370" s="206">
        <v>1.1000000000000001</v>
      </c>
      <c r="P370" s="206">
        <f>O370*H370</f>
        <v>14.7103</v>
      </c>
      <c r="Q370" s="206">
        <v>0.0090900000000000009</v>
      </c>
      <c r="R370" s="206">
        <f>Q370*H370</f>
        <v>0.12156057000000001</v>
      </c>
      <c r="S370" s="206">
        <v>0</v>
      </c>
      <c r="T370" s="207">
        <f>S370*H370</f>
        <v>0</v>
      </c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R370" s="208" t="s">
        <v>235</v>
      </c>
      <c r="AT370" s="208" t="s">
        <v>134</v>
      </c>
      <c r="AU370" s="208" t="s">
        <v>84</v>
      </c>
      <c r="AY370" s="19" t="s">
        <v>131</v>
      </c>
      <c r="BE370" s="209">
        <f>IF(N370="základní",J370,0)</f>
        <v>14309.110000000001</v>
      </c>
      <c r="BF370" s="209">
        <f>IF(N370="snížená",J370,0)</f>
        <v>0</v>
      </c>
      <c r="BG370" s="209">
        <f>IF(N370="zákl. přenesená",J370,0)</f>
        <v>0</v>
      </c>
      <c r="BH370" s="209">
        <f>IF(N370="sníž. přenesená",J370,0)</f>
        <v>0</v>
      </c>
      <c r="BI370" s="209">
        <f>IF(N370="nulová",J370,0)</f>
        <v>0</v>
      </c>
      <c r="BJ370" s="19" t="s">
        <v>82</v>
      </c>
      <c r="BK370" s="209">
        <f>ROUND(I370*H370,2)</f>
        <v>14309.110000000001</v>
      </c>
      <c r="BL370" s="19" t="s">
        <v>235</v>
      </c>
      <c r="BM370" s="208" t="s">
        <v>519</v>
      </c>
    </row>
    <row r="371" s="2" customFormat="1">
      <c r="A371" s="34"/>
      <c r="B371" s="35"/>
      <c r="C371" s="36"/>
      <c r="D371" s="210" t="s">
        <v>141</v>
      </c>
      <c r="E371" s="36"/>
      <c r="F371" s="211" t="s">
        <v>520</v>
      </c>
      <c r="G371" s="36"/>
      <c r="H371" s="36"/>
      <c r="I371" s="36"/>
      <c r="J371" s="36"/>
      <c r="K371" s="36"/>
      <c r="L371" s="40"/>
      <c r="M371" s="212"/>
      <c r="N371" s="213"/>
      <c r="O371" s="79"/>
      <c r="P371" s="79"/>
      <c r="Q371" s="79"/>
      <c r="R371" s="79"/>
      <c r="S371" s="79"/>
      <c r="T371" s="80"/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T371" s="19" t="s">
        <v>141</v>
      </c>
      <c r="AU371" s="19" t="s">
        <v>84</v>
      </c>
    </row>
    <row r="372" s="13" customFormat="1">
      <c r="A372" s="13"/>
      <c r="B372" s="214"/>
      <c r="C372" s="215"/>
      <c r="D372" s="216" t="s">
        <v>143</v>
      </c>
      <c r="E372" s="217" t="s">
        <v>17</v>
      </c>
      <c r="F372" s="218" t="s">
        <v>500</v>
      </c>
      <c r="G372" s="215"/>
      <c r="H372" s="219">
        <v>13.372999999999999</v>
      </c>
      <c r="I372" s="215"/>
      <c r="J372" s="215"/>
      <c r="K372" s="215"/>
      <c r="L372" s="220"/>
      <c r="M372" s="221"/>
      <c r="N372" s="222"/>
      <c r="O372" s="222"/>
      <c r="P372" s="222"/>
      <c r="Q372" s="222"/>
      <c r="R372" s="222"/>
      <c r="S372" s="222"/>
      <c r="T372" s="22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24" t="s">
        <v>143</v>
      </c>
      <c r="AU372" s="224" t="s">
        <v>84</v>
      </c>
      <c r="AV372" s="13" t="s">
        <v>84</v>
      </c>
      <c r="AW372" s="13" t="s">
        <v>34</v>
      </c>
      <c r="AX372" s="13" t="s">
        <v>74</v>
      </c>
      <c r="AY372" s="224" t="s">
        <v>131</v>
      </c>
    </row>
    <row r="373" s="14" customFormat="1">
      <c r="A373" s="14"/>
      <c r="B373" s="225"/>
      <c r="C373" s="226"/>
      <c r="D373" s="216" t="s">
        <v>143</v>
      </c>
      <c r="E373" s="227" t="s">
        <v>17</v>
      </c>
      <c r="F373" s="228" t="s">
        <v>145</v>
      </c>
      <c r="G373" s="226"/>
      <c r="H373" s="229">
        <v>13.372999999999999</v>
      </c>
      <c r="I373" s="226"/>
      <c r="J373" s="226"/>
      <c r="K373" s="226"/>
      <c r="L373" s="230"/>
      <c r="M373" s="231"/>
      <c r="N373" s="232"/>
      <c r="O373" s="232"/>
      <c r="P373" s="232"/>
      <c r="Q373" s="232"/>
      <c r="R373" s="232"/>
      <c r="S373" s="232"/>
      <c r="T373" s="233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34" t="s">
        <v>143</v>
      </c>
      <c r="AU373" s="234" t="s">
        <v>84</v>
      </c>
      <c r="AV373" s="14" t="s">
        <v>139</v>
      </c>
      <c r="AW373" s="14" t="s">
        <v>34</v>
      </c>
      <c r="AX373" s="14" t="s">
        <v>82</v>
      </c>
      <c r="AY373" s="234" t="s">
        <v>131</v>
      </c>
    </row>
    <row r="374" s="2" customFormat="1" ht="24.15" customHeight="1">
      <c r="A374" s="34"/>
      <c r="B374" s="35"/>
      <c r="C374" s="244" t="s">
        <v>521</v>
      </c>
      <c r="D374" s="244" t="s">
        <v>409</v>
      </c>
      <c r="E374" s="245" t="s">
        <v>522</v>
      </c>
      <c r="F374" s="246" t="s">
        <v>523</v>
      </c>
      <c r="G374" s="247" t="s">
        <v>137</v>
      </c>
      <c r="H374" s="248">
        <v>15.379</v>
      </c>
      <c r="I374" s="249">
        <v>785</v>
      </c>
      <c r="J374" s="249">
        <f>ROUND(I374*H374,2)</f>
        <v>12072.52</v>
      </c>
      <c r="K374" s="246" t="s">
        <v>138</v>
      </c>
      <c r="L374" s="250"/>
      <c r="M374" s="251" t="s">
        <v>17</v>
      </c>
      <c r="N374" s="252" t="s">
        <v>45</v>
      </c>
      <c r="O374" s="206">
        <v>0</v>
      </c>
      <c r="P374" s="206">
        <f>O374*H374</f>
        <v>0</v>
      </c>
      <c r="Q374" s="206">
        <v>0.019</v>
      </c>
      <c r="R374" s="206">
        <f>Q374*H374</f>
        <v>0.29220099999999999</v>
      </c>
      <c r="S374" s="206">
        <v>0</v>
      </c>
      <c r="T374" s="207">
        <f>S374*H374</f>
        <v>0</v>
      </c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R374" s="208" t="s">
        <v>336</v>
      </c>
      <c r="AT374" s="208" t="s">
        <v>409</v>
      </c>
      <c r="AU374" s="208" t="s">
        <v>84</v>
      </c>
      <c r="AY374" s="19" t="s">
        <v>131</v>
      </c>
      <c r="BE374" s="209">
        <f>IF(N374="základní",J374,0)</f>
        <v>12072.52</v>
      </c>
      <c r="BF374" s="209">
        <f>IF(N374="snížená",J374,0)</f>
        <v>0</v>
      </c>
      <c r="BG374" s="209">
        <f>IF(N374="zákl. přenesená",J374,0)</f>
        <v>0</v>
      </c>
      <c r="BH374" s="209">
        <f>IF(N374="sníž. přenesená",J374,0)</f>
        <v>0</v>
      </c>
      <c r="BI374" s="209">
        <f>IF(N374="nulová",J374,0)</f>
        <v>0</v>
      </c>
      <c r="BJ374" s="19" t="s">
        <v>82</v>
      </c>
      <c r="BK374" s="209">
        <f>ROUND(I374*H374,2)</f>
        <v>12072.52</v>
      </c>
      <c r="BL374" s="19" t="s">
        <v>235</v>
      </c>
      <c r="BM374" s="208" t="s">
        <v>524</v>
      </c>
    </row>
    <row r="375" s="13" customFormat="1">
      <c r="A375" s="13"/>
      <c r="B375" s="214"/>
      <c r="C375" s="215"/>
      <c r="D375" s="216" t="s">
        <v>143</v>
      </c>
      <c r="E375" s="217" t="s">
        <v>17</v>
      </c>
      <c r="F375" s="218" t="s">
        <v>525</v>
      </c>
      <c r="G375" s="215"/>
      <c r="H375" s="219">
        <v>15.379</v>
      </c>
      <c r="I375" s="215"/>
      <c r="J375" s="215"/>
      <c r="K375" s="215"/>
      <c r="L375" s="220"/>
      <c r="M375" s="221"/>
      <c r="N375" s="222"/>
      <c r="O375" s="222"/>
      <c r="P375" s="222"/>
      <c r="Q375" s="222"/>
      <c r="R375" s="222"/>
      <c r="S375" s="222"/>
      <c r="T375" s="22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24" t="s">
        <v>143</v>
      </c>
      <c r="AU375" s="224" t="s">
        <v>84</v>
      </c>
      <c r="AV375" s="13" t="s">
        <v>84</v>
      </c>
      <c r="AW375" s="13" t="s">
        <v>34</v>
      </c>
      <c r="AX375" s="13" t="s">
        <v>74</v>
      </c>
      <c r="AY375" s="224" t="s">
        <v>131</v>
      </c>
    </row>
    <row r="376" s="14" customFormat="1">
      <c r="A376" s="14"/>
      <c r="B376" s="225"/>
      <c r="C376" s="226"/>
      <c r="D376" s="216" t="s">
        <v>143</v>
      </c>
      <c r="E376" s="227" t="s">
        <v>17</v>
      </c>
      <c r="F376" s="228" t="s">
        <v>145</v>
      </c>
      <c r="G376" s="226"/>
      <c r="H376" s="229">
        <v>15.379</v>
      </c>
      <c r="I376" s="226"/>
      <c r="J376" s="226"/>
      <c r="K376" s="226"/>
      <c r="L376" s="230"/>
      <c r="M376" s="231"/>
      <c r="N376" s="232"/>
      <c r="O376" s="232"/>
      <c r="P376" s="232"/>
      <c r="Q376" s="232"/>
      <c r="R376" s="232"/>
      <c r="S376" s="232"/>
      <c r="T376" s="233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34" t="s">
        <v>143</v>
      </c>
      <c r="AU376" s="234" t="s">
        <v>84</v>
      </c>
      <c r="AV376" s="14" t="s">
        <v>139</v>
      </c>
      <c r="AW376" s="14" t="s">
        <v>34</v>
      </c>
      <c r="AX376" s="14" t="s">
        <v>82</v>
      </c>
      <c r="AY376" s="234" t="s">
        <v>131</v>
      </c>
    </row>
    <row r="377" s="2" customFormat="1" ht="33" customHeight="1">
      <c r="A377" s="34"/>
      <c r="B377" s="35"/>
      <c r="C377" s="198" t="s">
        <v>526</v>
      </c>
      <c r="D377" s="198" t="s">
        <v>134</v>
      </c>
      <c r="E377" s="199" t="s">
        <v>527</v>
      </c>
      <c r="F377" s="200" t="s">
        <v>528</v>
      </c>
      <c r="G377" s="201" t="s">
        <v>215</v>
      </c>
      <c r="H377" s="202">
        <v>11.529999999999999</v>
      </c>
      <c r="I377" s="203">
        <v>124</v>
      </c>
      <c r="J377" s="203">
        <f>ROUND(I377*H377,2)</f>
        <v>1429.72</v>
      </c>
      <c r="K377" s="200" t="s">
        <v>138</v>
      </c>
      <c r="L377" s="40"/>
      <c r="M377" s="204" t="s">
        <v>17</v>
      </c>
      <c r="N377" s="205" t="s">
        <v>45</v>
      </c>
      <c r="O377" s="206">
        <v>0.16</v>
      </c>
      <c r="P377" s="206">
        <f>O377*H377</f>
        <v>1.8448</v>
      </c>
      <c r="Q377" s="206">
        <v>0.00018000000000000001</v>
      </c>
      <c r="R377" s="206">
        <f>Q377*H377</f>
        <v>0.0020753999999999998</v>
      </c>
      <c r="S377" s="206">
        <v>0</v>
      </c>
      <c r="T377" s="207">
        <f>S377*H377</f>
        <v>0</v>
      </c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208" t="s">
        <v>235</v>
      </c>
      <c r="AT377" s="208" t="s">
        <v>134</v>
      </c>
      <c r="AU377" s="208" t="s">
        <v>84</v>
      </c>
      <c r="AY377" s="19" t="s">
        <v>131</v>
      </c>
      <c r="BE377" s="209">
        <f>IF(N377="základní",J377,0)</f>
        <v>1429.72</v>
      </c>
      <c r="BF377" s="209">
        <f>IF(N377="snížená",J377,0)</f>
        <v>0</v>
      </c>
      <c r="BG377" s="209">
        <f>IF(N377="zákl. přenesená",J377,0)</f>
        <v>0</v>
      </c>
      <c r="BH377" s="209">
        <f>IF(N377="sníž. přenesená",J377,0)</f>
        <v>0</v>
      </c>
      <c r="BI377" s="209">
        <f>IF(N377="nulová",J377,0)</f>
        <v>0</v>
      </c>
      <c r="BJ377" s="19" t="s">
        <v>82</v>
      </c>
      <c r="BK377" s="209">
        <f>ROUND(I377*H377,2)</f>
        <v>1429.72</v>
      </c>
      <c r="BL377" s="19" t="s">
        <v>235</v>
      </c>
      <c r="BM377" s="208" t="s">
        <v>529</v>
      </c>
    </row>
    <row r="378" s="2" customFormat="1">
      <c r="A378" s="34"/>
      <c r="B378" s="35"/>
      <c r="C378" s="36"/>
      <c r="D378" s="210" t="s">
        <v>141</v>
      </c>
      <c r="E378" s="36"/>
      <c r="F378" s="211" t="s">
        <v>530</v>
      </c>
      <c r="G378" s="36"/>
      <c r="H378" s="36"/>
      <c r="I378" s="36"/>
      <c r="J378" s="36"/>
      <c r="K378" s="36"/>
      <c r="L378" s="40"/>
      <c r="M378" s="212"/>
      <c r="N378" s="213"/>
      <c r="O378" s="79"/>
      <c r="P378" s="79"/>
      <c r="Q378" s="79"/>
      <c r="R378" s="79"/>
      <c r="S378" s="79"/>
      <c r="T378" s="80"/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T378" s="19" t="s">
        <v>141</v>
      </c>
      <c r="AU378" s="19" t="s">
        <v>84</v>
      </c>
    </row>
    <row r="379" s="13" customFormat="1">
      <c r="A379" s="13"/>
      <c r="B379" s="214"/>
      <c r="C379" s="215"/>
      <c r="D379" s="216" t="s">
        <v>143</v>
      </c>
      <c r="E379" s="217" t="s">
        <v>17</v>
      </c>
      <c r="F379" s="218" t="s">
        <v>531</v>
      </c>
      <c r="G379" s="215"/>
      <c r="H379" s="219">
        <v>11.529999999999999</v>
      </c>
      <c r="I379" s="215"/>
      <c r="J379" s="215"/>
      <c r="K379" s="215"/>
      <c r="L379" s="220"/>
      <c r="M379" s="221"/>
      <c r="N379" s="222"/>
      <c r="O379" s="222"/>
      <c r="P379" s="222"/>
      <c r="Q379" s="222"/>
      <c r="R379" s="222"/>
      <c r="S379" s="222"/>
      <c r="T379" s="22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24" t="s">
        <v>143</v>
      </c>
      <c r="AU379" s="224" t="s">
        <v>84</v>
      </c>
      <c r="AV379" s="13" t="s">
        <v>84</v>
      </c>
      <c r="AW379" s="13" t="s">
        <v>34</v>
      </c>
      <c r="AX379" s="13" t="s">
        <v>74</v>
      </c>
      <c r="AY379" s="224" t="s">
        <v>131</v>
      </c>
    </row>
    <row r="380" s="14" customFormat="1">
      <c r="A380" s="14"/>
      <c r="B380" s="225"/>
      <c r="C380" s="226"/>
      <c r="D380" s="216" t="s">
        <v>143</v>
      </c>
      <c r="E380" s="227" t="s">
        <v>17</v>
      </c>
      <c r="F380" s="228" t="s">
        <v>145</v>
      </c>
      <c r="G380" s="226"/>
      <c r="H380" s="229">
        <v>11.529999999999999</v>
      </c>
      <c r="I380" s="226"/>
      <c r="J380" s="226"/>
      <c r="K380" s="226"/>
      <c r="L380" s="230"/>
      <c r="M380" s="231"/>
      <c r="N380" s="232"/>
      <c r="O380" s="232"/>
      <c r="P380" s="232"/>
      <c r="Q380" s="232"/>
      <c r="R380" s="232"/>
      <c r="S380" s="232"/>
      <c r="T380" s="233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34" t="s">
        <v>143</v>
      </c>
      <c r="AU380" s="234" t="s">
        <v>84</v>
      </c>
      <c r="AV380" s="14" t="s">
        <v>139</v>
      </c>
      <c r="AW380" s="14" t="s">
        <v>34</v>
      </c>
      <c r="AX380" s="14" t="s">
        <v>82</v>
      </c>
      <c r="AY380" s="234" t="s">
        <v>131</v>
      </c>
    </row>
    <row r="381" s="2" customFormat="1" ht="16.5" customHeight="1">
      <c r="A381" s="34"/>
      <c r="B381" s="35"/>
      <c r="C381" s="244" t="s">
        <v>532</v>
      </c>
      <c r="D381" s="244" t="s">
        <v>409</v>
      </c>
      <c r="E381" s="245" t="s">
        <v>533</v>
      </c>
      <c r="F381" s="246" t="s">
        <v>534</v>
      </c>
      <c r="G381" s="247" t="s">
        <v>215</v>
      </c>
      <c r="H381" s="248">
        <v>13.26</v>
      </c>
      <c r="I381" s="249">
        <v>450</v>
      </c>
      <c r="J381" s="249">
        <f>ROUND(I381*H381,2)</f>
        <v>5967</v>
      </c>
      <c r="K381" s="246" t="s">
        <v>17</v>
      </c>
      <c r="L381" s="250"/>
      <c r="M381" s="251" t="s">
        <v>17</v>
      </c>
      <c r="N381" s="252" t="s">
        <v>45</v>
      </c>
      <c r="O381" s="206">
        <v>0</v>
      </c>
      <c r="P381" s="206">
        <f>O381*H381</f>
        <v>0</v>
      </c>
      <c r="Q381" s="206">
        <v>0.00029999999999999997</v>
      </c>
      <c r="R381" s="206">
        <f>Q381*H381</f>
        <v>0.0039779999999999998</v>
      </c>
      <c r="S381" s="206">
        <v>0</v>
      </c>
      <c r="T381" s="207">
        <f>S381*H381</f>
        <v>0</v>
      </c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R381" s="208" t="s">
        <v>336</v>
      </c>
      <c r="AT381" s="208" t="s">
        <v>409</v>
      </c>
      <c r="AU381" s="208" t="s">
        <v>84</v>
      </c>
      <c r="AY381" s="19" t="s">
        <v>131</v>
      </c>
      <c r="BE381" s="209">
        <f>IF(N381="základní",J381,0)</f>
        <v>5967</v>
      </c>
      <c r="BF381" s="209">
        <f>IF(N381="snížená",J381,0)</f>
        <v>0</v>
      </c>
      <c r="BG381" s="209">
        <f>IF(N381="zákl. přenesená",J381,0)</f>
        <v>0</v>
      </c>
      <c r="BH381" s="209">
        <f>IF(N381="sníž. přenesená",J381,0)</f>
        <v>0</v>
      </c>
      <c r="BI381" s="209">
        <f>IF(N381="nulová",J381,0)</f>
        <v>0</v>
      </c>
      <c r="BJ381" s="19" t="s">
        <v>82</v>
      </c>
      <c r="BK381" s="209">
        <f>ROUND(I381*H381,2)</f>
        <v>5967</v>
      </c>
      <c r="BL381" s="19" t="s">
        <v>235</v>
      </c>
      <c r="BM381" s="208" t="s">
        <v>535</v>
      </c>
    </row>
    <row r="382" s="13" customFormat="1">
      <c r="A382" s="13"/>
      <c r="B382" s="214"/>
      <c r="C382" s="215"/>
      <c r="D382" s="216" t="s">
        <v>143</v>
      </c>
      <c r="E382" s="217" t="s">
        <v>17</v>
      </c>
      <c r="F382" s="218" t="s">
        <v>536</v>
      </c>
      <c r="G382" s="215"/>
      <c r="H382" s="219">
        <v>13.26</v>
      </c>
      <c r="I382" s="215"/>
      <c r="J382" s="215"/>
      <c r="K382" s="215"/>
      <c r="L382" s="220"/>
      <c r="M382" s="221"/>
      <c r="N382" s="222"/>
      <c r="O382" s="222"/>
      <c r="P382" s="222"/>
      <c r="Q382" s="222"/>
      <c r="R382" s="222"/>
      <c r="S382" s="222"/>
      <c r="T382" s="22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24" t="s">
        <v>143</v>
      </c>
      <c r="AU382" s="224" t="s">
        <v>84</v>
      </c>
      <c r="AV382" s="13" t="s">
        <v>84</v>
      </c>
      <c r="AW382" s="13" t="s">
        <v>34</v>
      </c>
      <c r="AX382" s="13" t="s">
        <v>74</v>
      </c>
      <c r="AY382" s="224" t="s">
        <v>131</v>
      </c>
    </row>
    <row r="383" s="14" customFormat="1">
      <c r="A383" s="14"/>
      <c r="B383" s="225"/>
      <c r="C383" s="226"/>
      <c r="D383" s="216" t="s">
        <v>143</v>
      </c>
      <c r="E383" s="227" t="s">
        <v>17</v>
      </c>
      <c r="F383" s="228" t="s">
        <v>145</v>
      </c>
      <c r="G383" s="226"/>
      <c r="H383" s="229">
        <v>13.26</v>
      </c>
      <c r="I383" s="226"/>
      <c r="J383" s="226"/>
      <c r="K383" s="226"/>
      <c r="L383" s="230"/>
      <c r="M383" s="231"/>
      <c r="N383" s="232"/>
      <c r="O383" s="232"/>
      <c r="P383" s="232"/>
      <c r="Q383" s="232"/>
      <c r="R383" s="232"/>
      <c r="S383" s="232"/>
      <c r="T383" s="233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34" t="s">
        <v>143</v>
      </c>
      <c r="AU383" s="234" t="s">
        <v>84</v>
      </c>
      <c r="AV383" s="14" t="s">
        <v>139</v>
      </c>
      <c r="AW383" s="14" t="s">
        <v>34</v>
      </c>
      <c r="AX383" s="14" t="s">
        <v>82</v>
      </c>
      <c r="AY383" s="234" t="s">
        <v>131</v>
      </c>
    </row>
    <row r="384" s="2" customFormat="1" ht="24.15" customHeight="1">
      <c r="A384" s="34"/>
      <c r="B384" s="35"/>
      <c r="C384" s="198" t="s">
        <v>537</v>
      </c>
      <c r="D384" s="198" t="s">
        <v>134</v>
      </c>
      <c r="E384" s="199" t="s">
        <v>538</v>
      </c>
      <c r="F384" s="200" t="s">
        <v>539</v>
      </c>
      <c r="G384" s="201" t="s">
        <v>215</v>
      </c>
      <c r="H384" s="202">
        <v>4.2599999999999998</v>
      </c>
      <c r="I384" s="203">
        <v>60.100000000000001</v>
      </c>
      <c r="J384" s="203">
        <f>ROUND(I384*H384,2)</f>
        <v>256.02999999999997</v>
      </c>
      <c r="K384" s="200" t="s">
        <v>138</v>
      </c>
      <c r="L384" s="40"/>
      <c r="M384" s="204" t="s">
        <v>17</v>
      </c>
      <c r="N384" s="205" t="s">
        <v>45</v>
      </c>
      <c r="O384" s="206">
        <v>0.055</v>
      </c>
      <c r="P384" s="206">
        <f>O384*H384</f>
        <v>0.23429999999999998</v>
      </c>
      <c r="Q384" s="206">
        <v>9.0000000000000006E-05</v>
      </c>
      <c r="R384" s="206">
        <f>Q384*H384</f>
        <v>0.0003834</v>
      </c>
      <c r="S384" s="206">
        <v>0</v>
      </c>
      <c r="T384" s="207">
        <f>S384*H384</f>
        <v>0</v>
      </c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R384" s="208" t="s">
        <v>235</v>
      </c>
      <c r="AT384" s="208" t="s">
        <v>134</v>
      </c>
      <c r="AU384" s="208" t="s">
        <v>84</v>
      </c>
      <c r="AY384" s="19" t="s">
        <v>131</v>
      </c>
      <c r="BE384" s="209">
        <f>IF(N384="základní",J384,0)</f>
        <v>256.02999999999997</v>
      </c>
      <c r="BF384" s="209">
        <f>IF(N384="snížená",J384,0)</f>
        <v>0</v>
      </c>
      <c r="BG384" s="209">
        <f>IF(N384="zákl. přenesená",J384,0)</f>
        <v>0</v>
      </c>
      <c r="BH384" s="209">
        <f>IF(N384="sníž. přenesená",J384,0)</f>
        <v>0</v>
      </c>
      <c r="BI384" s="209">
        <f>IF(N384="nulová",J384,0)</f>
        <v>0</v>
      </c>
      <c r="BJ384" s="19" t="s">
        <v>82</v>
      </c>
      <c r="BK384" s="209">
        <f>ROUND(I384*H384,2)</f>
        <v>256.02999999999997</v>
      </c>
      <c r="BL384" s="19" t="s">
        <v>235</v>
      </c>
      <c r="BM384" s="208" t="s">
        <v>540</v>
      </c>
    </row>
    <row r="385" s="2" customFormat="1">
      <c r="A385" s="34"/>
      <c r="B385" s="35"/>
      <c r="C385" s="36"/>
      <c r="D385" s="210" t="s">
        <v>141</v>
      </c>
      <c r="E385" s="36"/>
      <c r="F385" s="211" t="s">
        <v>541</v>
      </c>
      <c r="G385" s="36"/>
      <c r="H385" s="36"/>
      <c r="I385" s="36"/>
      <c r="J385" s="36"/>
      <c r="K385" s="36"/>
      <c r="L385" s="40"/>
      <c r="M385" s="212"/>
      <c r="N385" s="213"/>
      <c r="O385" s="79"/>
      <c r="P385" s="79"/>
      <c r="Q385" s="79"/>
      <c r="R385" s="79"/>
      <c r="S385" s="79"/>
      <c r="T385" s="80"/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T385" s="19" t="s">
        <v>141</v>
      </c>
      <c r="AU385" s="19" t="s">
        <v>84</v>
      </c>
    </row>
    <row r="386" s="13" customFormat="1">
      <c r="A386" s="13"/>
      <c r="B386" s="214"/>
      <c r="C386" s="215"/>
      <c r="D386" s="216" t="s">
        <v>143</v>
      </c>
      <c r="E386" s="217" t="s">
        <v>17</v>
      </c>
      <c r="F386" s="218" t="s">
        <v>542</v>
      </c>
      <c r="G386" s="215"/>
      <c r="H386" s="219">
        <v>4.2599999999999998</v>
      </c>
      <c r="I386" s="215"/>
      <c r="J386" s="215"/>
      <c r="K386" s="215"/>
      <c r="L386" s="220"/>
      <c r="M386" s="221"/>
      <c r="N386" s="222"/>
      <c r="O386" s="222"/>
      <c r="P386" s="222"/>
      <c r="Q386" s="222"/>
      <c r="R386" s="222"/>
      <c r="S386" s="222"/>
      <c r="T386" s="22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24" t="s">
        <v>143</v>
      </c>
      <c r="AU386" s="224" t="s">
        <v>84</v>
      </c>
      <c r="AV386" s="13" t="s">
        <v>84</v>
      </c>
      <c r="AW386" s="13" t="s">
        <v>34</v>
      </c>
      <c r="AX386" s="13" t="s">
        <v>74</v>
      </c>
      <c r="AY386" s="224" t="s">
        <v>131</v>
      </c>
    </row>
    <row r="387" s="14" customFormat="1">
      <c r="A387" s="14"/>
      <c r="B387" s="225"/>
      <c r="C387" s="226"/>
      <c r="D387" s="216" t="s">
        <v>143</v>
      </c>
      <c r="E387" s="227" t="s">
        <v>17</v>
      </c>
      <c r="F387" s="228" t="s">
        <v>145</v>
      </c>
      <c r="G387" s="226"/>
      <c r="H387" s="229">
        <v>4.2599999999999998</v>
      </c>
      <c r="I387" s="226"/>
      <c r="J387" s="226"/>
      <c r="K387" s="226"/>
      <c r="L387" s="230"/>
      <c r="M387" s="231"/>
      <c r="N387" s="232"/>
      <c r="O387" s="232"/>
      <c r="P387" s="232"/>
      <c r="Q387" s="232"/>
      <c r="R387" s="232"/>
      <c r="S387" s="232"/>
      <c r="T387" s="233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34" t="s">
        <v>143</v>
      </c>
      <c r="AU387" s="234" t="s">
        <v>84</v>
      </c>
      <c r="AV387" s="14" t="s">
        <v>139</v>
      </c>
      <c r="AW387" s="14" t="s">
        <v>34</v>
      </c>
      <c r="AX387" s="14" t="s">
        <v>82</v>
      </c>
      <c r="AY387" s="234" t="s">
        <v>131</v>
      </c>
    </row>
    <row r="388" s="2" customFormat="1" ht="24.15" customHeight="1">
      <c r="A388" s="34"/>
      <c r="B388" s="35"/>
      <c r="C388" s="198" t="s">
        <v>543</v>
      </c>
      <c r="D388" s="198" t="s">
        <v>134</v>
      </c>
      <c r="E388" s="199" t="s">
        <v>544</v>
      </c>
      <c r="F388" s="200" t="s">
        <v>545</v>
      </c>
      <c r="G388" s="201" t="s">
        <v>137</v>
      </c>
      <c r="H388" s="202">
        <v>13.372999999999999</v>
      </c>
      <c r="I388" s="203">
        <v>29.699999999999999</v>
      </c>
      <c r="J388" s="203">
        <f>ROUND(I388*H388,2)</f>
        <v>397.18000000000001</v>
      </c>
      <c r="K388" s="200" t="s">
        <v>138</v>
      </c>
      <c r="L388" s="40"/>
      <c r="M388" s="204" t="s">
        <v>17</v>
      </c>
      <c r="N388" s="205" t="s">
        <v>45</v>
      </c>
      <c r="O388" s="206">
        <v>0.041000000000000002</v>
      </c>
      <c r="P388" s="206">
        <f>O388*H388</f>
        <v>0.54829300000000003</v>
      </c>
      <c r="Q388" s="206">
        <v>5.0000000000000002E-05</v>
      </c>
      <c r="R388" s="206">
        <f>Q388*H388</f>
        <v>0.00066865000000000002</v>
      </c>
      <c r="S388" s="206">
        <v>0</v>
      </c>
      <c r="T388" s="207">
        <f>S388*H388</f>
        <v>0</v>
      </c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R388" s="208" t="s">
        <v>235</v>
      </c>
      <c r="AT388" s="208" t="s">
        <v>134</v>
      </c>
      <c r="AU388" s="208" t="s">
        <v>84</v>
      </c>
      <c r="AY388" s="19" t="s">
        <v>131</v>
      </c>
      <c r="BE388" s="209">
        <f>IF(N388="základní",J388,0)</f>
        <v>397.18000000000001</v>
      </c>
      <c r="BF388" s="209">
        <f>IF(N388="snížená",J388,0)</f>
        <v>0</v>
      </c>
      <c r="BG388" s="209">
        <f>IF(N388="zákl. přenesená",J388,0)</f>
        <v>0</v>
      </c>
      <c r="BH388" s="209">
        <f>IF(N388="sníž. přenesená",J388,0)</f>
        <v>0</v>
      </c>
      <c r="BI388" s="209">
        <f>IF(N388="nulová",J388,0)</f>
        <v>0</v>
      </c>
      <c r="BJ388" s="19" t="s">
        <v>82</v>
      </c>
      <c r="BK388" s="209">
        <f>ROUND(I388*H388,2)</f>
        <v>397.18000000000001</v>
      </c>
      <c r="BL388" s="19" t="s">
        <v>235</v>
      </c>
      <c r="BM388" s="208" t="s">
        <v>546</v>
      </c>
    </row>
    <row r="389" s="2" customFormat="1">
      <c r="A389" s="34"/>
      <c r="B389" s="35"/>
      <c r="C389" s="36"/>
      <c r="D389" s="210" t="s">
        <v>141</v>
      </c>
      <c r="E389" s="36"/>
      <c r="F389" s="211" t="s">
        <v>547</v>
      </c>
      <c r="G389" s="36"/>
      <c r="H389" s="36"/>
      <c r="I389" s="36"/>
      <c r="J389" s="36"/>
      <c r="K389" s="36"/>
      <c r="L389" s="40"/>
      <c r="M389" s="212"/>
      <c r="N389" s="213"/>
      <c r="O389" s="79"/>
      <c r="P389" s="79"/>
      <c r="Q389" s="79"/>
      <c r="R389" s="79"/>
      <c r="S389" s="79"/>
      <c r="T389" s="80"/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T389" s="19" t="s">
        <v>141</v>
      </c>
      <c r="AU389" s="19" t="s">
        <v>84</v>
      </c>
    </row>
    <row r="390" s="13" customFormat="1">
      <c r="A390" s="13"/>
      <c r="B390" s="214"/>
      <c r="C390" s="215"/>
      <c r="D390" s="216" t="s">
        <v>143</v>
      </c>
      <c r="E390" s="217" t="s">
        <v>17</v>
      </c>
      <c r="F390" s="218" t="s">
        <v>500</v>
      </c>
      <c r="G390" s="215"/>
      <c r="H390" s="219">
        <v>13.372999999999999</v>
      </c>
      <c r="I390" s="215"/>
      <c r="J390" s="215"/>
      <c r="K390" s="215"/>
      <c r="L390" s="220"/>
      <c r="M390" s="221"/>
      <c r="N390" s="222"/>
      <c r="O390" s="222"/>
      <c r="P390" s="222"/>
      <c r="Q390" s="222"/>
      <c r="R390" s="222"/>
      <c r="S390" s="222"/>
      <c r="T390" s="22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24" t="s">
        <v>143</v>
      </c>
      <c r="AU390" s="224" t="s">
        <v>84</v>
      </c>
      <c r="AV390" s="13" t="s">
        <v>84</v>
      </c>
      <c r="AW390" s="13" t="s">
        <v>34</v>
      </c>
      <c r="AX390" s="13" t="s">
        <v>74</v>
      </c>
      <c r="AY390" s="224" t="s">
        <v>131</v>
      </c>
    </row>
    <row r="391" s="14" customFormat="1">
      <c r="A391" s="14"/>
      <c r="B391" s="225"/>
      <c r="C391" s="226"/>
      <c r="D391" s="216" t="s">
        <v>143</v>
      </c>
      <c r="E391" s="227" t="s">
        <v>17</v>
      </c>
      <c r="F391" s="228" t="s">
        <v>145</v>
      </c>
      <c r="G391" s="226"/>
      <c r="H391" s="229">
        <v>13.372999999999999</v>
      </c>
      <c r="I391" s="226"/>
      <c r="J391" s="226"/>
      <c r="K391" s="226"/>
      <c r="L391" s="230"/>
      <c r="M391" s="231"/>
      <c r="N391" s="232"/>
      <c r="O391" s="232"/>
      <c r="P391" s="232"/>
      <c r="Q391" s="232"/>
      <c r="R391" s="232"/>
      <c r="S391" s="232"/>
      <c r="T391" s="233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34" t="s">
        <v>143</v>
      </c>
      <c r="AU391" s="234" t="s">
        <v>84</v>
      </c>
      <c r="AV391" s="14" t="s">
        <v>139</v>
      </c>
      <c r="AW391" s="14" t="s">
        <v>34</v>
      </c>
      <c r="AX391" s="14" t="s">
        <v>82</v>
      </c>
      <c r="AY391" s="234" t="s">
        <v>131</v>
      </c>
    </row>
    <row r="392" s="2" customFormat="1" ht="49.05" customHeight="1">
      <c r="A392" s="34"/>
      <c r="B392" s="35"/>
      <c r="C392" s="198" t="s">
        <v>548</v>
      </c>
      <c r="D392" s="198" t="s">
        <v>134</v>
      </c>
      <c r="E392" s="199" t="s">
        <v>549</v>
      </c>
      <c r="F392" s="200" t="s">
        <v>550</v>
      </c>
      <c r="G392" s="201" t="s">
        <v>301</v>
      </c>
      <c r="H392" s="202">
        <v>0.42799999999999999</v>
      </c>
      <c r="I392" s="203">
        <v>1480</v>
      </c>
      <c r="J392" s="203">
        <f>ROUND(I392*H392,2)</f>
        <v>633.44000000000005</v>
      </c>
      <c r="K392" s="200" t="s">
        <v>138</v>
      </c>
      <c r="L392" s="40"/>
      <c r="M392" s="204" t="s">
        <v>17</v>
      </c>
      <c r="N392" s="205" t="s">
        <v>45</v>
      </c>
      <c r="O392" s="206">
        <v>2.9670000000000001</v>
      </c>
      <c r="P392" s="206">
        <f>O392*H392</f>
        <v>1.269876</v>
      </c>
      <c r="Q392" s="206">
        <v>0</v>
      </c>
      <c r="R392" s="206">
        <f>Q392*H392</f>
        <v>0</v>
      </c>
      <c r="S392" s="206">
        <v>0</v>
      </c>
      <c r="T392" s="207">
        <f>S392*H392</f>
        <v>0</v>
      </c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R392" s="208" t="s">
        <v>235</v>
      </c>
      <c r="AT392" s="208" t="s">
        <v>134</v>
      </c>
      <c r="AU392" s="208" t="s">
        <v>84</v>
      </c>
      <c r="AY392" s="19" t="s">
        <v>131</v>
      </c>
      <c r="BE392" s="209">
        <f>IF(N392="základní",J392,0)</f>
        <v>633.44000000000005</v>
      </c>
      <c r="BF392" s="209">
        <f>IF(N392="snížená",J392,0)</f>
        <v>0</v>
      </c>
      <c r="BG392" s="209">
        <f>IF(N392="zákl. přenesená",J392,0)</f>
        <v>0</v>
      </c>
      <c r="BH392" s="209">
        <f>IF(N392="sníž. přenesená",J392,0)</f>
        <v>0</v>
      </c>
      <c r="BI392" s="209">
        <f>IF(N392="nulová",J392,0)</f>
        <v>0</v>
      </c>
      <c r="BJ392" s="19" t="s">
        <v>82</v>
      </c>
      <c r="BK392" s="209">
        <f>ROUND(I392*H392,2)</f>
        <v>633.44000000000005</v>
      </c>
      <c r="BL392" s="19" t="s">
        <v>235</v>
      </c>
      <c r="BM392" s="208" t="s">
        <v>551</v>
      </c>
    </row>
    <row r="393" s="2" customFormat="1">
      <c r="A393" s="34"/>
      <c r="B393" s="35"/>
      <c r="C393" s="36"/>
      <c r="D393" s="210" t="s">
        <v>141</v>
      </c>
      <c r="E393" s="36"/>
      <c r="F393" s="211" t="s">
        <v>552</v>
      </c>
      <c r="G393" s="36"/>
      <c r="H393" s="36"/>
      <c r="I393" s="36"/>
      <c r="J393" s="36"/>
      <c r="K393" s="36"/>
      <c r="L393" s="40"/>
      <c r="M393" s="212"/>
      <c r="N393" s="213"/>
      <c r="O393" s="79"/>
      <c r="P393" s="79"/>
      <c r="Q393" s="79"/>
      <c r="R393" s="79"/>
      <c r="S393" s="79"/>
      <c r="T393" s="80"/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T393" s="19" t="s">
        <v>141</v>
      </c>
      <c r="AU393" s="19" t="s">
        <v>84</v>
      </c>
    </row>
    <row r="394" s="12" customFormat="1" ht="22.8" customHeight="1">
      <c r="A394" s="12"/>
      <c r="B394" s="183"/>
      <c r="C394" s="184"/>
      <c r="D394" s="185" t="s">
        <v>73</v>
      </c>
      <c r="E394" s="196" t="s">
        <v>553</v>
      </c>
      <c r="F394" s="196" t="s">
        <v>554</v>
      </c>
      <c r="G394" s="184"/>
      <c r="H394" s="184"/>
      <c r="I394" s="184"/>
      <c r="J394" s="197">
        <f>BK394</f>
        <v>11069.389999999999</v>
      </c>
      <c r="K394" s="184"/>
      <c r="L394" s="188"/>
      <c r="M394" s="189"/>
      <c r="N394" s="190"/>
      <c r="O394" s="190"/>
      <c r="P394" s="191">
        <f>SUM(P395:P414)</f>
        <v>14.285330999999999</v>
      </c>
      <c r="Q394" s="190"/>
      <c r="R394" s="191">
        <f>SUM(R395:R414)</f>
        <v>0.094819500000000001</v>
      </c>
      <c r="S394" s="190"/>
      <c r="T394" s="192">
        <f>SUM(T395:T414)</f>
        <v>0.0193347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193" t="s">
        <v>84</v>
      </c>
      <c r="AT394" s="194" t="s">
        <v>73</v>
      </c>
      <c r="AU394" s="194" t="s">
        <v>82</v>
      </c>
      <c r="AY394" s="193" t="s">
        <v>131</v>
      </c>
      <c r="BK394" s="195">
        <f>SUM(BK395:BK414)</f>
        <v>11069.389999999999</v>
      </c>
    </row>
    <row r="395" s="2" customFormat="1" ht="16.5" customHeight="1">
      <c r="A395" s="34"/>
      <c r="B395" s="35"/>
      <c r="C395" s="198" t="s">
        <v>555</v>
      </c>
      <c r="D395" s="198" t="s">
        <v>134</v>
      </c>
      <c r="E395" s="199" t="s">
        <v>556</v>
      </c>
      <c r="F395" s="200" t="s">
        <v>557</v>
      </c>
      <c r="G395" s="201" t="s">
        <v>137</v>
      </c>
      <c r="H395" s="202">
        <v>62.369999999999997</v>
      </c>
      <c r="I395" s="203">
        <v>42</v>
      </c>
      <c r="J395" s="203">
        <f>ROUND(I395*H395,2)</f>
        <v>2619.54</v>
      </c>
      <c r="K395" s="200" t="s">
        <v>138</v>
      </c>
      <c r="L395" s="40"/>
      <c r="M395" s="204" t="s">
        <v>17</v>
      </c>
      <c r="N395" s="205" t="s">
        <v>45</v>
      </c>
      <c r="O395" s="206">
        <v>0.073999999999999996</v>
      </c>
      <c r="P395" s="206">
        <f>O395*H395</f>
        <v>4.6153799999999992</v>
      </c>
      <c r="Q395" s="206">
        <v>0.001</v>
      </c>
      <c r="R395" s="206">
        <f>Q395*H395</f>
        <v>0.062370000000000002</v>
      </c>
      <c r="S395" s="206">
        <v>0.00031</v>
      </c>
      <c r="T395" s="207">
        <f>S395*H395</f>
        <v>0.0193347</v>
      </c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R395" s="208" t="s">
        <v>235</v>
      </c>
      <c r="AT395" s="208" t="s">
        <v>134</v>
      </c>
      <c r="AU395" s="208" t="s">
        <v>84</v>
      </c>
      <c r="AY395" s="19" t="s">
        <v>131</v>
      </c>
      <c r="BE395" s="209">
        <f>IF(N395="základní",J395,0)</f>
        <v>2619.54</v>
      </c>
      <c r="BF395" s="209">
        <f>IF(N395="snížená",J395,0)</f>
        <v>0</v>
      </c>
      <c r="BG395" s="209">
        <f>IF(N395="zákl. přenesená",J395,0)</f>
        <v>0</v>
      </c>
      <c r="BH395" s="209">
        <f>IF(N395="sníž. přenesená",J395,0)</f>
        <v>0</v>
      </c>
      <c r="BI395" s="209">
        <f>IF(N395="nulová",J395,0)</f>
        <v>0</v>
      </c>
      <c r="BJ395" s="19" t="s">
        <v>82</v>
      </c>
      <c r="BK395" s="209">
        <f>ROUND(I395*H395,2)</f>
        <v>2619.54</v>
      </c>
      <c r="BL395" s="19" t="s">
        <v>235</v>
      </c>
      <c r="BM395" s="208" t="s">
        <v>558</v>
      </c>
    </row>
    <row r="396" s="2" customFormat="1">
      <c r="A396" s="34"/>
      <c r="B396" s="35"/>
      <c r="C396" s="36"/>
      <c r="D396" s="210" t="s">
        <v>141</v>
      </c>
      <c r="E396" s="36"/>
      <c r="F396" s="211" t="s">
        <v>559</v>
      </c>
      <c r="G396" s="36"/>
      <c r="H396" s="36"/>
      <c r="I396" s="36"/>
      <c r="J396" s="36"/>
      <c r="K396" s="36"/>
      <c r="L396" s="40"/>
      <c r="M396" s="212"/>
      <c r="N396" s="213"/>
      <c r="O396" s="79"/>
      <c r="P396" s="79"/>
      <c r="Q396" s="79"/>
      <c r="R396" s="79"/>
      <c r="S396" s="79"/>
      <c r="T396" s="80"/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T396" s="19" t="s">
        <v>141</v>
      </c>
      <c r="AU396" s="19" t="s">
        <v>84</v>
      </c>
    </row>
    <row r="397" s="13" customFormat="1">
      <c r="A397" s="13"/>
      <c r="B397" s="214"/>
      <c r="C397" s="215"/>
      <c r="D397" s="216" t="s">
        <v>143</v>
      </c>
      <c r="E397" s="217" t="s">
        <v>17</v>
      </c>
      <c r="F397" s="218" t="s">
        <v>560</v>
      </c>
      <c r="G397" s="215"/>
      <c r="H397" s="219">
        <v>56.582999999999998</v>
      </c>
      <c r="I397" s="215"/>
      <c r="J397" s="215"/>
      <c r="K397" s="215"/>
      <c r="L397" s="220"/>
      <c r="M397" s="221"/>
      <c r="N397" s="222"/>
      <c r="O397" s="222"/>
      <c r="P397" s="222"/>
      <c r="Q397" s="222"/>
      <c r="R397" s="222"/>
      <c r="S397" s="222"/>
      <c r="T397" s="22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24" t="s">
        <v>143</v>
      </c>
      <c r="AU397" s="224" t="s">
        <v>84</v>
      </c>
      <c r="AV397" s="13" t="s">
        <v>84</v>
      </c>
      <c r="AW397" s="13" t="s">
        <v>34</v>
      </c>
      <c r="AX397" s="13" t="s">
        <v>74</v>
      </c>
      <c r="AY397" s="224" t="s">
        <v>131</v>
      </c>
    </row>
    <row r="398" s="13" customFormat="1">
      <c r="A398" s="13"/>
      <c r="B398" s="214"/>
      <c r="C398" s="215"/>
      <c r="D398" s="216" t="s">
        <v>143</v>
      </c>
      <c r="E398" s="217" t="s">
        <v>17</v>
      </c>
      <c r="F398" s="218" t="s">
        <v>561</v>
      </c>
      <c r="G398" s="215"/>
      <c r="H398" s="219">
        <v>5.7869999999999999</v>
      </c>
      <c r="I398" s="215"/>
      <c r="J398" s="215"/>
      <c r="K398" s="215"/>
      <c r="L398" s="220"/>
      <c r="M398" s="221"/>
      <c r="N398" s="222"/>
      <c r="O398" s="222"/>
      <c r="P398" s="222"/>
      <c r="Q398" s="222"/>
      <c r="R398" s="222"/>
      <c r="S398" s="222"/>
      <c r="T398" s="22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24" t="s">
        <v>143</v>
      </c>
      <c r="AU398" s="224" t="s">
        <v>84</v>
      </c>
      <c r="AV398" s="13" t="s">
        <v>84</v>
      </c>
      <c r="AW398" s="13" t="s">
        <v>34</v>
      </c>
      <c r="AX398" s="13" t="s">
        <v>74</v>
      </c>
      <c r="AY398" s="224" t="s">
        <v>131</v>
      </c>
    </row>
    <row r="399" s="14" customFormat="1">
      <c r="A399" s="14"/>
      <c r="B399" s="225"/>
      <c r="C399" s="226"/>
      <c r="D399" s="216" t="s">
        <v>143</v>
      </c>
      <c r="E399" s="227" t="s">
        <v>17</v>
      </c>
      <c r="F399" s="228" t="s">
        <v>145</v>
      </c>
      <c r="G399" s="226"/>
      <c r="H399" s="229">
        <v>62.369999999999997</v>
      </c>
      <c r="I399" s="226"/>
      <c r="J399" s="226"/>
      <c r="K399" s="226"/>
      <c r="L399" s="230"/>
      <c r="M399" s="231"/>
      <c r="N399" s="232"/>
      <c r="O399" s="232"/>
      <c r="P399" s="232"/>
      <c r="Q399" s="232"/>
      <c r="R399" s="232"/>
      <c r="S399" s="232"/>
      <c r="T399" s="233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34" t="s">
        <v>143</v>
      </c>
      <c r="AU399" s="234" t="s">
        <v>84</v>
      </c>
      <c r="AV399" s="14" t="s">
        <v>139</v>
      </c>
      <c r="AW399" s="14" t="s">
        <v>34</v>
      </c>
      <c r="AX399" s="14" t="s">
        <v>82</v>
      </c>
      <c r="AY399" s="234" t="s">
        <v>131</v>
      </c>
    </row>
    <row r="400" s="2" customFormat="1" ht="24.15" customHeight="1">
      <c r="A400" s="34"/>
      <c r="B400" s="35"/>
      <c r="C400" s="198" t="s">
        <v>562</v>
      </c>
      <c r="D400" s="198" t="s">
        <v>134</v>
      </c>
      <c r="E400" s="199" t="s">
        <v>563</v>
      </c>
      <c r="F400" s="200" t="s">
        <v>564</v>
      </c>
      <c r="G400" s="201" t="s">
        <v>137</v>
      </c>
      <c r="H400" s="202">
        <v>64.899000000000001</v>
      </c>
      <c r="I400" s="203">
        <v>6.7999999999999998</v>
      </c>
      <c r="J400" s="203">
        <f>ROUND(I400*H400,2)</f>
        <v>441.31</v>
      </c>
      <c r="K400" s="200" t="s">
        <v>138</v>
      </c>
      <c r="L400" s="40"/>
      <c r="M400" s="204" t="s">
        <v>17</v>
      </c>
      <c r="N400" s="205" t="s">
        <v>45</v>
      </c>
      <c r="O400" s="206">
        <v>0.012</v>
      </c>
      <c r="P400" s="206">
        <f>O400*H400</f>
        <v>0.77878800000000004</v>
      </c>
      <c r="Q400" s="206">
        <v>0</v>
      </c>
      <c r="R400" s="206">
        <f>Q400*H400</f>
        <v>0</v>
      </c>
      <c r="S400" s="206">
        <v>0</v>
      </c>
      <c r="T400" s="207">
        <f>S400*H400</f>
        <v>0</v>
      </c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R400" s="208" t="s">
        <v>235</v>
      </c>
      <c r="AT400" s="208" t="s">
        <v>134</v>
      </c>
      <c r="AU400" s="208" t="s">
        <v>84</v>
      </c>
      <c r="AY400" s="19" t="s">
        <v>131</v>
      </c>
      <c r="BE400" s="209">
        <f>IF(N400="základní",J400,0)</f>
        <v>441.31</v>
      </c>
      <c r="BF400" s="209">
        <f>IF(N400="snížená",J400,0)</f>
        <v>0</v>
      </c>
      <c r="BG400" s="209">
        <f>IF(N400="zákl. přenesená",J400,0)</f>
        <v>0</v>
      </c>
      <c r="BH400" s="209">
        <f>IF(N400="sníž. přenesená",J400,0)</f>
        <v>0</v>
      </c>
      <c r="BI400" s="209">
        <f>IF(N400="nulová",J400,0)</f>
        <v>0</v>
      </c>
      <c r="BJ400" s="19" t="s">
        <v>82</v>
      </c>
      <c r="BK400" s="209">
        <f>ROUND(I400*H400,2)</f>
        <v>441.31</v>
      </c>
      <c r="BL400" s="19" t="s">
        <v>235</v>
      </c>
      <c r="BM400" s="208" t="s">
        <v>565</v>
      </c>
    </row>
    <row r="401" s="2" customFormat="1">
      <c r="A401" s="34"/>
      <c r="B401" s="35"/>
      <c r="C401" s="36"/>
      <c r="D401" s="210" t="s">
        <v>141</v>
      </c>
      <c r="E401" s="36"/>
      <c r="F401" s="211" t="s">
        <v>566</v>
      </c>
      <c r="G401" s="36"/>
      <c r="H401" s="36"/>
      <c r="I401" s="36"/>
      <c r="J401" s="36"/>
      <c r="K401" s="36"/>
      <c r="L401" s="40"/>
      <c r="M401" s="212"/>
      <c r="N401" s="213"/>
      <c r="O401" s="79"/>
      <c r="P401" s="79"/>
      <c r="Q401" s="79"/>
      <c r="R401" s="79"/>
      <c r="S401" s="79"/>
      <c r="T401" s="80"/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T401" s="19" t="s">
        <v>141</v>
      </c>
      <c r="AU401" s="19" t="s">
        <v>84</v>
      </c>
    </row>
    <row r="402" s="13" customFormat="1">
      <c r="A402" s="13"/>
      <c r="B402" s="214"/>
      <c r="C402" s="215"/>
      <c r="D402" s="216" t="s">
        <v>143</v>
      </c>
      <c r="E402" s="217" t="s">
        <v>17</v>
      </c>
      <c r="F402" s="218" t="s">
        <v>567</v>
      </c>
      <c r="G402" s="215"/>
      <c r="H402" s="219">
        <v>57.338999999999999</v>
      </c>
      <c r="I402" s="215"/>
      <c r="J402" s="215"/>
      <c r="K402" s="215"/>
      <c r="L402" s="220"/>
      <c r="M402" s="221"/>
      <c r="N402" s="222"/>
      <c r="O402" s="222"/>
      <c r="P402" s="222"/>
      <c r="Q402" s="222"/>
      <c r="R402" s="222"/>
      <c r="S402" s="222"/>
      <c r="T402" s="22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24" t="s">
        <v>143</v>
      </c>
      <c r="AU402" s="224" t="s">
        <v>84</v>
      </c>
      <c r="AV402" s="13" t="s">
        <v>84</v>
      </c>
      <c r="AW402" s="13" t="s">
        <v>34</v>
      </c>
      <c r="AX402" s="13" t="s">
        <v>74</v>
      </c>
      <c r="AY402" s="224" t="s">
        <v>131</v>
      </c>
    </row>
    <row r="403" s="13" customFormat="1">
      <c r="A403" s="13"/>
      <c r="B403" s="214"/>
      <c r="C403" s="215"/>
      <c r="D403" s="216" t="s">
        <v>143</v>
      </c>
      <c r="E403" s="217" t="s">
        <v>17</v>
      </c>
      <c r="F403" s="218" t="s">
        <v>568</v>
      </c>
      <c r="G403" s="215"/>
      <c r="H403" s="219">
        <v>7.5599999999999996</v>
      </c>
      <c r="I403" s="215"/>
      <c r="J403" s="215"/>
      <c r="K403" s="215"/>
      <c r="L403" s="220"/>
      <c r="M403" s="221"/>
      <c r="N403" s="222"/>
      <c r="O403" s="222"/>
      <c r="P403" s="222"/>
      <c r="Q403" s="222"/>
      <c r="R403" s="222"/>
      <c r="S403" s="222"/>
      <c r="T403" s="22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24" t="s">
        <v>143</v>
      </c>
      <c r="AU403" s="224" t="s">
        <v>84</v>
      </c>
      <c r="AV403" s="13" t="s">
        <v>84</v>
      </c>
      <c r="AW403" s="13" t="s">
        <v>34</v>
      </c>
      <c r="AX403" s="13" t="s">
        <v>74</v>
      </c>
      <c r="AY403" s="224" t="s">
        <v>131</v>
      </c>
    </row>
    <row r="404" s="14" customFormat="1">
      <c r="A404" s="14"/>
      <c r="B404" s="225"/>
      <c r="C404" s="226"/>
      <c r="D404" s="216" t="s">
        <v>143</v>
      </c>
      <c r="E404" s="227" t="s">
        <v>17</v>
      </c>
      <c r="F404" s="228" t="s">
        <v>145</v>
      </c>
      <c r="G404" s="226"/>
      <c r="H404" s="229">
        <v>64.899000000000001</v>
      </c>
      <c r="I404" s="226"/>
      <c r="J404" s="226"/>
      <c r="K404" s="226"/>
      <c r="L404" s="230"/>
      <c r="M404" s="231"/>
      <c r="N404" s="232"/>
      <c r="O404" s="232"/>
      <c r="P404" s="232"/>
      <c r="Q404" s="232"/>
      <c r="R404" s="232"/>
      <c r="S404" s="232"/>
      <c r="T404" s="233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34" t="s">
        <v>143</v>
      </c>
      <c r="AU404" s="234" t="s">
        <v>84</v>
      </c>
      <c r="AV404" s="14" t="s">
        <v>139</v>
      </c>
      <c r="AW404" s="14" t="s">
        <v>34</v>
      </c>
      <c r="AX404" s="14" t="s">
        <v>82</v>
      </c>
      <c r="AY404" s="234" t="s">
        <v>131</v>
      </c>
    </row>
    <row r="405" s="2" customFormat="1" ht="33" customHeight="1">
      <c r="A405" s="34"/>
      <c r="B405" s="35"/>
      <c r="C405" s="198" t="s">
        <v>569</v>
      </c>
      <c r="D405" s="198" t="s">
        <v>134</v>
      </c>
      <c r="E405" s="199" t="s">
        <v>570</v>
      </c>
      <c r="F405" s="200" t="s">
        <v>571</v>
      </c>
      <c r="G405" s="201" t="s">
        <v>137</v>
      </c>
      <c r="H405" s="202">
        <v>64.899000000000001</v>
      </c>
      <c r="I405" s="203">
        <v>21.399999999999999</v>
      </c>
      <c r="J405" s="203">
        <f>ROUND(I405*H405,2)</f>
        <v>1388.8399999999999</v>
      </c>
      <c r="K405" s="200" t="s">
        <v>138</v>
      </c>
      <c r="L405" s="40"/>
      <c r="M405" s="204" t="s">
        <v>17</v>
      </c>
      <c r="N405" s="205" t="s">
        <v>45</v>
      </c>
      <c r="O405" s="206">
        <v>0.033000000000000002</v>
      </c>
      <c r="P405" s="206">
        <f>O405*H405</f>
        <v>2.141667</v>
      </c>
      <c r="Q405" s="206">
        <v>0.00021000000000000001</v>
      </c>
      <c r="R405" s="206">
        <f>Q405*H405</f>
        <v>0.01362879</v>
      </c>
      <c r="S405" s="206">
        <v>0</v>
      </c>
      <c r="T405" s="207">
        <f>S405*H405</f>
        <v>0</v>
      </c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R405" s="208" t="s">
        <v>235</v>
      </c>
      <c r="AT405" s="208" t="s">
        <v>134</v>
      </c>
      <c r="AU405" s="208" t="s">
        <v>84</v>
      </c>
      <c r="AY405" s="19" t="s">
        <v>131</v>
      </c>
      <c r="BE405" s="209">
        <f>IF(N405="základní",J405,0)</f>
        <v>1388.8399999999999</v>
      </c>
      <c r="BF405" s="209">
        <f>IF(N405="snížená",J405,0)</f>
        <v>0</v>
      </c>
      <c r="BG405" s="209">
        <f>IF(N405="zákl. přenesená",J405,0)</f>
        <v>0</v>
      </c>
      <c r="BH405" s="209">
        <f>IF(N405="sníž. přenesená",J405,0)</f>
        <v>0</v>
      </c>
      <c r="BI405" s="209">
        <f>IF(N405="nulová",J405,0)</f>
        <v>0</v>
      </c>
      <c r="BJ405" s="19" t="s">
        <v>82</v>
      </c>
      <c r="BK405" s="209">
        <f>ROUND(I405*H405,2)</f>
        <v>1388.8399999999999</v>
      </c>
      <c r="BL405" s="19" t="s">
        <v>235</v>
      </c>
      <c r="BM405" s="208" t="s">
        <v>572</v>
      </c>
    </row>
    <row r="406" s="2" customFormat="1">
      <c r="A406" s="34"/>
      <c r="B406" s="35"/>
      <c r="C406" s="36"/>
      <c r="D406" s="210" t="s">
        <v>141</v>
      </c>
      <c r="E406" s="36"/>
      <c r="F406" s="211" t="s">
        <v>573</v>
      </c>
      <c r="G406" s="36"/>
      <c r="H406" s="36"/>
      <c r="I406" s="36"/>
      <c r="J406" s="36"/>
      <c r="K406" s="36"/>
      <c r="L406" s="40"/>
      <c r="M406" s="212"/>
      <c r="N406" s="213"/>
      <c r="O406" s="79"/>
      <c r="P406" s="79"/>
      <c r="Q406" s="79"/>
      <c r="R406" s="79"/>
      <c r="S406" s="79"/>
      <c r="T406" s="80"/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T406" s="19" t="s">
        <v>141</v>
      </c>
      <c r="AU406" s="19" t="s">
        <v>84</v>
      </c>
    </row>
    <row r="407" s="13" customFormat="1">
      <c r="A407" s="13"/>
      <c r="B407" s="214"/>
      <c r="C407" s="215"/>
      <c r="D407" s="216" t="s">
        <v>143</v>
      </c>
      <c r="E407" s="217" t="s">
        <v>17</v>
      </c>
      <c r="F407" s="218" t="s">
        <v>567</v>
      </c>
      <c r="G407" s="215"/>
      <c r="H407" s="219">
        <v>57.338999999999999</v>
      </c>
      <c r="I407" s="215"/>
      <c r="J407" s="215"/>
      <c r="K407" s="215"/>
      <c r="L407" s="220"/>
      <c r="M407" s="221"/>
      <c r="N407" s="222"/>
      <c r="O407" s="222"/>
      <c r="P407" s="222"/>
      <c r="Q407" s="222"/>
      <c r="R407" s="222"/>
      <c r="S407" s="222"/>
      <c r="T407" s="22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24" t="s">
        <v>143</v>
      </c>
      <c r="AU407" s="224" t="s">
        <v>84</v>
      </c>
      <c r="AV407" s="13" t="s">
        <v>84</v>
      </c>
      <c r="AW407" s="13" t="s">
        <v>34</v>
      </c>
      <c r="AX407" s="13" t="s">
        <v>74</v>
      </c>
      <c r="AY407" s="224" t="s">
        <v>131</v>
      </c>
    </row>
    <row r="408" s="13" customFormat="1">
      <c r="A408" s="13"/>
      <c r="B408" s="214"/>
      <c r="C408" s="215"/>
      <c r="D408" s="216" t="s">
        <v>143</v>
      </c>
      <c r="E408" s="217" t="s">
        <v>17</v>
      </c>
      <c r="F408" s="218" t="s">
        <v>568</v>
      </c>
      <c r="G408" s="215"/>
      <c r="H408" s="219">
        <v>7.5599999999999996</v>
      </c>
      <c r="I408" s="215"/>
      <c r="J408" s="215"/>
      <c r="K408" s="215"/>
      <c r="L408" s="220"/>
      <c r="M408" s="221"/>
      <c r="N408" s="222"/>
      <c r="O408" s="222"/>
      <c r="P408" s="222"/>
      <c r="Q408" s="222"/>
      <c r="R408" s="222"/>
      <c r="S408" s="222"/>
      <c r="T408" s="22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24" t="s">
        <v>143</v>
      </c>
      <c r="AU408" s="224" t="s">
        <v>84</v>
      </c>
      <c r="AV408" s="13" t="s">
        <v>84</v>
      </c>
      <c r="AW408" s="13" t="s">
        <v>34</v>
      </c>
      <c r="AX408" s="13" t="s">
        <v>74</v>
      </c>
      <c r="AY408" s="224" t="s">
        <v>131</v>
      </c>
    </row>
    <row r="409" s="14" customFormat="1">
      <c r="A409" s="14"/>
      <c r="B409" s="225"/>
      <c r="C409" s="226"/>
      <c r="D409" s="216" t="s">
        <v>143</v>
      </c>
      <c r="E409" s="227" t="s">
        <v>17</v>
      </c>
      <c r="F409" s="228" t="s">
        <v>145</v>
      </c>
      <c r="G409" s="226"/>
      <c r="H409" s="229">
        <v>64.899000000000001</v>
      </c>
      <c r="I409" s="226"/>
      <c r="J409" s="226"/>
      <c r="K409" s="226"/>
      <c r="L409" s="230"/>
      <c r="M409" s="231"/>
      <c r="N409" s="232"/>
      <c r="O409" s="232"/>
      <c r="P409" s="232"/>
      <c r="Q409" s="232"/>
      <c r="R409" s="232"/>
      <c r="S409" s="232"/>
      <c r="T409" s="233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34" t="s">
        <v>143</v>
      </c>
      <c r="AU409" s="234" t="s">
        <v>84</v>
      </c>
      <c r="AV409" s="14" t="s">
        <v>139</v>
      </c>
      <c r="AW409" s="14" t="s">
        <v>34</v>
      </c>
      <c r="AX409" s="14" t="s">
        <v>82</v>
      </c>
      <c r="AY409" s="234" t="s">
        <v>131</v>
      </c>
    </row>
    <row r="410" s="2" customFormat="1" ht="37.8" customHeight="1">
      <c r="A410" s="34"/>
      <c r="B410" s="35"/>
      <c r="C410" s="198" t="s">
        <v>574</v>
      </c>
      <c r="D410" s="198" t="s">
        <v>134</v>
      </c>
      <c r="E410" s="199" t="s">
        <v>575</v>
      </c>
      <c r="F410" s="200" t="s">
        <v>576</v>
      </c>
      <c r="G410" s="201" t="s">
        <v>137</v>
      </c>
      <c r="H410" s="202">
        <v>64.899000000000001</v>
      </c>
      <c r="I410" s="203">
        <v>102</v>
      </c>
      <c r="J410" s="203">
        <f>ROUND(I410*H410,2)</f>
        <v>6619.6999999999998</v>
      </c>
      <c r="K410" s="200" t="s">
        <v>138</v>
      </c>
      <c r="L410" s="40"/>
      <c r="M410" s="204" t="s">
        <v>17</v>
      </c>
      <c r="N410" s="205" t="s">
        <v>45</v>
      </c>
      <c r="O410" s="206">
        <v>0.104</v>
      </c>
      <c r="P410" s="206">
        <f>O410*H410</f>
        <v>6.7494959999999997</v>
      </c>
      <c r="Q410" s="206">
        <v>0.00029</v>
      </c>
      <c r="R410" s="206">
        <f>Q410*H410</f>
        <v>0.018820710000000001</v>
      </c>
      <c r="S410" s="206">
        <v>0</v>
      </c>
      <c r="T410" s="207">
        <f>S410*H410</f>
        <v>0</v>
      </c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R410" s="208" t="s">
        <v>235</v>
      </c>
      <c r="AT410" s="208" t="s">
        <v>134</v>
      </c>
      <c r="AU410" s="208" t="s">
        <v>84</v>
      </c>
      <c r="AY410" s="19" t="s">
        <v>131</v>
      </c>
      <c r="BE410" s="209">
        <f>IF(N410="základní",J410,0)</f>
        <v>6619.6999999999998</v>
      </c>
      <c r="BF410" s="209">
        <f>IF(N410="snížená",J410,0)</f>
        <v>0</v>
      </c>
      <c r="BG410" s="209">
        <f>IF(N410="zákl. přenesená",J410,0)</f>
        <v>0</v>
      </c>
      <c r="BH410" s="209">
        <f>IF(N410="sníž. přenesená",J410,0)</f>
        <v>0</v>
      </c>
      <c r="BI410" s="209">
        <f>IF(N410="nulová",J410,0)</f>
        <v>0</v>
      </c>
      <c r="BJ410" s="19" t="s">
        <v>82</v>
      </c>
      <c r="BK410" s="209">
        <f>ROUND(I410*H410,2)</f>
        <v>6619.6999999999998</v>
      </c>
      <c r="BL410" s="19" t="s">
        <v>235</v>
      </c>
      <c r="BM410" s="208" t="s">
        <v>577</v>
      </c>
    </row>
    <row r="411" s="2" customFormat="1">
      <c r="A411" s="34"/>
      <c r="B411" s="35"/>
      <c r="C411" s="36"/>
      <c r="D411" s="210" t="s">
        <v>141</v>
      </c>
      <c r="E411" s="36"/>
      <c r="F411" s="211" t="s">
        <v>578</v>
      </c>
      <c r="G411" s="36"/>
      <c r="H411" s="36"/>
      <c r="I411" s="36"/>
      <c r="J411" s="36"/>
      <c r="K411" s="36"/>
      <c r="L411" s="40"/>
      <c r="M411" s="212"/>
      <c r="N411" s="213"/>
      <c r="O411" s="79"/>
      <c r="P411" s="79"/>
      <c r="Q411" s="79"/>
      <c r="R411" s="79"/>
      <c r="S411" s="79"/>
      <c r="T411" s="80"/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T411" s="19" t="s">
        <v>141</v>
      </c>
      <c r="AU411" s="19" t="s">
        <v>84</v>
      </c>
    </row>
    <row r="412" s="13" customFormat="1">
      <c r="A412" s="13"/>
      <c r="B412" s="214"/>
      <c r="C412" s="215"/>
      <c r="D412" s="216" t="s">
        <v>143</v>
      </c>
      <c r="E412" s="217" t="s">
        <v>17</v>
      </c>
      <c r="F412" s="218" t="s">
        <v>567</v>
      </c>
      <c r="G412" s="215"/>
      <c r="H412" s="219">
        <v>57.338999999999999</v>
      </c>
      <c r="I412" s="215"/>
      <c r="J412" s="215"/>
      <c r="K412" s="215"/>
      <c r="L412" s="220"/>
      <c r="M412" s="221"/>
      <c r="N412" s="222"/>
      <c r="O412" s="222"/>
      <c r="P412" s="222"/>
      <c r="Q412" s="222"/>
      <c r="R412" s="222"/>
      <c r="S412" s="222"/>
      <c r="T412" s="22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24" t="s">
        <v>143</v>
      </c>
      <c r="AU412" s="224" t="s">
        <v>84</v>
      </c>
      <c r="AV412" s="13" t="s">
        <v>84</v>
      </c>
      <c r="AW412" s="13" t="s">
        <v>34</v>
      </c>
      <c r="AX412" s="13" t="s">
        <v>74</v>
      </c>
      <c r="AY412" s="224" t="s">
        <v>131</v>
      </c>
    </row>
    <row r="413" s="13" customFormat="1">
      <c r="A413" s="13"/>
      <c r="B413" s="214"/>
      <c r="C413" s="215"/>
      <c r="D413" s="216" t="s">
        <v>143</v>
      </c>
      <c r="E413" s="217" t="s">
        <v>17</v>
      </c>
      <c r="F413" s="218" t="s">
        <v>568</v>
      </c>
      <c r="G413" s="215"/>
      <c r="H413" s="219">
        <v>7.5599999999999996</v>
      </c>
      <c r="I413" s="215"/>
      <c r="J413" s="215"/>
      <c r="K413" s="215"/>
      <c r="L413" s="220"/>
      <c r="M413" s="221"/>
      <c r="N413" s="222"/>
      <c r="O413" s="222"/>
      <c r="P413" s="222"/>
      <c r="Q413" s="222"/>
      <c r="R413" s="222"/>
      <c r="S413" s="222"/>
      <c r="T413" s="22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24" t="s">
        <v>143</v>
      </c>
      <c r="AU413" s="224" t="s">
        <v>84</v>
      </c>
      <c r="AV413" s="13" t="s">
        <v>84</v>
      </c>
      <c r="AW413" s="13" t="s">
        <v>34</v>
      </c>
      <c r="AX413" s="13" t="s">
        <v>74</v>
      </c>
      <c r="AY413" s="224" t="s">
        <v>131</v>
      </c>
    </row>
    <row r="414" s="14" customFormat="1">
      <c r="A414" s="14"/>
      <c r="B414" s="225"/>
      <c r="C414" s="226"/>
      <c r="D414" s="216" t="s">
        <v>143</v>
      </c>
      <c r="E414" s="227" t="s">
        <v>17</v>
      </c>
      <c r="F414" s="228" t="s">
        <v>145</v>
      </c>
      <c r="G414" s="226"/>
      <c r="H414" s="229">
        <v>64.899000000000001</v>
      </c>
      <c r="I414" s="226"/>
      <c r="J414" s="226"/>
      <c r="K414" s="226"/>
      <c r="L414" s="230"/>
      <c r="M414" s="253"/>
      <c r="N414" s="254"/>
      <c r="O414" s="254"/>
      <c r="P414" s="254"/>
      <c r="Q414" s="254"/>
      <c r="R414" s="254"/>
      <c r="S414" s="254"/>
      <c r="T414" s="255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34" t="s">
        <v>143</v>
      </c>
      <c r="AU414" s="234" t="s">
        <v>84</v>
      </c>
      <c r="AV414" s="14" t="s">
        <v>139</v>
      </c>
      <c r="AW414" s="14" t="s">
        <v>34</v>
      </c>
      <c r="AX414" s="14" t="s">
        <v>82</v>
      </c>
      <c r="AY414" s="234" t="s">
        <v>131</v>
      </c>
    </row>
    <row r="415" s="2" customFormat="1" ht="6.96" customHeight="1">
      <c r="A415" s="34"/>
      <c r="B415" s="54"/>
      <c r="C415" s="55"/>
      <c r="D415" s="55"/>
      <c r="E415" s="55"/>
      <c r="F415" s="55"/>
      <c r="G415" s="55"/>
      <c r="H415" s="55"/>
      <c r="I415" s="55"/>
      <c r="J415" s="55"/>
      <c r="K415" s="55"/>
      <c r="L415" s="40"/>
      <c r="M415" s="34"/>
      <c r="O415" s="34"/>
      <c r="P415" s="34"/>
      <c r="Q415" s="34"/>
      <c r="R415" s="34"/>
      <c r="S415" s="34"/>
      <c r="T415" s="34"/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</row>
  </sheetData>
  <sheetProtection sheet="1" autoFilter="0" formatColumns="0" formatRows="0" objects="1" scenarios="1" spinCount="100000" saltValue="IljQb76IfaEOGkZLL9GrKtEuY2VsG0qIeXT8XSGP5BUG45FuKsQl/8996d8WrukGU/WdPo+supGVJW9BGeSU9w==" hashValue="KGdXl2bK7rVspalyT/X0FeyEdV7SbjShcm4T4DD9rGCofaPJ+izz58jsqGlfDK0ZFdW+Jckv0u7Yt55CMJGuLw==" algorithmName="SHA-512" password="CC35"/>
  <autoFilter ref="C99:K414"/>
  <mergeCells count="9">
    <mergeCell ref="E7:H7"/>
    <mergeCell ref="E9:H9"/>
    <mergeCell ref="E18:H18"/>
    <mergeCell ref="E27:H27"/>
    <mergeCell ref="E48:H48"/>
    <mergeCell ref="E50:H50"/>
    <mergeCell ref="E90:H90"/>
    <mergeCell ref="E92:H92"/>
    <mergeCell ref="L2:V2"/>
  </mergeCells>
  <hyperlinks>
    <hyperlink ref="F104" r:id="rId1" display="https://podminky.urs.cz/item/CS_URS_2025_01/346272256"/>
    <hyperlink ref="F110" r:id="rId2" display="https://podminky.urs.cz/item/CS_URS_2025_01/612131101"/>
    <hyperlink ref="F115" r:id="rId3" display="https://podminky.urs.cz/item/CS_URS_2025_01/612321121"/>
    <hyperlink ref="F119" r:id="rId4" display="https://podminky.urs.cz/item/CS_URS_2025_01/612321141"/>
    <hyperlink ref="F124" r:id="rId5" display="https://podminky.urs.cz/item/CS_URS_2025_01/612321191"/>
    <hyperlink ref="F129" r:id="rId6" display="https://podminky.urs.cz/item/CS_URS_2025_01/612325413"/>
    <hyperlink ref="F133" r:id="rId7" display="https://podminky.urs.cz/item/CS_URS_2025_01/612325423"/>
    <hyperlink ref="F138" r:id="rId8" display="https://podminky.urs.cz/item/CS_URS_2025_01/632441215"/>
    <hyperlink ref="F143" r:id="rId9" display="https://podminky.urs.cz/item/CS_URS_2025_01/632441291"/>
    <hyperlink ref="F148" r:id="rId10" display="https://podminky.urs.cz/item/CS_URS_2025_01/632451103"/>
    <hyperlink ref="F153" r:id="rId11" display="https://podminky.urs.cz/item/CS_URS_2025_01/631351101"/>
    <hyperlink ref="F158" r:id="rId12" display="https://podminky.urs.cz/item/CS_URS_2025_01/631351102"/>
    <hyperlink ref="F163" r:id="rId13" display="https://podminky.urs.cz/item/CS_URS_2025_01/634112112"/>
    <hyperlink ref="F170" r:id="rId14" display="https://podminky.urs.cz/item/CS_URS_2025_01/949101112"/>
    <hyperlink ref="F176" r:id="rId15" display="https://podminky.urs.cz/item/CS_URS_2025_01/952901111"/>
    <hyperlink ref="F185" r:id="rId16" display="https://podminky.urs.cz/item/CS_URS_2025_01/962031133"/>
    <hyperlink ref="F190" r:id="rId17" display="https://podminky.urs.cz/item/CS_URS_2025_01/965045113"/>
    <hyperlink ref="F195" r:id="rId18" display="https://podminky.urs.cz/item/CS_URS_2025_01/965043341"/>
    <hyperlink ref="F200" r:id="rId19" display="https://podminky.urs.cz/item/CS_URS_2025_01/965049111"/>
    <hyperlink ref="F205" r:id="rId20" display="https://podminky.urs.cz/item/CS_URS_2025_01/968072456"/>
    <hyperlink ref="F209" r:id="rId21" display="https://podminky.urs.cz/item/CS_URS_2025_01/968072558"/>
    <hyperlink ref="F214" r:id="rId22" display="https://podminky.urs.cz/item/CS_URS_2025_01/978021291"/>
    <hyperlink ref="F228" r:id="rId23" display="https://podminky.urs.cz/item/CS_URS_2025_01/997013211"/>
    <hyperlink ref="F230" r:id="rId24" display="https://podminky.urs.cz/item/CS_URS_2025_01/997006012"/>
    <hyperlink ref="F232" r:id="rId25" display="https://podminky.urs.cz/item/CS_URS_2025_01/997006512"/>
    <hyperlink ref="F234" r:id="rId26" display="https://podminky.urs.cz/item/CS_URS_2025_01/997006519"/>
    <hyperlink ref="F237" r:id="rId27" display="https://podminky.urs.cz/item/CS_URS_2025_01/997013871"/>
    <hyperlink ref="F240" r:id="rId28" display="https://podminky.urs.cz/item/CS_URS_2025_01/998018001"/>
    <hyperlink ref="F244" r:id="rId29" display="https://podminky.urs.cz/item/CS_URS_2025_01/713120823"/>
    <hyperlink ref="F253" r:id="rId30" display="https://podminky.urs.cz/item/CS_URS_2025_01/713110813"/>
    <hyperlink ref="F258" r:id="rId31" display="https://podminky.urs.cz/item/CS_URS_2025_01/713130841"/>
    <hyperlink ref="F262" r:id="rId32" display="https://podminky.urs.cz/item/CS_URS_2025_01/713130843"/>
    <hyperlink ref="F266" r:id="rId33" display="https://podminky.urs.cz/item/CS_URS_2025_01/713130845"/>
    <hyperlink ref="F271" r:id="rId34" display="https://podminky.urs.cz/item/CS_URS_2025_01/721210813"/>
    <hyperlink ref="F275" r:id="rId35" display="https://podminky.urs.cz/item/CS_URS_2025_01/721211422"/>
    <hyperlink ref="F279" r:id="rId36" display="https://podminky.urs.cz/item/CS_URS_2025_01/998721121"/>
    <hyperlink ref="F282" r:id="rId37" display="https://podminky.urs.cz/item/CS_URS_2025_01/725210821"/>
    <hyperlink ref="F286" r:id="rId38" display="https://podminky.urs.cz/item/CS_URS_2025_01/725820801"/>
    <hyperlink ref="F291" r:id="rId39" display="https://podminky.urs.cz/item/CS_URS_2025_01/763135101"/>
    <hyperlink ref="F299" r:id="rId40" display="https://podminky.urs.cz/item/CS_URS_2025_01/763131731"/>
    <hyperlink ref="F304" r:id="rId41" display="https://podminky.urs.cz/item/CS_URS_2025_01/998763331"/>
    <hyperlink ref="F307" r:id="rId42" display="https://podminky.urs.cz/item/CS_URS_2025_01/766691914"/>
    <hyperlink ref="F312" r:id="rId43" display="https://podminky.urs.cz/item/CS_URS_2025_01/771111011"/>
    <hyperlink ref="F316" r:id="rId44" display="https://podminky.urs.cz/item/CS_URS_2025_01/771121011"/>
    <hyperlink ref="F320" r:id="rId45" display="https://podminky.urs.cz/item/CS_URS_2025_01/771591112"/>
    <hyperlink ref="F324" r:id="rId46" display="https://podminky.urs.cz/item/CS_URS_2025_01/771591264"/>
    <hyperlink ref="F328" r:id="rId47" display="https://podminky.urs.cz/item/CS_URS_2025_01/771591241"/>
    <hyperlink ref="F332" r:id="rId48" display="https://podminky.urs.cz/item/CS_URS_2025_01/771574413"/>
    <hyperlink ref="F339" r:id="rId49" display="https://podminky.urs.cz/item/CS_URS_2025_01/771591115"/>
    <hyperlink ref="F343" r:id="rId50" display="https://podminky.urs.cz/item/CS_URS_2025_01/771592011"/>
    <hyperlink ref="F347" r:id="rId51" display="https://podminky.urs.cz/item/CS_URS_2025_01/998771121"/>
    <hyperlink ref="F350" r:id="rId52" display="https://podminky.urs.cz/item/CS_URS_2025_01/781473810"/>
    <hyperlink ref="F355" r:id="rId53" display="https://podminky.urs.cz/item/CS_URS_2025_01/781111011"/>
    <hyperlink ref="F359" r:id="rId54" display="https://podminky.urs.cz/item/CS_URS_2025_01/781121011"/>
    <hyperlink ref="F363" r:id="rId55" display="https://podminky.urs.cz/item/CS_URS_2025_01/781131112"/>
    <hyperlink ref="F367" r:id="rId56" display="https://podminky.urs.cz/item/CS_URS_2025_01/781131232"/>
    <hyperlink ref="F371" r:id="rId57" display="https://podminky.urs.cz/item/CS_URS_2025_01/781472214"/>
    <hyperlink ref="F378" r:id="rId58" display="https://podminky.urs.cz/item/CS_URS_2025_01/781492251"/>
    <hyperlink ref="F385" r:id="rId59" display="https://podminky.urs.cz/item/CS_URS_2025_01/781495115"/>
    <hyperlink ref="F389" r:id="rId60" display="https://podminky.urs.cz/item/CS_URS_2025_01/781495211"/>
    <hyperlink ref="F393" r:id="rId61" display="https://podminky.urs.cz/item/CS_URS_2025_01/998781121"/>
    <hyperlink ref="F396" r:id="rId62" display="https://podminky.urs.cz/item/CS_URS_2025_01/784121001"/>
    <hyperlink ref="F401" r:id="rId63" display="https://podminky.urs.cz/item/CS_URS_2025_01/784111001"/>
    <hyperlink ref="F406" r:id="rId64" display="https://podminky.urs.cz/item/CS_URS_2025_01/784181101"/>
    <hyperlink ref="F411" r:id="rId65" display="https://podminky.urs.cz/item/CS_URS_2025_01/784211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4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22"/>
      <c r="AT3" s="19" t="s">
        <v>84</v>
      </c>
    </row>
    <row r="4" s="1" customFormat="1" ht="24.96" customHeight="1">
      <c r="B4" s="22"/>
      <c r="D4" s="125" t="s">
        <v>88</v>
      </c>
      <c r="L4" s="22"/>
      <c r="M4" s="126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27" t="s">
        <v>14</v>
      </c>
      <c r="L6" s="22"/>
    </row>
    <row r="7" s="1" customFormat="1" ht="26.25" customHeight="1">
      <c r="B7" s="22"/>
      <c r="E7" s="128" t="str">
        <f>'Rekapitulace stavby'!K6</f>
        <v>Rekonstrukce chladírenských a mrazících boxů SŠ Brno, Charbulova - odloučené pracoviště Nová Svratka</v>
      </c>
      <c r="F7" s="127"/>
      <c r="G7" s="127"/>
      <c r="H7" s="127"/>
      <c r="L7" s="22"/>
    </row>
    <row r="8" s="2" customFormat="1" ht="12" customHeight="1">
      <c r="A8" s="34"/>
      <c r="B8" s="40"/>
      <c r="C8" s="34"/>
      <c r="D8" s="127" t="s">
        <v>89</v>
      </c>
      <c r="E8" s="34"/>
      <c r="F8" s="34"/>
      <c r="G8" s="34"/>
      <c r="H8" s="34"/>
      <c r="I8" s="34"/>
      <c r="J8" s="34"/>
      <c r="K8" s="34"/>
      <c r="L8" s="12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0" t="s">
        <v>579</v>
      </c>
      <c r="F9" s="34"/>
      <c r="G9" s="34"/>
      <c r="H9" s="34"/>
      <c r="I9" s="34"/>
      <c r="J9" s="34"/>
      <c r="K9" s="34"/>
      <c r="L9" s="12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2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27" t="s">
        <v>16</v>
      </c>
      <c r="E11" s="34"/>
      <c r="F11" s="131" t="s">
        <v>17</v>
      </c>
      <c r="G11" s="34"/>
      <c r="H11" s="34"/>
      <c r="I11" s="127" t="s">
        <v>18</v>
      </c>
      <c r="J11" s="131" t="s">
        <v>17</v>
      </c>
      <c r="K11" s="34"/>
      <c r="L11" s="12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27" t="s">
        <v>19</v>
      </c>
      <c r="E12" s="34"/>
      <c r="F12" s="131" t="s">
        <v>20</v>
      </c>
      <c r="G12" s="34"/>
      <c r="H12" s="34"/>
      <c r="I12" s="127" t="s">
        <v>21</v>
      </c>
      <c r="J12" s="132" t="str">
        <f>'Rekapitulace stavby'!AN8</f>
        <v>13. 5. 2025</v>
      </c>
      <c r="K12" s="34"/>
      <c r="L12" s="12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2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27" t="s">
        <v>23</v>
      </c>
      <c r="E14" s="34"/>
      <c r="F14" s="34"/>
      <c r="G14" s="34"/>
      <c r="H14" s="34"/>
      <c r="I14" s="127" t="s">
        <v>24</v>
      </c>
      <c r="J14" s="131" t="s">
        <v>25</v>
      </c>
      <c r="K14" s="34"/>
      <c r="L14" s="12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1" t="s">
        <v>26</v>
      </c>
      <c r="F15" s="34"/>
      <c r="G15" s="34"/>
      <c r="H15" s="34"/>
      <c r="I15" s="127" t="s">
        <v>27</v>
      </c>
      <c r="J15" s="131" t="s">
        <v>28</v>
      </c>
      <c r="K15" s="34"/>
      <c r="L15" s="12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2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27" t="s">
        <v>29</v>
      </c>
      <c r="E17" s="34"/>
      <c r="F17" s="34"/>
      <c r="G17" s="34"/>
      <c r="H17" s="34"/>
      <c r="I17" s="127" t="s">
        <v>24</v>
      </c>
      <c r="J17" s="131" t="str">
        <f>'Rekapitulace stavby'!AN13</f>
        <v/>
      </c>
      <c r="K17" s="34"/>
      <c r="L17" s="12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131" t="str">
        <f>'Rekapitulace stavby'!E14</f>
        <v xml:space="preserve"> </v>
      </c>
      <c r="F18" s="131"/>
      <c r="G18" s="131"/>
      <c r="H18" s="131"/>
      <c r="I18" s="127" t="s">
        <v>27</v>
      </c>
      <c r="J18" s="131" t="str">
        <f>'Rekapitulace stavby'!AN14</f>
        <v/>
      </c>
      <c r="K18" s="34"/>
      <c r="L18" s="12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2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27" t="s">
        <v>31</v>
      </c>
      <c r="E20" s="34"/>
      <c r="F20" s="34"/>
      <c r="G20" s="34"/>
      <c r="H20" s="34"/>
      <c r="I20" s="127" t="s">
        <v>24</v>
      </c>
      <c r="J20" s="131" t="s">
        <v>32</v>
      </c>
      <c r="K20" s="34"/>
      <c r="L20" s="12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1" t="s">
        <v>33</v>
      </c>
      <c r="F21" s="34"/>
      <c r="G21" s="34"/>
      <c r="H21" s="34"/>
      <c r="I21" s="127" t="s">
        <v>27</v>
      </c>
      <c r="J21" s="131" t="s">
        <v>17</v>
      </c>
      <c r="K21" s="34"/>
      <c r="L21" s="12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2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27" t="s">
        <v>35</v>
      </c>
      <c r="E23" s="34"/>
      <c r="F23" s="34"/>
      <c r="G23" s="34"/>
      <c r="H23" s="34"/>
      <c r="I23" s="127" t="s">
        <v>24</v>
      </c>
      <c r="J23" s="131" t="s">
        <v>36</v>
      </c>
      <c r="K23" s="34"/>
      <c r="L23" s="12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1" t="s">
        <v>37</v>
      </c>
      <c r="F24" s="34"/>
      <c r="G24" s="34"/>
      <c r="H24" s="34"/>
      <c r="I24" s="127" t="s">
        <v>27</v>
      </c>
      <c r="J24" s="131" t="s">
        <v>17</v>
      </c>
      <c r="K24" s="34"/>
      <c r="L24" s="12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2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27" t="s">
        <v>38</v>
      </c>
      <c r="E26" s="34"/>
      <c r="F26" s="34"/>
      <c r="G26" s="34"/>
      <c r="H26" s="34"/>
      <c r="I26" s="34"/>
      <c r="J26" s="34"/>
      <c r="K26" s="34"/>
      <c r="L26" s="12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3"/>
      <c r="B27" s="134"/>
      <c r="C27" s="133"/>
      <c r="D27" s="133"/>
      <c r="E27" s="135" t="s">
        <v>17</v>
      </c>
      <c r="F27" s="135"/>
      <c r="G27" s="135"/>
      <c r="H27" s="135"/>
      <c r="I27" s="133"/>
      <c r="J27" s="133"/>
      <c r="K27" s="133"/>
      <c r="L27" s="136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2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37"/>
      <c r="E29" s="137"/>
      <c r="F29" s="137"/>
      <c r="G29" s="137"/>
      <c r="H29" s="137"/>
      <c r="I29" s="137"/>
      <c r="J29" s="137"/>
      <c r="K29" s="137"/>
      <c r="L29" s="12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38" t="s">
        <v>40</v>
      </c>
      <c r="E30" s="34"/>
      <c r="F30" s="34"/>
      <c r="G30" s="34"/>
      <c r="H30" s="34"/>
      <c r="I30" s="34"/>
      <c r="J30" s="139">
        <f>ROUND(J80, 2)</f>
        <v>18000</v>
      </c>
      <c r="K30" s="34"/>
      <c r="L30" s="12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37"/>
      <c r="E31" s="137"/>
      <c r="F31" s="137"/>
      <c r="G31" s="137"/>
      <c r="H31" s="137"/>
      <c r="I31" s="137"/>
      <c r="J31" s="137"/>
      <c r="K31" s="137"/>
      <c r="L31" s="12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0" t="s">
        <v>42</v>
      </c>
      <c r="G32" s="34"/>
      <c r="H32" s="34"/>
      <c r="I32" s="140" t="s">
        <v>41</v>
      </c>
      <c r="J32" s="140" t="s">
        <v>43</v>
      </c>
      <c r="K32" s="34"/>
      <c r="L32" s="12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1" t="s">
        <v>44</v>
      </c>
      <c r="E33" s="127" t="s">
        <v>45</v>
      </c>
      <c r="F33" s="142">
        <f>ROUND((SUM(BE80:BE109)),  2)</f>
        <v>18000</v>
      </c>
      <c r="G33" s="34"/>
      <c r="H33" s="34"/>
      <c r="I33" s="143">
        <v>0.20999999999999999</v>
      </c>
      <c r="J33" s="142">
        <f>ROUND(((SUM(BE80:BE109))*I33),  2)</f>
        <v>3780</v>
      </c>
      <c r="K33" s="34"/>
      <c r="L33" s="12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27" t="s">
        <v>46</v>
      </c>
      <c r="F34" s="142">
        <f>ROUND((SUM(BF80:BF109)),  2)</f>
        <v>0</v>
      </c>
      <c r="G34" s="34"/>
      <c r="H34" s="34"/>
      <c r="I34" s="143">
        <v>0.12</v>
      </c>
      <c r="J34" s="142">
        <f>ROUND(((SUM(BF80:BF109))*I34),  2)</f>
        <v>0</v>
      </c>
      <c r="K34" s="34"/>
      <c r="L34" s="12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7" t="s">
        <v>47</v>
      </c>
      <c r="F35" s="142">
        <f>ROUND((SUM(BG80:BG109)),  2)</f>
        <v>0</v>
      </c>
      <c r="G35" s="34"/>
      <c r="H35" s="34"/>
      <c r="I35" s="143">
        <v>0.20999999999999999</v>
      </c>
      <c r="J35" s="142">
        <f>0</f>
        <v>0</v>
      </c>
      <c r="K35" s="34"/>
      <c r="L35" s="12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7" t="s">
        <v>48</v>
      </c>
      <c r="F36" s="142">
        <f>ROUND((SUM(BH80:BH109)),  2)</f>
        <v>0</v>
      </c>
      <c r="G36" s="34"/>
      <c r="H36" s="34"/>
      <c r="I36" s="143">
        <v>0.12</v>
      </c>
      <c r="J36" s="142">
        <f>0</f>
        <v>0</v>
      </c>
      <c r="K36" s="34"/>
      <c r="L36" s="12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7" t="s">
        <v>49</v>
      </c>
      <c r="F37" s="142">
        <f>ROUND((SUM(BI80:BI109)),  2)</f>
        <v>0</v>
      </c>
      <c r="G37" s="34"/>
      <c r="H37" s="34"/>
      <c r="I37" s="143">
        <v>0</v>
      </c>
      <c r="J37" s="142">
        <f>0</f>
        <v>0</v>
      </c>
      <c r="K37" s="34"/>
      <c r="L37" s="12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2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4"/>
      <c r="D39" s="145" t="s">
        <v>50</v>
      </c>
      <c r="E39" s="146"/>
      <c r="F39" s="146"/>
      <c r="G39" s="147" t="s">
        <v>51</v>
      </c>
      <c r="H39" s="148" t="s">
        <v>52</v>
      </c>
      <c r="I39" s="146"/>
      <c r="J39" s="149">
        <f>SUM(J30:J37)</f>
        <v>21780</v>
      </c>
      <c r="K39" s="150"/>
      <c r="L39" s="12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151"/>
      <c r="C40" s="152"/>
      <c r="D40" s="152"/>
      <c r="E40" s="152"/>
      <c r="F40" s="152"/>
      <c r="G40" s="152"/>
      <c r="H40" s="152"/>
      <c r="I40" s="152"/>
      <c r="J40" s="152"/>
      <c r="K40" s="152"/>
      <c r="L40" s="12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="2" customFormat="1" ht="6.96" customHeight="1">
      <c r="A44" s="34"/>
      <c r="B44" s="153"/>
      <c r="C44" s="154"/>
      <c r="D44" s="154"/>
      <c r="E44" s="154"/>
      <c r="F44" s="154"/>
      <c r="G44" s="154"/>
      <c r="H44" s="154"/>
      <c r="I44" s="154"/>
      <c r="J44" s="154"/>
      <c r="K44" s="154"/>
      <c r="L44" s="129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25" t="s">
        <v>91</v>
      </c>
      <c r="D45" s="36"/>
      <c r="E45" s="36"/>
      <c r="F45" s="36"/>
      <c r="G45" s="36"/>
      <c r="H45" s="36"/>
      <c r="I45" s="36"/>
      <c r="J45" s="36"/>
      <c r="K45" s="36"/>
      <c r="L45" s="129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29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31" t="s">
        <v>14</v>
      </c>
      <c r="D47" s="36"/>
      <c r="E47" s="36"/>
      <c r="F47" s="36"/>
      <c r="G47" s="36"/>
      <c r="H47" s="36"/>
      <c r="I47" s="36"/>
      <c r="J47" s="36"/>
      <c r="K47" s="36"/>
      <c r="L47" s="129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26.25" customHeight="1">
      <c r="A48" s="34"/>
      <c r="B48" s="35"/>
      <c r="C48" s="36"/>
      <c r="D48" s="36"/>
      <c r="E48" s="155" t="str">
        <f>E7</f>
        <v>Rekonstrukce chladírenských a mrazících boxů SŠ Brno, Charbulova - odloučené pracoviště Nová Svratka</v>
      </c>
      <c r="F48" s="31"/>
      <c r="G48" s="31"/>
      <c r="H48" s="31"/>
      <c r="I48" s="36"/>
      <c r="J48" s="36"/>
      <c r="K48" s="36"/>
      <c r="L48" s="129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31" t="s">
        <v>89</v>
      </c>
      <c r="D49" s="36"/>
      <c r="E49" s="36"/>
      <c r="F49" s="36"/>
      <c r="G49" s="36"/>
      <c r="H49" s="36"/>
      <c r="I49" s="36"/>
      <c r="J49" s="36"/>
      <c r="K49" s="36"/>
      <c r="L49" s="129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64" t="str">
        <f>E9</f>
        <v>VRN - Vedlejší rozpočtové náklady</v>
      </c>
      <c r="F50" s="36"/>
      <c r="G50" s="36"/>
      <c r="H50" s="36"/>
      <c r="I50" s="36"/>
      <c r="J50" s="36"/>
      <c r="K50" s="36"/>
      <c r="L50" s="129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29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31" t="s">
        <v>19</v>
      </c>
      <c r="D52" s="36"/>
      <c r="E52" s="36"/>
      <c r="F52" s="28" t="str">
        <f>F12</f>
        <v>Veslařská 54, 637 00 Brno</v>
      </c>
      <c r="G52" s="36"/>
      <c r="H52" s="36"/>
      <c r="I52" s="31" t="s">
        <v>21</v>
      </c>
      <c r="J52" s="67" t="str">
        <f>IF(J12="","",J12)</f>
        <v>13. 5. 2025</v>
      </c>
      <c r="K52" s="36"/>
      <c r="L52" s="129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29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31" t="s">
        <v>23</v>
      </c>
      <c r="D54" s="36"/>
      <c r="E54" s="36"/>
      <c r="F54" s="28" t="str">
        <f>E15</f>
        <v>Střední škola Brno, Charbulova, p.o.</v>
      </c>
      <c r="G54" s="36"/>
      <c r="H54" s="36"/>
      <c r="I54" s="31" t="s">
        <v>31</v>
      </c>
      <c r="J54" s="32" t="str">
        <f>E21</f>
        <v>Ing. Dagmar Gálová</v>
      </c>
      <c r="K54" s="36"/>
      <c r="L54" s="129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31" t="s">
        <v>29</v>
      </c>
      <c r="D55" s="36"/>
      <c r="E55" s="36"/>
      <c r="F55" s="28" t="str">
        <f>IF(E18="","",E18)</f>
        <v xml:space="preserve"> </v>
      </c>
      <c r="G55" s="36"/>
      <c r="H55" s="36"/>
      <c r="I55" s="31" t="s">
        <v>35</v>
      </c>
      <c r="J55" s="32" t="str">
        <f>E24</f>
        <v>Ing. Jaroslav Stolička</v>
      </c>
      <c r="K55" s="36"/>
      <c r="L55" s="129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29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56" t="s">
        <v>92</v>
      </c>
      <c r="D57" s="157"/>
      <c r="E57" s="157"/>
      <c r="F57" s="157"/>
      <c r="G57" s="157"/>
      <c r="H57" s="157"/>
      <c r="I57" s="157"/>
      <c r="J57" s="158" t="s">
        <v>93</v>
      </c>
      <c r="K57" s="157"/>
      <c r="L57" s="129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29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59" t="s">
        <v>72</v>
      </c>
      <c r="D59" s="36"/>
      <c r="E59" s="36"/>
      <c r="F59" s="36"/>
      <c r="G59" s="36"/>
      <c r="H59" s="36"/>
      <c r="I59" s="36"/>
      <c r="J59" s="97">
        <f>J80</f>
        <v>18000</v>
      </c>
      <c r="K59" s="36"/>
      <c r="L59" s="129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9" t="s">
        <v>94</v>
      </c>
    </row>
    <row r="60" s="9" customFormat="1" ht="24.96" customHeight="1">
      <c r="A60" s="9"/>
      <c r="B60" s="160"/>
      <c r="C60" s="161"/>
      <c r="D60" s="162" t="s">
        <v>579</v>
      </c>
      <c r="E60" s="163"/>
      <c r="F60" s="163"/>
      <c r="G60" s="163"/>
      <c r="H60" s="163"/>
      <c r="I60" s="163"/>
      <c r="J60" s="164">
        <f>J81</f>
        <v>18000</v>
      </c>
      <c r="K60" s="161"/>
      <c r="L60" s="16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4"/>
      <c r="B61" s="35"/>
      <c r="C61" s="36"/>
      <c r="D61" s="36"/>
      <c r="E61" s="36"/>
      <c r="F61" s="36"/>
      <c r="G61" s="36"/>
      <c r="H61" s="36"/>
      <c r="I61" s="36"/>
      <c r="J61" s="36"/>
      <c r="K61" s="36"/>
      <c r="L61" s="12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="2" customFormat="1" ht="6.96" customHeight="1">
      <c r="A62" s="34"/>
      <c r="B62" s="54"/>
      <c r="C62" s="55"/>
      <c r="D62" s="55"/>
      <c r="E62" s="55"/>
      <c r="F62" s="55"/>
      <c r="G62" s="55"/>
      <c r="H62" s="55"/>
      <c r="I62" s="55"/>
      <c r="J62" s="55"/>
      <c r="K62" s="55"/>
      <c r="L62" s="129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6" s="2" customFormat="1" ht="6.96" customHeight="1">
      <c r="A66" s="34"/>
      <c r="B66" s="56"/>
      <c r="C66" s="57"/>
      <c r="D66" s="57"/>
      <c r="E66" s="57"/>
      <c r="F66" s="57"/>
      <c r="G66" s="57"/>
      <c r="H66" s="57"/>
      <c r="I66" s="57"/>
      <c r="J66" s="57"/>
      <c r="K66" s="57"/>
      <c r="L66" s="129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="2" customFormat="1" ht="24.96" customHeight="1">
      <c r="A67" s="34"/>
      <c r="B67" s="35"/>
      <c r="C67" s="25" t="s">
        <v>116</v>
      </c>
      <c r="D67" s="36"/>
      <c r="E67" s="36"/>
      <c r="F67" s="36"/>
      <c r="G67" s="36"/>
      <c r="H67" s="36"/>
      <c r="I67" s="36"/>
      <c r="J67" s="36"/>
      <c r="K67" s="36"/>
      <c r="L67" s="129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6.96" customHeight="1">
      <c r="A68" s="34"/>
      <c r="B68" s="35"/>
      <c r="C68" s="36"/>
      <c r="D68" s="36"/>
      <c r="E68" s="36"/>
      <c r="F68" s="36"/>
      <c r="G68" s="36"/>
      <c r="H68" s="36"/>
      <c r="I68" s="36"/>
      <c r="J68" s="36"/>
      <c r="K68" s="36"/>
      <c r="L68" s="129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12" customHeight="1">
      <c r="A69" s="34"/>
      <c r="B69" s="35"/>
      <c r="C69" s="31" t="s">
        <v>14</v>
      </c>
      <c r="D69" s="36"/>
      <c r="E69" s="36"/>
      <c r="F69" s="36"/>
      <c r="G69" s="36"/>
      <c r="H69" s="36"/>
      <c r="I69" s="36"/>
      <c r="J69" s="36"/>
      <c r="K69" s="36"/>
      <c r="L69" s="129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26.25" customHeight="1">
      <c r="A70" s="34"/>
      <c r="B70" s="35"/>
      <c r="C70" s="36"/>
      <c r="D70" s="36"/>
      <c r="E70" s="155" t="str">
        <f>E7</f>
        <v>Rekonstrukce chladírenských a mrazících boxů SŠ Brno, Charbulova - odloučené pracoviště Nová Svratka</v>
      </c>
      <c r="F70" s="31"/>
      <c r="G70" s="31"/>
      <c r="H70" s="31"/>
      <c r="I70" s="36"/>
      <c r="J70" s="36"/>
      <c r="K70" s="36"/>
      <c r="L70" s="129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12" customHeight="1">
      <c r="A71" s="34"/>
      <c r="B71" s="35"/>
      <c r="C71" s="31" t="s">
        <v>89</v>
      </c>
      <c r="D71" s="36"/>
      <c r="E71" s="36"/>
      <c r="F71" s="36"/>
      <c r="G71" s="36"/>
      <c r="H71" s="36"/>
      <c r="I71" s="36"/>
      <c r="J71" s="36"/>
      <c r="K71" s="36"/>
      <c r="L71" s="129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16.5" customHeight="1">
      <c r="A72" s="34"/>
      <c r="B72" s="35"/>
      <c r="C72" s="36"/>
      <c r="D72" s="36"/>
      <c r="E72" s="64" t="str">
        <f>E9</f>
        <v>VRN - Vedlejší rozpočtové náklady</v>
      </c>
      <c r="F72" s="36"/>
      <c r="G72" s="36"/>
      <c r="H72" s="36"/>
      <c r="I72" s="36"/>
      <c r="J72" s="36"/>
      <c r="K72" s="36"/>
      <c r="L72" s="129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6.96" customHeight="1">
      <c r="A73" s="34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129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12" customHeight="1">
      <c r="A74" s="34"/>
      <c r="B74" s="35"/>
      <c r="C74" s="31" t="s">
        <v>19</v>
      </c>
      <c r="D74" s="36"/>
      <c r="E74" s="36"/>
      <c r="F74" s="28" t="str">
        <f>F12</f>
        <v>Veslařská 54, 637 00 Brno</v>
      </c>
      <c r="G74" s="36"/>
      <c r="H74" s="36"/>
      <c r="I74" s="31" t="s">
        <v>21</v>
      </c>
      <c r="J74" s="67" t="str">
        <f>IF(J12="","",J12)</f>
        <v>13. 5. 2025</v>
      </c>
      <c r="K74" s="36"/>
      <c r="L74" s="129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6.96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29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15.15" customHeight="1">
      <c r="A76" s="34"/>
      <c r="B76" s="35"/>
      <c r="C76" s="31" t="s">
        <v>23</v>
      </c>
      <c r="D76" s="36"/>
      <c r="E76" s="36"/>
      <c r="F76" s="28" t="str">
        <f>E15</f>
        <v>Střední škola Brno, Charbulova, p.o.</v>
      </c>
      <c r="G76" s="36"/>
      <c r="H76" s="36"/>
      <c r="I76" s="31" t="s">
        <v>31</v>
      </c>
      <c r="J76" s="32" t="str">
        <f>E21</f>
        <v>Ing. Dagmar Gálová</v>
      </c>
      <c r="K76" s="36"/>
      <c r="L76" s="12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5.15" customHeight="1">
      <c r="A77" s="34"/>
      <c r="B77" s="35"/>
      <c r="C77" s="31" t="s">
        <v>29</v>
      </c>
      <c r="D77" s="36"/>
      <c r="E77" s="36"/>
      <c r="F77" s="28" t="str">
        <f>IF(E18="","",E18)</f>
        <v xml:space="preserve"> </v>
      </c>
      <c r="G77" s="36"/>
      <c r="H77" s="36"/>
      <c r="I77" s="31" t="s">
        <v>35</v>
      </c>
      <c r="J77" s="32" t="str">
        <f>E24</f>
        <v>Ing. Jaroslav Stolička</v>
      </c>
      <c r="K77" s="36"/>
      <c r="L77" s="12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2" customFormat="1" ht="10.32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29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="11" customFormat="1" ht="29.28" customHeight="1">
      <c r="A79" s="172"/>
      <c r="B79" s="173"/>
      <c r="C79" s="174" t="s">
        <v>117</v>
      </c>
      <c r="D79" s="175" t="s">
        <v>59</v>
      </c>
      <c r="E79" s="175" t="s">
        <v>55</v>
      </c>
      <c r="F79" s="175" t="s">
        <v>56</v>
      </c>
      <c r="G79" s="175" t="s">
        <v>118</v>
      </c>
      <c r="H79" s="175" t="s">
        <v>119</v>
      </c>
      <c r="I79" s="175" t="s">
        <v>120</v>
      </c>
      <c r="J79" s="175" t="s">
        <v>93</v>
      </c>
      <c r="K79" s="176" t="s">
        <v>121</v>
      </c>
      <c r="L79" s="177"/>
      <c r="M79" s="87" t="s">
        <v>17</v>
      </c>
      <c r="N79" s="88" t="s">
        <v>44</v>
      </c>
      <c r="O79" s="88" t="s">
        <v>122</v>
      </c>
      <c r="P79" s="88" t="s">
        <v>123</v>
      </c>
      <c r="Q79" s="88" t="s">
        <v>124</v>
      </c>
      <c r="R79" s="88" t="s">
        <v>125</v>
      </c>
      <c r="S79" s="88" t="s">
        <v>126</v>
      </c>
      <c r="T79" s="89" t="s">
        <v>127</v>
      </c>
      <c r="U79" s="172"/>
      <c r="V79" s="172"/>
      <c r="W79" s="172"/>
      <c r="X79" s="172"/>
      <c r="Y79" s="172"/>
      <c r="Z79" s="172"/>
      <c r="AA79" s="172"/>
      <c r="AB79" s="172"/>
      <c r="AC79" s="172"/>
      <c r="AD79" s="172"/>
      <c r="AE79" s="172"/>
    </row>
    <row r="80" s="2" customFormat="1" ht="22.8" customHeight="1">
      <c r="A80" s="34"/>
      <c r="B80" s="35"/>
      <c r="C80" s="94" t="s">
        <v>128</v>
      </c>
      <c r="D80" s="36"/>
      <c r="E80" s="36"/>
      <c r="F80" s="36"/>
      <c r="G80" s="36"/>
      <c r="H80" s="36"/>
      <c r="I80" s="36"/>
      <c r="J80" s="178">
        <f>BK80</f>
        <v>18000</v>
      </c>
      <c r="K80" s="36"/>
      <c r="L80" s="40"/>
      <c r="M80" s="90"/>
      <c r="N80" s="179"/>
      <c r="O80" s="91"/>
      <c r="P80" s="180">
        <f>P81</f>
        <v>0</v>
      </c>
      <c r="Q80" s="91"/>
      <c r="R80" s="180">
        <f>R81</f>
        <v>0</v>
      </c>
      <c r="S80" s="91"/>
      <c r="T80" s="181">
        <f>T81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T80" s="19" t="s">
        <v>73</v>
      </c>
      <c r="AU80" s="19" t="s">
        <v>94</v>
      </c>
      <c r="BK80" s="182">
        <f>BK81</f>
        <v>18000</v>
      </c>
    </row>
    <row r="81" s="12" customFormat="1" ht="25.92" customHeight="1">
      <c r="A81" s="12"/>
      <c r="B81" s="183"/>
      <c r="C81" s="184"/>
      <c r="D81" s="185" t="s">
        <v>73</v>
      </c>
      <c r="E81" s="186" t="s">
        <v>85</v>
      </c>
      <c r="F81" s="186" t="s">
        <v>86</v>
      </c>
      <c r="G81" s="184"/>
      <c r="H81" s="184"/>
      <c r="I81" s="184"/>
      <c r="J81" s="187">
        <f>BK81</f>
        <v>18000</v>
      </c>
      <c r="K81" s="184"/>
      <c r="L81" s="188"/>
      <c r="M81" s="189"/>
      <c r="N81" s="190"/>
      <c r="O81" s="190"/>
      <c r="P81" s="191">
        <f>SUM(P82:P109)</f>
        <v>0</v>
      </c>
      <c r="Q81" s="190"/>
      <c r="R81" s="191">
        <f>SUM(R82:R109)</f>
        <v>0</v>
      </c>
      <c r="S81" s="190"/>
      <c r="T81" s="192">
        <f>SUM(T82:T109)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193" t="s">
        <v>166</v>
      </c>
      <c r="AT81" s="194" t="s">
        <v>73</v>
      </c>
      <c r="AU81" s="194" t="s">
        <v>74</v>
      </c>
      <c r="AY81" s="193" t="s">
        <v>131</v>
      </c>
      <c r="BK81" s="195">
        <f>SUM(BK82:BK109)</f>
        <v>18000</v>
      </c>
    </row>
    <row r="82" s="2" customFormat="1" ht="16.5" customHeight="1">
      <c r="A82" s="34"/>
      <c r="B82" s="35"/>
      <c r="C82" s="198" t="s">
        <v>82</v>
      </c>
      <c r="D82" s="198" t="s">
        <v>134</v>
      </c>
      <c r="E82" s="199" t="s">
        <v>580</v>
      </c>
      <c r="F82" s="200" t="s">
        <v>581</v>
      </c>
      <c r="G82" s="201" t="s">
        <v>582</v>
      </c>
      <c r="H82" s="202">
        <v>1</v>
      </c>
      <c r="I82" s="203">
        <v>2500</v>
      </c>
      <c r="J82" s="203">
        <f>ROUND(I82*H82,2)</f>
        <v>2500</v>
      </c>
      <c r="K82" s="200" t="s">
        <v>138</v>
      </c>
      <c r="L82" s="40"/>
      <c r="M82" s="204" t="s">
        <v>17</v>
      </c>
      <c r="N82" s="205" t="s">
        <v>45</v>
      </c>
      <c r="O82" s="206">
        <v>0</v>
      </c>
      <c r="P82" s="206">
        <f>O82*H82</f>
        <v>0</v>
      </c>
      <c r="Q82" s="206">
        <v>0</v>
      </c>
      <c r="R82" s="206">
        <f>Q82*H82</f>
        <v>0</v>
      </c>
      <c r="S82" s="206">
        <v>0</v>
      </c>
      <c r="T82" s="207">
        <f>S82*H82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R82" s="208" t="s">
        <v>583</v>
      </c>
      <c r="AT82" s="208" t="s">
        <v>134</v>
      </c>
      <c r="AU82" s="208" t="s">
        <v>82</v>
      </c>
      <c r="AY82" s="19" t="s">
        <v>131</v>
      </c>
      <c r="BE82" s="209">
        <f>IF(N82="základní",J82,0)</f>
        <v>2500</v>
      </c>
      <c r="BF82" s="209">
        <f>IF(N82="snížená",J82,0)</f>
        <v>0</v>
      </c>
      <c r="BG82" s="209">
        <f>IF(N82="zákl. přenesená",J82,0)</f>
        <v>0</v>
      </c>
      <c r="BH82" s="209">
        <f>IF(N82="sníž. přenesená",J82,0)</f>
        <v>0</v>
      </c>
      <c r="BI82" s="209">
        <f>IF(N82="nulová",J82,0)</f>
        <v>0</v>
      </c>
      <c r="BJ82" s="19" t="s">
        <v>82</v>
      </c>
      <c r="BK82" s="209">
        <f>ROUND(I82*H82,2)</f>
        <v>2500</v>
      </c>
      <c r="BL82" s="19" t="s">
        <v>583</v>
      </c>
      <c r="BM82" s="208" t="s">
        <v>584</v>
      </c>
    </row>
    <row r="83" s="2" customFormat="1">
      <c r="A83" s="34"/>
      <c r="B83" s="35"/>
      <c r="C83" s="36"/>
      <c r="D83" s="210" t="s">
        <v>141</v>
      </c>
      <c r="E83" s="36"/>
      <c r="F83" s="211" t="s">
        <v>585</v>
      </c>
      <c r="G83" s="36"/>
      <c r="H83" s="36"/>
      <c r="I83" s="36"/>
      <c r="J83" s="36"/>
      <c r="K83" s="36"/>
      <c r="L83" s="40"/>
      <c r="M83" s="212"/>
      <c r="N83" s="213"/>
      <c r="O83" s="79"/>
      <c r="P83" s="79"/>
      <c r="Q83" s="79"/>
      <c r="R83" s="79"/>
      <c r="S83" s="79"/>
      <c r="T83" s="80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T83" s="19" t="s">
        <v>141</v>
      </c>
      <c r="AU83" s="19" t="s">
        <v>82</v>
      </c>
    </row>
    <row r="84" s="13" customFormat="1">
      <c r="A84" s="13"/>
      <c r="B84" s="214"/>
      <c r="C84" s="215"/>
      <c r="D84" s="216" t="s">
        <v>143</v>
      </c>
      <c r="E84" s="217" t="s">
        <v>17</v>
      </c>
      <c r="F84" s="218" t="s">
        <v>82</v>
      </c>
      <c r="G84" s="215"/>
      <c r="H84" s="219">
        <v>1</v>
      </c>
      <c r="I84" s="215"/>
      <c r="J84" s="215"/>
      <c r="K84" s="215"/>
      <c r="L84" s="220"/>
      <c r="M84" s="221"/>
      <c r="N84" s="222"/>
      <c r="O84" s="222"/>
      <c r="P84" s="222"/>
      <c r="Q84" s="222"/>
      <c r="R84" s="222"/>
      <c r="S84" s="222"/>
      <c r="T84" s="22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T84" s="224" t="s">
        <v>143</v>
      </c>
      <c r="AU84" s="224" t="s">
        <v>82</v>
      </c>
      <c r="AV84" s="13" t="s">
        <v>84</v>
      </c>
      <c r="AW84" s="13" t="s">
        <v>34</v>
      </c>
      <c r="AX84" s="13" t="s">
        <v>74</v>
      </c>
      <c r="AY84" s="224" t="s">
        <v>131</v>
      </c>
    </row>
    <row r="85" s="14" customFormat="1">
      <c r="A85" s="14"/>
      <c r="B85" s="225"/>
      <c r="C85" s="226"/>
      <c r="D85" s="216" t="s">
        <v>143</v>
      </c>
      <c r="E85" s="227" t="s">
        <v>17</v>
      </c>
      <c r="F85" s="228" t="s">
        <v>145</v>
      </c>
      <c r="G85" s="226"/>
      <c r="H85" s="229">
        <v>1</v>
      </c>
      <c r="I85" s="226"/>
      <c r="J85" s="226"/>
      <c r="K85" s="226"/>
      <c r="L85" s="230"/>
      <c r="M85" s="231"/>
      <c r="N85" s="232"/>
      <c r="O85" s="232"/>
      <c r="P85" s="232"/>
      <c r="Q85" s="232"/>
      <c r="R85" s="232"/>
      <c r="S85" s="232"/>
      <c r="T85" s="233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T85" s="234" t="s">
        <v>143</v>
      </c>
      <c r="AU85" s="234" t="s">
        <v>82</v>
      </c>
      <c r="AV85" s="14" t="s">
        <v>139</v>
      </c>
      <c r="AW85" s="14" t="s">
        <v>34</v>
      </c>
      <c r="AX85" s="14" t="s">
        <v>82</v>
      </c>
      <c r="AY85" s="234" t="s">
        <v>131</v>
      </c>
    </row>
    <row r="86" s="2" customFormat="1" ht="16.5" customHeight="1">
      <c r="A86" s="34"/>
      <c r="B86" s="35"/>
      <c r="C86" s="198" t="s">
        <v>84</v>
      </c>
      <c r="D86" s="198" t="s">
        <v>134</v>
      </c>
      <c r="E86" s="199" t="s">
        <v>586</v>
      </c>
      <c r="F86" s="200" t="s">
        <v>587</v>
      </c>
      <c r="G86" s="201" t="s">
        <v>582</v>
      </c>
      <c r="H86" s="202">
        <v>1</v>
      </c>
      <c r="I86" s="203">
        <v>1000</v>
      </c>
      <c r="J86" s="203">
        <f>ROUND(I86*H86,2)</f>
        <v>1000</v>
      </c>
      <c r="K86" s="200" t="s">
        <v>138</v>
      </c>
      <c r="L86" s="40"/>
      <c r="M86" s="204" t="s">
        <v>17</v>
      </c>
      <c r="N86" s="205" t="s">
        <v>45</v>
      </c>
      <c r="O86" s="206">
        <v>0</v>
      </c>
      <c r="P86" s="206">
        <f>O86*H86</f>
        <v>0</v>
      </c>
      <c r="Q86" s="206">
        <v>0</v>
      </c>
      <c r="R86" s="206">
        <f>Q86*H86</f>
        <v>0</v>
      </c>
      <c r="S86" s="206">
        <v>0</v>
      </c>
      <c r="T86" s="207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208" t="s">
        <v>583</v>
      </c>
      <c r="AT86" s="208" t="s">
        <v>134</v>
      </c>
      <c r="AU86" s="208" t="s">
        <v>82</v>
      </c>
      <c r="AY86" s="19" t="s">
        <v>131</v>
      </c>
      <c r="BE86" s="209">
        <f>IF(N86="základní",J86,0)</f>
        <v>1000</v>
      </c>
      <c r="BF86" s="209">
        <f>IF(N86="snížená",J86,0)</f>
        <v>0</v>
      </c>
      <c r="BG86" s="209">
        <f>IF(N86="zákl. přenesená",J86,0)</f>
        <v>0</v>
      </c>
      <c r="BH86" s="209">
        <f>IF(N86="sníž. přenesená",J86,0)</f>
        <v>0</v>
      </c>
      <c r="BI86" s="209">
        <f>IF(N86="nulová",J86,0)</f>
        <v>0</v>
      </c>
      <c r="BJ86" s="19" t="s">
        <v>82</v>
      </c>
      <c r="BK86" s="209">
        <f>ROUND(I86*H86,2)</f>
        <v>1000</v>
      </c>
      <c r="BL86" s="19" t="s">
        <v>583</v>
      </c>
      <c r="BM86" s="208" t="s">
        <v>588</v>
      </c>
    </row>
    <row r="87" s="2" customFormat="1">
      <c r="A87" s="34"/>
      <c r="B87" s="35"/>
      <c r="C87" s="36"/>
      <c r="D87" s="210" t="s">
        <v>141</v>
      </c>
      <c r="E87" s="36"/>
      <c r="F87" s="211" t="s">
        <v>589</v>
      </c>
      <c r="G87" s="36"/>
      <c r="H87" s="36"/>
      <c r="I87" s="36"/>
      <c r="J87" s="36"/>
      <c r="K87" s="36"/>
      <c r="L87" s="40"/>
      <c r="M87" s="212"/>
      <c r="N87" s="213"/>
      <c r="O87" s="79"/>
      <c r="P87" s="79"/>
      <c r="Q87" s="79"/>
      <c r="R87" s="79"/>
      <c r="S87" s="79"/>
      <c r="T87" s="80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9" t="s">
        <v>141</v>
      </c>
      <c r="AU87" s="19" t="s">
        <v>82</v>
      </c>
    </row>
    <row r="88" s="13" customFormat="1">
      <c r="A88" s="13"/>
      <c r="B88" s="214"/>
      <c r="C88" s="215"/>
      <c r="D88" s="216" t="s">
        <v>143</v>
      </c>
      <c r="E88" s="217" t="s">
        <v>17</v>
      </c>
      <c r="F88" s="218" t="s">
        <v>82</v>
      </c>
      <c r="G88" s="215"/>
      <c r="H88" s="219">
        <v>1</v>
      </c>
      <c r="I88" s="215"/>
      <c r="J88" s="215"/>
      <c r="K88" s="215"/>
      <c r="L88" s="220"/>
      <c r="M88" s="221"/>
      <c r="N88" s="222"/>
      <c r="O88" s="222"/>
      <c r="P88" s="222"/>
      <c r="Q88" s="222"/>
      <c r="R88" s="222"/>
      <c r="S88" s="222"/>
      <c r="T88" s="22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24" t="s">
        <v>143</v>
      </c>
      <c r="AU88" s="224" t="s">
        <v>82</v>
      </c>
      <c r="AV88" s="13" t="s">
        <v>84</v>
      </c>
      <c r="AW88" s="13" t="s">
        <v>34</v>
      </c>
      <c r="AX88" s="13" t="s">
        <v>74</v>
      </c>
      <c r="AY88" s="224" t="s">
        <v>131</v>
      </c>
    </row>
    <row r="89" s="14" customFormat="1">
      <c r="A89" s="14"/>
      <c r="B89" s="225"/>
      <c r="C89" s="226"/>
      <c r="D89" s="216" t="s">
        <v>143</v>
      </c>
      <c r="E89" s="227" t="s">
        <v>17</v>
      </c>
      <c r="F89" s="228" t="s">
        <v>145</v>
      </c>
      <c r="G89" s="226"/>
      <c r="H89" s="229">
        <v>1</v>
      </c>
      <c r="I89" s="226"/>
      <c r="J89" s="226"/>
      <c r="K89" s="226"/>
      <c r="L89" s="230"/>
      <c r="M89" s="231"/>
      <c r="N89" s="232"/>
      <c r="O89" s="232"/>
      <c r="P89" s="232"/>
      <c r="Q89" s="232"/>
      <c r="R89" s="232"/>
      <c r="S89" s="232"/>
      <c r="T89" s="233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34" t="s">
        <v>143</v>
      </c>
      <c r="AU89" s="234" t="s">
        <v>82</v>
      </c>
      <c r="AV89" s="14" t="s">
        <v>139</v>
      </c>
      <c r="AW89" s="14" t="s">
        <v>34</v>
      </c>
      <c r="AX89" s="14" t="s">
        <v>82</v>
      </c>
      <c r="AY89" s="234" t="s">
        <v>131</v>
      </c>
    </row>
    <row r="90" s="2" customFormat="1" ht="16.5" customHeight="1">
      <c r="A90" s="34"/>
      <c r="B90" s="35"/>
      <c r="C90" s="198" t="s">
        <v>132</v>
      </c>
      <c r="D90" s="198" t="s">
        <v>134</v>
      </c>
      <c r="E90" s="199" t="s">
        <v>590</v>
      </c>
      <c r="F90" s="200" t="s">
        <v>591</v>
      </c>
      <c r="G90" s="201" t="s">
        <v>582</v>
      </c>
      <c r="H90" s="202">
        <v>1</v>
      </c>
      <c r="I90" s="203">
        <v>5000</v>
      </c>
      <c r="J90" s="203">
        <f>ROUND(I90*H90,2)</f>
        <v>5000</v>
      </c>
      <c r="K90" s="200" t="s">
        <v>138</v>
      </c>
      <c r="L90" s="40"/>
      <c r="M90" s="204" t="s">
        <v>17</v>
      </c>
      <c r="N90" s="205" t="s">
        <v>45</v>
      </c>
      <c r="O90" s="206">
        <v>0</v>
      </c>
      <c r="P90" s="206">
        <f>O90*H90</f>
        <v>0</v>
      </c>
      <c r="Q90" s="206">
        <v>0</v>
      </c>
      <c r="R90" s="206">
        <f>Q90*H90</f>
        <v>0</v>
      </c>
      <c r="S90" s="206">
        <v>0</v>
      </c>
      <c r="T90" s="207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208" t="s">
        <v>583</v>
      </c>
      <c r="AT90" s="208" t="s">
        <v>134</v>
      </c>
      <c r="AU90" s="208" t="s">
        <v>82</v>
      </c>
      <c r="AY90" s="19" t="s">
        <v>131</v>
      </c>
      <c r="BE90" s="209">
        <f>IF(N90="základní",J90,0)</f>
        <v>5000</v>
      </c>
      <c r="BF90" s="209">
        <f>IF(N90="snížená",J90,0)</f>
        <v>0</v>
      </c>
      <c r="BG90" s="209">
        <f>IF(N90="zákl. přenesená",J90,0)</f>
        <v>0</v>
      </c>
      <c r="BH90" s="209">
        <f>IF(N90="sníž. přenesená",J90,0)</f>
        <v>0</v>
      </c>
      <c r="BI90" s="209">
        <f>IF(N90="nulová",J90,0)</f>
        <v>0</v>
      </c>
      <c r="BJ90" s="19" t="s">
        <v>82</v>
      </c>
      <c r="BK90" s="209">
        <f>ROUND(I90*H90,2)</f>
        <v>5000</v>
      </c>
      <c r="BL90" s="19" t="s">
        <v>583</v>
      </c>
      <c r="BM90" s="208" t="s">
        <v>592</v>
      </c>
    </row>
    <row r="91" s="2" customFormat="1">
      <c r="A91" s="34"/>
      <c r="B91" s="35"/>
      <c r="C91" s="36"/>
      <c r="D91" s="210" t="s">
        <v>141</v>
      </c>
      <c r="E91" s="36"/>
      <c r="F91" s="211" t="s">
        <v>593</v>
      </c>
      <c r="G91" s="36"/>
      <c r="H91" s="36"/>
      <c r="I91" s="36"/>
      <c r="J91" s="36"/>
      <c r="K91" s="36"/>
      <c r="L91" s="40"/>
      <c r="M91" s="212"/>
      <c r="N91" s="213"/>
      <c r="O91" s="79"/>
      <c r="P91" s="79"/>
      <c r="Q91" s="79"/>
      <c r="R91" s="79"/>
      <c r="S91" s="79"/>
      <c r="T91" s="80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9" t="s">
        <v>141</v>
      </c>
      <c r="AU91" s="19" t="s">
        <v>82</v>
      </c>
    </row>
    <row r="92" s="13" customFormat="1">
      <c r="A92" s="13"/>
      <c r="B92" s="214"/>
      <c r="C92" s="215"/>
      <c r="D92" s="216" t="s">
        <v>143</v>
      </c>
      <c r="E92" s="217" t="s">
        <v>17</v>
      </c>
      <c r="F92" s="218" t="s">
        <v>82</v>
      </c>
      <c r="G92" s="215"/>
      <c r="H92" s="219">
        <v>1</v>
      </c>
      <c r="I92" s="215"/>
      <c r="J92" s="215"/>
      <c r="K92" s="215"/>
      <c r="L92" s="220"/>
      <c r="M92" s="221"/>
      <c r="N92" s="222"/>
      <c r="O92" s="222"/>
      <c r="P92" s="222"/>
      <c r="Q92" s="222"/>
      <c r="R92" s="222"/>
      <c r="S92" s="222"/>
      <c r="T92" s="22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24" t="s">
        <v>143</v>
      </c>
      <c r="AU92" s="224" t="s">
        <v>82</v>
      </c>
      <c r="AV92" s="13" t="s">
        <v>84</v>
      </c>
      <c r="AW92" s="13" t="s">
        <v>34</v>
      </c>
      <c r="AX92" s="13" t="s">
        <v>74</v>
      </c>
      <c r="AY92" s="224" t="s">
        <v>131</v>
      </c>
    </row>
    <row r="93" s="14" customFormat="1">
      <c r="A93" s="14"/>
      <c r="B93" s="225"/>
      <c r="C93" s="226"/>
      <c r="D93" s="216" t="s">
        <v>143</v>
      </c>
      <c r="E93" s="227" t="s">
        <v>17</v>
      </c>
      <c r="F93" s="228" t="s">
        <v>145</v>
      </c>
      <c r="G93" s="226"/>
      <c r="H93" s="229">
        <v>1</v>
      </c>
      <c r="I93" s="226"/>
      <c r="J93" s="226"/>
      <c r="K93" s="226"/>
      <c r="L93" s="230"/>
      <c r="M93" s="231"/>
      <c r="N93" s="232"/>
      <c r="O93" s="232"/>
      <c r="P93" s="232"/>
      <c r="Q93" s="232"/>
      <c r="R93" s="232"/>
      <c r="S93" s="232"/>
      <c r="T93" s="233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34" t="s">
        <v>143</v>
      </c>
      <c r="AU93" s="234" t="s">
        <v>82</v>
      </c>
      <c r="AV93" s="14" t="s">
        <v>139</v>
      </c>
      <c r="AW93" s="14" t="s">
        <v>34</v>
      </c>
      <c r="AX93" s="14" t="s">
        <v>82</v>
      </c>
      <c r="AY93" s="234" t="s">
        <v>131</v>
      </c>
    </row>
    <row r="94" s="2" customFormat="1" ht="16.5" customHeight="1">
      <c r="A94" s="34"/>
      <c r="B94" s="35"/>
      <c r="C94" s="198" t="s">
        <v>139</v>
      </c>
      <c r="D94" s="198" t="s">
        <v>134</v>
      </c>
      <c r="E94" s="199" t="s">
        <v>594</v>
      </c>
      <c r="F94" s="200" t="s">
        <v>595</v>
      </c>
      <c r="G94" s="201" t="s">
        <v>582</v>
      </c>
      <c r="H94" s="202">
        <v>1</v>
      </c>
      <c r="I94" s="203">
        <v>5000</v>
      </c>
      <c r="J94" s="203">
        <f>ROUND(I94*H94,2)</f>
        <v>5000</v>
      </c>
      <c r="K94" s="200" t="s">
        <v>138</v>
      </c>
      <c r="L94" s="40"/>
      <c r="M94" s="204" t="s">
        <v>17</v>
      </c>
      <c r="N94" s="205" t="s">
        <v>45</v>
      </c>
      <c r="O94" s="206">
        <v>0</v>
      </c>
      <c r="P94" s="206">
        <f>O94*H94</f>
        <v>0</v>
      </c>
      <c r="Q94" s="206">
        <v>0</v>
      </c>
      <c r="R94" s="206">
        <f>Q94*H94</f>
        <v>0</v>
      </c>
      <c r="S94" s="206">
        <v>0</v>
      </c>
      <c r="T94" s="207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208" t="s">
        <v>583</v>
      </c>
      <c r="AT94" s="208" t="s">
        <v>134</v>
      </c>
      <c r="AU94" s="208" t="s">
        <v>82</v>
      </c>
      <c r="AY94" s="19" t="s">
        <v>131</v>
      </c>
      <c r="BE94" s="209">
        <f>IF(N94="základní",J94,0)</f>
        <v>5000</v>
      </c>
      <c r="BF94" s="209">
        <f>IF(N94="snížená",J94,0)</f>
        <v>0</v>
      </c>
      <c r="BG94" s="209">
        <f>IF(N94="zákl. přenesená",J94,0)</f>
        <v>0</v>
      </c>
      <c r="BH94" s="209">
        <f>IF(N94="sníž. přenesená",J94,0)</f>
        <v>0</v>
      </c>
      <c r="BI94" s="209">
        <f>IF(N94="nulová",J94,0)</f>
        <v>0</v>
      </c>
      <c r="BJ94" s="19" t="s">
        <v>82</v>
      </c>
      <c r="BK94" s="209">
        <f>ROUND(I94*H94,2)</f>
        <v>5000</v>
      </c>
      <c r="BL94" s="19" t="s">
        <v>583</v>
      </c>
      <c r="BM94" s="208" t="s">
        <v>596</v>
      </c>
    </row>
    <row r="95" s="2" customFormat="1">
      <c r="A95" s="34"/>
      <c r="B95" s="35"/>
      <c r="C95" s="36"/>
      <c r="D95" s="210" t="s">
        <v>141</v>
      </c>
      <c r="E95" s="36"/>
      <c r="F95" s="211" t="s">
        <v>597</v>
      </c>
      <c r="G95" s="36"/>
      <c r="H95" s="36"/>
      <c r="I95" s="36"/>
      <c r="J95" s="36"/>
      <c r="K95" s="36"/>
      <c r="L95" s="40"/>
      <c r="M95" s="212"/>
      <c r="N95" s="213"/>
      <c r="O95" s="79"/>
      <c r="P95" s="79"/>
      <c r="Q95" s="79"/>
      <c r="R95" s="79"/>
      <c r="S95" s="79"/>
      <c r="T95" s="80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9" t="s">
        <v>141</v>
      </c>
      <c r="AU95" s="19" t="s">
        <v>82</v>
      </c>
    </row>
    <row r="96" s="13" customFormat="1">
      <c r="A96" s="13"/>
      <c r="B96" s="214"/>
      <c r="C96" s="215"/>
      <c r="D96" s="216" t="s">
        <v>143</v>
      </c>
      <c r="E96" s="217" t="s">
        <v>17</v>
      </c>
      <c r="F96" s="218" t="s">
        <v>82</v>
      </c>
      <c r="G96" s="215"/>
      <c r="H96" s="219">
        <v>1</v>
      </c>
      <c r="I96" s="215"/>
      <c r="J96" s="215"/>
      <c r="K96" s="215"/>
      <c r="L96" s="220"/>
      <c r="M96" s="221"/>
      <c r="N96" s="222"/>
      <c r="O96" s="222"/>
      <c r="P96" s="222"/>
      <c r="Q96" s="222"/>
      <c r="R96" s="222"/>
      <c r="S96" s="222"/>
      <c r="T96" s="22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24" t="s">
        <v>143</v>
      </c>
      <c r="AU96" s="224" t="s">
        <v>82</v>
      </c>
      <c r="AV96" s="13" t="s">
        <v>84</v>
      </c>
      <c r="AW96" s="13" t="s">
        <v>34</v>
      </c>
      <c r="AX96" s="13" t="s">
        <v>74</v>
      </c>
      <c r="AY96" s="224" t="s">
        <v>131</v>
      </c>
    </row>
    <row r="97" s="14" customFormat="1">
      <c r="A97" s="14"/>
      <c r="B97" s="225"/>
      <c r="C97" s="226"/>
      <c r="D97" s="216" t="s">
        <v>143</v>
      </c>
      <c r="E97" s="227" t="s">
        <v>17</v>
      </c>
      <c r="F97" s="228" t="s">
        <v>145</v>
      </c>
      <c r="G97" s="226"/>
      <c r="H97" s="229">
        <v>1</v>
      </c>
      <c r="I97" s="226"/>
      <c r="J97" s="226"/>
      <c r="K97" s="226"/>
      <c r="L97" s="230"/>
      <c r="M97" s="231"/>
      <c r="N97" s="232"/>
      <c r="O97" s="232"/>
      <c r="P97" s="232"/>
      <c r="Q97" s="232"/>
      <c r="R97" s="232"/>
      <c r="S97" s="232"/>
      <c r="T97" s="233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34" t="s">
        <v>143</v>
      </c>
      <c r="AU97" s="234" t="s">
        <v>82</v>
      </c>
      <c r="AV97" s="14" t="s">
        <v>139</v>
      </c>
      <c r="AW97" s="14" t="s">
        <v>34</v>
      </c>
      <c r="AX97" s="14" t="s">
        <v>82</v>
      </c>
      <c r="AY97" s="234" t="s">
        <v>131</v>
      </c>
    </row>
    <row r="98" s="2" customFormat="1" ht="16.5" customHeight="1">
      <c r="A98" s="34"/>
      <c r="B98" s="35"/>
      <c r="C98" s="198" t="s">
        <v>166</v>
      </c>
      <c r="D98" s="198" t="s">
        <v>134</v>
      </c>
      <c r="E98" s="199" t="s">
        <v>598</v>
      </c>
      <c r="F98" s="200" t="s">
        <v>599</v>
      </c>
      <c r="G98" s="201" t="s">
        <v>582</v>
      </c>
      <c r="H98" s="202">
        <v>1</v>
      </c>
      <c r="I98" s="203">
        <v>1000</v>
      </c>
      <c r="J98" s="203">
        <f>ROUND(I98*H98,2)</f>
        <v>1000</v>
      </c>
      <c r="K98" s="200" t="s">
        <v>138</v>
      </c>
      <c r="L98" s="40"/>
      <c r="M98" s="204" t="s">
        <v>17</v>
      </c>
      <c r="N98" s="205" t="s">
        <v>45</v>
      </c>
      <c r="O98" s="206">
        <v>0</v>
      </c>
      <c r="P98" s="206">
        <f>O98*H98</f>
        <v>0</v>
      </c>
      <c r="Q98" s="206">
        <v>0</v>
      </c>
      <c r="R98" s="206">
        <f>Q98*H98</f>
        <v>0</v>
      </c>
      <c r="S98" s="206">
        <v>0</v>
      </c>
      <c r="T98" s="207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208" t="s">
        <v>583</v>
      </c>
      <c r="AT98" s="208" t="s">
        <v>134</v>
      </c>
      <c r="AU98" s="208" t="s">
        <v>82</v>
      </c>
      <c r="AY98" s="19" t="s">
        <v>131</v>
      </c>
      <c r="BE98" s="209">
        <f>IF(N98="základní",J98,0)</f>
        <v>1000</v>
      </c>
      <c r="BF98" s="209">
        <f>IF(N98="snížená",J98,0)</f>
        <v>0</v>
      </c>
      <c r="BG98" s="209">
        <f>IF(N98="zákl. přenesená",J98,0)</f>
        <v>0</v>
      </c>
      <c r="BH98" s="209">
        <f>IF(N98="sníž. přenesená",J98,0)</f>
        <v>0</v>
      </c>
      <c r="BI98" s="209">
        <f>IF(N98="nulová",J98,0)</f>
        <v>0</v>
      </c>
      <c r="BJ98" s="19" t="s">
        <v>82</v>
      </c>
      <c r="BK98" s="209">
        <f>ROUND(I98*H98,2)</f>
        <v>1000</v>
      </c>
      <c r="BL98" s="19" t="s">
        <v>583</v>
      </c>
      <c r="BM98" s="208" t="s">
        <v>600</v>
      </c>
    </row>
    <row r="99" s="2" customFormat="1">
      <c r="A99" s="34"/>
      <c r="B99" s="35"/>
      <c r="C99" s="36"/>
      <c r="D99" s="210" t="s">
        <v>141</v>
      </c>
      <c r="E99" s="36"/>
      <c r="F99" s="211" t="s">
        <v>601</v>
      </c>
      <c r="G99" s="36"/>
      <c r="H99" s="36"/>
      <c r="I99" s="36"/>
      <c r="J99" s="36"/>
      <c r="K99" s="36"/>
      <c r="L99" s="40"/>
      <c r="M99" s="212"/>
      <c r="N99" s="213"/>
      <c r="O99" s="79"/>
      <c r="P99" s="79"/>
      <c r="Q99" s="79"/>
      <c r="R99" s="79"/>
      <c r="S99" s="79"/>
      <c r="T99" s="80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9" t="s">
        <v>141</v>
      </c>
      <c r="AU99" s="19" t="s">
        <v>82</v>
      </c>
    </row>
    <row r="100" s="13" customFormat="1">
      <c r="A100" s="13"/>
      <c r="B100" s="214"/>
      <c r="C100" s="215"/>
      <c r="D100" s="216" t="s">
        <v>143</v>
      </c>
      <c r="E100" s="217" t="s">
        <v>17</v>
      </c>
      <c r="F100" s="218" t="s">
        <v>82</v>
      </c>
      <c r="G100" s="215"/>
      <c r="H100" s="219">
        <v>1</v>
      </c>
      <c r="I100" s="215"/>
      <c r="J100" s="215"/>
      <c r="K100" s="215"/>
      <c r="L100" s="220"/>
      <c r="M100" s="221"/>
      <c r="N100" s="222"/>
      <c r="O100" s="222"/>
      <c r="P100" s="222"/>
      <c r="Q100" s="222"/>
      <c r="R100" s="222"/>
      <c r="S100" s="222"/>
      <c r="T100" s="22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24" t="s">
        <v>143</v>
      </c>
      <c r="AU100" s="224" t="s">
        <v>82</v>
      </c>
      <c r="AV100" s="13" t="s">
        <v>84</v>
      </c>
      <c r="AW100" s="13" t="s">
        <v>34</v>
      </c>
      <c r="AX100" s="13" t="s">
        <v>74</v>
      </c>
      <c r="AY100" s="224" t="s">
        <v>131</v>
      </c>
    </row>
    <row r="101" s="14" customFormat="1">
      <c r="A101" s="14"/>
      <c r="B101" s="225"/>
      <c r="C101" s="226"/>
      <c r="D101" s="216" t="s">
        <v>143</v>
      </c>
      <c r="E101" s="227" t="s">
        <v>17</v>
      </c>
      <c r="F101" s="228" t="s">
        <v>145</v>
      </c>
      <c r="G101" s="226"/>
      <c r="H101" s="229">
        <v>1</v>
      </c>
      <c r="I101" s="226"/>
      <c r="J101" s="226"/>
      <c r="K101" s="226"/>
      <c r="L101" s="230"/>
      <c r="M101" s="231"/>
      <c r="N101" s="232"/>
      <c r="O101" s="232"/>
      <c r="P101" s="232"/>
      <c r="Q101" s="232"/>
      <c r="R101" s="232"/>
      <c r="S101" s="232"/>
      <c r="T101" s="23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34" t="s">
        <v>143</v>
      </c>
      <c r="AU101" s="234" t="s">
        <v>82</v>
      </c>
      <c r="AV101" s="14" t="s">
        <v>139</v>
      </c>
      <c r="AW101" s="14" t="s">
        <v>34</v>
      </c>
      <c r="AX101" s="14" t="s">
        <v>82</v>
      </c>
      <c r="AY101" s="234" t="s">
        <v>131</v>
      </c>
    </row>
    <row r="102" s="2" customFormat="1" ht="16.5" customHeight="1">
      <c r="A102" s="34"/>
      <c r="B102" s="35"/>
      <c r="C102" s="198" t="s">
        <v>146</v>
      </c>
      <c r="D102" s="198" t="s">
        <v>134</v>
      </c>
      <c r="E102" s="199" t="s">
        <v>602</v>
      </c>
      <c r="F102" s="200" t="s">
        <v>603</v>
      </c>
      <c r="G102" s="201" t="s">
        <v>582</v>
      </c>
      <c r="H102" s="202">
        <v>1</v>
      </c>
      <c r="I102" s="203">
        <v>2500</v>
      </c>
      <c r="J102" s="203">
        <f>ROUND(I102*H102,2)</f>
        <v>2500</v>
      </c>
      <c r="K102" s="200" t="s">
        <v>138</v>
      </c>
      <c r="L102" s="40"/>
      <c r="M102" s="204" t="s">
        <v>17</v>
      </c>
      <c r="N102" s="205" t="s">
        <v>45</v>
      </c>
      <c r="O102" s="206">
        <v>0</v>
      </c>
      <c r="P102" s="206">
        <f>O102*H102</f>
        <v>0</v>
      </c>
      <c r="Q102" s="206">
        <v>0</v>
      </c>
      <c r="R102" s="206">
        <f>Q102*H102</f>
        <v>0</v>
      </c>
      <c r="S102" s="206">
        <v>0</v>
      </c>
      <c r="T102" s="207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208" t="s">
        <v>583</v>
      </c>
      <c r="AT102" s="208" t="s">
        <v>134</v>
      </c>
      <c r="AU102" s="208" t="s">
        <v>82</v>
      </c>
      <c r="AY102" s="19" t="s">
        <v>131</v>
      </c>
      <c r="BE102" s="209">
        <f>IF(N102="základní",J102,0)</f>
        <v>2500</v>
      </c>
      <c r="BF102" s="209">
        <f>IF(N102="snížená",J102,0)</f>
        <v>0</v>
      </c>
      <c r="BG102" s="209">
        <f>IF(N102="zákl. přenesená",J102,0)</f>
        <v>0</v>
      </c>
      <c r="BH102" s="209">
        <f>IF(N102="sníž. přenesená",J102,0)</f>
        <v>0</v>
      </c>
      <c r="BI102" s="209">
        <f>IF(N102="nulová",J102,0)</f>
        <v>0</v>
      </c>
      <c r="BJ102" s="19" t="s">
        <v>82</v>
      </c>
      <c r="BK102" s="209">
        <f>ROUND(I102*H102,2)</f>
        <v>2500</v>
      </c>
      <c r="BL102" s="19" t="s">
        <v>583</v>
      </c>
      <c r="BM102" s="208" t="s">
        <v>604</v>
      </c>
    </row>
    <row r="103" s="2" customFormat="1">
      <c r="A103" s="34"/>
      <c r="B103" s="35"/>
      <c r="C103" s="36"/>
      <c r="D103" s="210" t="s">
        <v>141</v>
      </c>
      <c r="E103" s="36"/>
      <c r="F103" s="211" t="s">
        <v>605</v>
      </c>
      <c r="G103" s="36"/>
      <c r="H103" s="36"/>
      <c r="I103" s="36"/>
      <c r="J103" s="36"/>
      <c r="K103" s="36"/>
      <c r="L103" s="40"/>
      <c r="M103" s="212"/>
      <c r="N103" s="213"/>
      <c r="O103" s="79"/>
      <c r="P103" s="79"/>
      <c r="Q103" s="79"/>
      <c r="R103" s="79"/>
      <c r="S103" s="79"/>
      <c r="T103" s="80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9" t="s">
        <v>141</v>
      </c>
      <c r="AU103" s="19" t="s">
        <v>82</v>
      </c>
    </row>
    <row r="104" s="13" customFormat="1">
      <c r="A104" s="13"/>
      <c r="B104" s="214"/>
      <c r="C104" s="215"/>
      <c r="D104" s="216" t="s">
        <v>143</v>
      </c>
      <c r="E104" s="217" t="s">
        <v>17</v>
      </c>
      <c r="F104" s="218" t="s">
        <v>82</v>
      </c>
      <c r="G104" s="215"/>
      <c r="H104" s="219">
        <v>1</v>
      </c>
      <c r="I104" s="215"/>
      <c r="J104" s="215"/>
      <c r="K104" s="215"/>
      <c r="L104" s="220"/>
      <c r="M104" s="221"/>
      <c r="N104" s="222"/>
      <c r="O104" s="222"/>
      <c r="P104" s="222"/>
      <c r="Q104" s="222"/>
      <c r="R104" s="222"/>
      <c r="S104" s="222"/>
      <c r="T104" s="22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24" t="s">
        <v>143</v>
      </c>
      <c r="AU104" s="224" t="s">
        <v>82</v>
      </c>
      <c r="AV104" s="13" t="s">
        <v>84</v>
      </c>
      <c r="AW104" s="13" t="s">
        <v>34</v>
      </c>
      <c r="AX104" s="13" t="s">
        <v>74</v>
      </c>
      <c r="AY104" s="224" t="s">
        <v>131</v>
      </c>
    </row>
    <row r="105" s="14" customFormat="1">
      <c r="A105" s="14"/>
      <c r="B105" s="225"/>
      <c r="C105" s="226"/>
      <c r="D105" s="216" t="s">
        <v>143</v>
      </c>
      <c r="E105" s="227" t="s">
        <v>17</v>
      </c>
      <c r="F105" s="228" t="s">
        <v>145</v>
      </c>
      <c r="G105" s="226"/>
      <c r="H105" s="229">
        <v>1</v>
      </c>
      <c r="I105" s="226"/>
      <c r="J105" s="226"/>
      <c r="K105" s="226"/>
      <c r="L105" s="230"/>
      <c r="M105" s="231"/>
      <c r="N105" s="232"/>
      <c r="O105" s="232"/>
      <c r="P105" s="232"/>
      <c r="Q105" s="232"/>
      <c r="R105" s="232"/>
      <c r="S105" s="232"/>
      <c r="T105" s="23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34" t="s">
        <v>143</v>
      </c>
      <c r="AU105" s="234" t="s">
        <v>82</v>
      </c>
      <c r="AV105" s="14" t="s">
        <v>139</v>
      </c>
      <c r="AW105" s="14" t="s">
        <v>34</v>
      </c>
      <c r="AX105" s="14" t="s">
        <v>82</v>
      </c>
      <c r="AY105" s="234" t="s">
        <v>131</v>
      </c>
    </row>
    <row r="106" s="2" customFormat="1" ht="16.5" customHeight="1">
      <c r="A106" s="34"/>
      <c r="B106" s="35"/>
      <c r="C106" s="198" t="s">
        <v>176</v>
      </c>
      <c r="D106" s="198" t="s">
        <v>134</v>
      </c>
      <c r="E106" s="199" t="s">
        <v>606</v>
      </c>
      <c r="F106" s="200" t="s">
        <v>607</v>
      </c>
      <c r="G106" s="201" t="s">
        <v>582</v>
      </c>
      <c r="H106" s="202">
        <v>1</v>
      </c>
      <c r="I106" s="203">
        <v>1000</v>
      </c>
      <c r="J106" s="203">
        <f>ROUND(I106*H106,2)</f>
        <v>1000</v>
      </c>
      <c r="K106" s="200" t="s">
        <v>138</v>
      </c>
      <c r="L106" s="40"/>
      <c r="M106" s="204" t="s">
        <v>17</v>
      </c>
      <c r="N106" s="205" t="s">
        <v>45</v>
      </c>
      <c r="O106" s="206">
        <v>0</v>
      </c>
      <c r="P106" s="206">
        <f>O106*H106</f>
        <v>0</v>
      </c>
      <c r="Q106" s="206">
        <v>0</v>
      </c>
      <c r="R106" s="206">
        <f>Q106*H106</f>
        <v>0</v>
      </c>
      <c r="S106" s="206">
        <v>0</v>
      </c>
      <c r="T106" s="207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208" t="s">
        <v>583</v>
      </c>
      <c r="AT106" s="208" t="s">
        <v>134</v>
      </c>
      <c r="AU106" s="208" t="s">
        <v>82</v>
      </c>
      <c r="AY106" s="19" t="s">
        <v>131</v>
      </c>
      <c r="BE106" s="209">
        <f>IF(N106="základní",J106,0)</f>
        <v>1000</v>
      </c>
      <c r="BF106" s="209">
        <f>IF(N106="snížená",J106,0)</f>
        <v>0</v>
      </c>
      <c r="BG106" s="209">
        <f>IF(N106="zákl. přenesená",J106,0)</f>
        <v>0</v>
      </c>
      <c r="BH106" s="209">
        <f>IF(N106="sníž. přenesená",J106,0)</f>
        <v>0</v>
      </c>
      <c r="BI106" s="209">
        <f>IF(N106="nulová",J106,0)</f>
        <v>0</v>
      </c>
      <c r="BJ106" s="19" t="s">
        <v>82</v>
      </c>
      <c r="BK106" s="209">
        <f>ROUND(I106*H106,2)</f>
        <v>1000</v>
      </c>
      <c r="BL106" s="19" t="s">
        <v>583</v>
      </c>
      <c r="BM106" s="208" t="s">
        <v>608</v>
      </c>
    </row>
    <row r="107" s="2" customFormat="1">
      <c r="A107" s="34"/>
      <c r="B107" s="35"/>
      <c r="C107" s="36"/>
      <c r="D107" s="210" t="s">
        <v>141</v>
      </c>
      <c r="E107" s="36"/>
      <c r="F107" s="211" t="s">
        <v>609</v>
      </c>
      <c r="G107" s="36"/>
      <c r="H107" s="36"/>
      <c r="I107" s="36"/>
      <c r="J107" s="36"/>
      <c r="K107" s="36"/>
      <c r="L107" s="40"/>
      <c r="M107" s="212"/>
      <c r="N107" s="213"/>
      <c r="O107" s="79"/>
      <c r="P107" s="79"/>
      <c r="Q107" s="79"/>
      <c r="R107" s="79"/>
      <c r="S107" s="79"/>
      <c r="T107" s="80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9" t="s">
        <v>141</v>
      </c>
      <c r="AU107" s="19" t="s">
        <v>82</v>
      </c>
    </row>
    <row r="108" s="13" customFormat="1">
      <c r="A108" s="13"/>
      <c r="B108" s="214"/>
      <c r="C108" s="215"/>
      <c r="D108" s="216" t="s">
        <v>143</v>
      </c>
      <c r="E108" s="217" t="s">
        <v>17</v>
      </c>
      <c r="F108" s="218" t="s">
        <v>82</v>
      </c>
      <c r="G108" s="215"/>
      <c r="H108" s="219">
        <v>1</v>
      </c>
      <c r="I108" s="215"/>
      <c r="J108" s="215"/>
      <c r="K108" s="215"/>
      <c r="L108" s="220"/>
      <c r="M108" s="221"/>
      <c r="N108" s="222"/>
      <c r="O108" s="222"/>
      <c r="P108" s="222"/>
      <c r="Q108" s="222"/>
      <c r="R108" s="222"/>
      <c r="S108" s="222"/>
      <c r="T108" s="22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24" t="s">
        <v>143</v>
      </c>
      <c r="AU108" s="224" t="s">
        <v>82</v>
      </c>
      <c r="AV108" s="13" t="s">
        <v>84</v>
      </c>
      <c r="AW108" s="13" t="s">
        <v>34</v>
      </c>
      <c r="AX108" s="13" t="s">
        <v>74</v>
      </c>
      <c r="AY108" s="224" t="s">
        <v>131</v>
      </c>
    </row>
    <row r="109" s="14" customFormat="1">
      <c r="A109" s="14"/>
      <c r="B109" s="225"/>
      <c r="C109" s="226"/>
      <c r="D109" s="216" t="s">
        <v>143</v>
      </c>
      <c r="E109" s="227" t="s">
        <v>17</v>
      </c>
      <c r="F109" s="228" t="s">
        <v>145</v>
      </c>
      <c r="G109" s="226"/>
      <c r="H109" s="229">
        <v>1</v>
      </c>
      <c r="I109" s="226"/>
      <c r="J109" s="226"/>
      <c r="K109" s="226"/>
      <c r="L109" s="230"/>
      <c r="M109" s="253"/>
      <c r="N109" s="254"/>
      <c r="O109" s="254"/>
      <c r="P109" s="254"/>
      <c r="Q109" s="254"/>
      <c r="R109" s="254"/>
      <c r="S109" s="254"/>
      <c r="T109" s="25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34" t="s">
        <v>143</v>
      </c>
      <c r="AU109" s="234" t="s">
        <v>82</v>
      </c>
      <c r="AV109" s="14" t="s">
        <v>139</v>
      </c>
      <c r="AW109" s="14" t="s">
        <v>34</v>
      </c>
      <c r="AX109" s="14" t="s">
        <v>82</v>
      </c>
      <c r="AY109" s="234" t="s">
        <v>131</v>
      </c>
    </row>
    <row r="110" s="2" customFormat="1" ht="6.96" customHeight="1">
      <c r="A110" s="34"/>
      <c r="B110" s="54"/>
      <c r="C110" s="55"/>
      <c r="D110" s="55"/>
      <c r="E110" s="55"/>
      <c r="F110" s="55"/>
      <c r="G110" s="55"/>
      <c r="H110" s="55"/>
      <c r="I110" s="55"/>
      <c r="J110" s="55"/>
      <c r="K110" s="55"/>
      <c r="L110" s="40"/>
      <c r="M110" s="34"/>
      <c r="O110" s="34"/>
      <c r="P110" s="34"/>
      <c r="Q110" s="34"/>
      <c r="R110" s="34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</sheetData>
  <sheetProtection sheet="1" autoFilter="0" formatColumns="0" formatRows="0" objects="1" scenarios="1" spinCount="100000" saltValue="X14DeynC6bmesbcYbyMq+DY3rvmAB3L4uYw/MKEx8TrmWGCLBFAS6WptTZejOxctK+kTZj5T9MeYq1oDv9Z5Iw==" hashValue="tqtAQWQPPAzmS8u7hB1yBgkONGD935wDSJkSybNZboFle54y/qzLrlyK9blYTdrsR63k8UTJ1gZ9cCcDklIYDw==" algorithmName="SHA-512" password="CC35"/>
  <autoFilter ref="C79:K109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hyperlinks>
    <hyperlink ref="F83" r:id="rId1" display="https://podminky.urs.cz/item/CS_URS_2025_01/010001000"/>
    <hyperlink ref="F87" r:id="rId2" display="https://podminky.urs.cz/item/CS_URS_2025_01/020001000"/>
    <hyperlink ref="F91" r:id="rId3" display="https://podminky.urs.cz/item/CS_URS_2025_01/030001000"/>
    <hyperlink ref="F95" r:id="rId4" display="https://podminky.urs.cz/item/CS_URS_2025_01/040001000"/>
    <hyperlink ref="F99" r:id="rId5" display="https://podminky.urs.cz/item/CS_URS_2025_01/060001000"/>
    <hyperlink ref="F103" r:id="rId6" display="https://podminky.urs.cz/item/CS_URS_2025_01/070001000"/>
    <hyperlink ref="F107" r:id="rId7" display="https://podminky.urs.cz/item/CS_URS_2025_01/09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56" customWidth="1"/>
    <col min="2" max="2" width="1.667969" style="256" customWidth="1"/>
    <col min="3" max="4" width="5" style="256" customWidth="1"/>
    <col min="5" max="5" width="11.66016" style="256" customWidth="1"/>
    <col min="6" max="6" width="9.160156" style="256" customWidth="1"/>
    <col min="7" max="7" width="5" style="256" customWidth="1"/>
    <col min="8" max="8" width="77.83203" style="256" customWidth="1"/>
    <col min="9" max="10" width="20" style="256" customWidth="1"/>
    <col min="11" max="11" width="1.667969" style="256" customWidth="1"/>
  </cols>
  <sheetData>
    <row r="1" s="1" customFormat="1" ht="37.5" customHeight="1"/>
    <row r="2" s="1" customFormat="1" ht="7.5" customHeight="1">
      <c r="B2" s="257"/>
      <c r="C2" s="258"/>
      <c r="D2" s="258"/>
      <c r="E2" s="258"/>
      <c r="F2" s="258"/>
      <c r="G2" s="258"/>
      <c r="H2" s="258"/>
      <c r="I2" s="258"/>
      <c r="J2" s="258"/>
      <c r="K2" s="259"/>
    </row>
    <row r="3" s="16" customFormat="1" ht="45" customHeight="1">
      <c r="B3" s="260"/>
      <c r="C3" s="261" t="s">
        <v>610</v>
      </c>
      <c r="D3" s="261"/>
      <c r="E3" s="261"/>
      <c r="F3" s="261"/>
      <c r="G3" s="261"/>
      <c r="H3" s="261"/>
      <c r="I3" s="261"/>
      <c r="J3" s="261"/>
      <c r="K3" s="262"/>
    </row>
    <row r="4" s="1" customFormat="1" ht="25.5" customHeight="1">
      <c r="B4" s="263"/>
      <c r="C4" s="264" t="s">
        <v>611</v>
      </c>
      <c r="D4" s="264"/>
      <c r="E4" s="264"/>
      <c r="F4" s="264"/>
      <c r="G4" s="264"/>
      <c r="H4" s="264"/>
      <c r="I4" s="264"/>
      <c r="J4" s="264"/>
      <c r="K4" s="265"/>
    </row>
    <row r="5" s="1" customFormat="1" ht="5.25" customHeight="1">
      <c r="B5" s="263"/>
      <c r="C5" s="266"/>
      <c r="D5" s="266"/>
      <c r="E5" s="266"/>
      <c r="F5" s="266"/>
      <c r="G5" s="266"/>
      <c r="H5" s="266"/>
      <c r="I5" s="266"/>
      <c r="J5" s="266"/>
      <c r="K5" s="265"/>
    </row>
    <row r="6" s="1" customFormat="1" ht="15" customHeight="1">
      <c r="B6" s="263"/>
      <c r="C6" s="267" t="s">
        <v>612</v>
      </c>
      <c r="D6" s="267"/>
      <c r="E6" s="267"/>
      <c r="F6" s="267"/>
      <c r="G6" s="267"/>
      <c r="H6" s="267"/>
      <c r="I6" s="267"/>
      <c r="J6" s="267"/>
      <c r="K6" s="265"/>
    </row>
    <row r="7" s="1" customFormat="1" ht="15" customHeight="1">
      <c r="B7" s="268"/>
      <c r="C7" s="267" t="s">
        <v>613</v>
      </c>
      <c r="D7" s="267"/>
      <c r="E7" s="267"/>
      <c r="F7" s="267"/>
      <c r="G7" s="267"/>
      <c r="H7" s="267"/>
      <c r="I7" s="267"/>
      <c r="J7" s="267"/>
      <c r="K7" s="265"/>
    </row>
    <row r="8" s="1" customFormat="1" ht="12.75" customHeight="1">
      <c r="B8" s="268"/>
      <c r="C8" s="267"/>
      <c r="D8" s="267"/>
      <c r="E8" s="267"/>
      <c r="F8" s="267"/>
      <c r="G8" s="267"/>
      <c r="H8" s="267"/>
      <c r="I8" s="267"/>
      <c r="J8" s="267"/>
      <c r="K8" s="265"/>
    </row>
    <row r="9" s="1" customFormat="1" ht="15" customHeight="1">
      <c r="B9" s="268"/>
      <c r="C9" s="267" t="s">
        <v>614</v>
      </c>
      <c r="D9" s="267"/>
      <c r="E9" s="267"/>
      <c r="F9" s="267"/>
      <c r="G9" s="267"/>
      <c r="H9" s="267"/>
      <c r="I9" s="267"/>
      <c r="J9" s="267"/>
      <c r="K9" s="265"/>
    </row>
    <row r="10" s="1" customFormat="1" ht="15" customHeight="1">
      <c r="B10" s="268"/>
      <c r="C10" s="267"/>
      <c r="D10" s="267" t="s">
        <v>615</v>
      </c>
      <c r="E10" s="267"/>
      <c r="F10" s="267"/>
      <c r="G10" s="267"/>
      <c r="H10" s="267"/>
      <c r="I10" s="267"/>
      <c r="J10" s="267"/>
      <c r="K10" s="265"/>
    </row>
    <row r="11" s="1" customFormat="1" ht="15" customHeight="1">
      <c r="B11" s="268"/>
      <c r="C11" s="269"/>
      <c r="D11" s="267" t="s">
        <v>616</v>
      </c>
      <c r="E11" s="267"/>
      <c r="F11" s="267"/>
      <c r="G11" s="267"/>
      <c r="H11" s="267"/>
      <c r="I11" s="267"/>
      <c r="J11" s="267"/>
      <c r="K11" s="265"/>
    </row>
    <row r="12" s="1" customFormat="1" ht="15" customHeight="1">
      <c r="B12" s="268"/>
      <c r="C12" s="269"/>
      <c r="D12" s="267"/>
      <c r="E12" s="267"/>
      <c r="F12" s="267"/>
      <c r="G12" s="267"/>
      <c r="H12" s="267"/>
      <c r="I12" s="267"/>
      <c r="J12" s="267"/>
      <c r="K12" s="265"/>
    </row>
    <row r="13" s="1" customFormat="1" ht="15" customHeight="1">
      <c r="B13" s="268"/>
      <c r="C13" s="269"/>
      <c r="D13" s="270" t="s">
        <v>617</v>
      </c>
      <c r="E13" s="267"/>
      <c r="F13" s="267"/>
      <c r="G13" s="267"/>
      <c r="H13" s="267"/>
      <c r="I13" s="267"/>
      <c r="J13" s="267"/>
      <c r="K13" s="265"/>
    </row>
    <row r="14" s="1" customFormat="1" ht="12.75" customHeight="1">
      <c r="B14" s="268"/>
      <c r="C14" s="269"/>
      <c r="D14" s="269"/>
      <c r="E14" s="269"/>
      <c r="F14" s="269"/>
      <c r="G14" s="269"/>
      <c r="H14" s="269"/>
      <c r="I14" s="269"/>
      <c r="J14" s="269"/>
      <c r="K14" s="265"/>
    </row>
    <row r="15" s="1" customFormat="1" ht="15" customHeight="1">
      <c r="B15" s="268"/>
      <c r="C15" s="269"/>
      <c r="D15" s="267" t="s">
        <v>618</v>
      </c>
      <c r="E15" s="267"/>
      <c r="F15" s="267"/>
      <c r="G15" s="267"/>
      <c r="H15" s="267"/>
      <c r="I15" s="267"/>
      <c r="J15" s="267"/>
      <c r="K15" s="265"/>
    </row>
    <row r="16" s="1" customFormat="1" ht="15" customHeight="1">
      <c r="B16" s="268"/>
      <c r="C16" s="269"/>
      <c r="D16" s="267" t="s">
        <v>619</v>
      </c>
      <c r="E16" s="267"/>
      <c r="F16" s="267"/>
      <c r="G16" s="267"/>
      <c r="H16" s="267"/>
      <c r="I16" s="267"/>
      <c r="J16" s="267"/>
      <c r="K16" s="265"/>
    </row>
    <row r="17" s="1" customFormat="1" ht="15" customHeight="1">
      <c r="B17" s="268"/>
      <c r="C17" s="269"/>
      <c r="D17" s="267" t="s">
        <v>620</v>
      </c>
      <c r="E17" s="267"/>
      <c r="F17" s="267"/>
      <c r="G17" s="267"/>
      <c r="H17" s="267"/>
      <c r="I17" s="267"/>
      <c r="J17" s="267"/>
      <c r="K17" s="265"/>
    </row>
    <row r="18" s="1" customFormat="1" ht="15" customHeight="1">
      <c r="B18" s="268"/>
      <c r="C18" s="269"/>
      <c r="D18" s="269"/>
      <c r="E18" s="271" t="s">
        <v>81</v>
      </c>
      <c r="F18" s="267" t="s">
        <v>621</v>
      </c>
      <c r="G18" s="267"/>
      <c r="H18" s="267"/>
      <c r="I18" s="267"/>
      <c r="J18" s="267"/>
      <c r="K18" s="265"/>
    </row>
    <row r="19" s="1" customFormat="1" ht="15" customHeight="1">
      <c r="B19" s="268"/>
      <c r="C19" s="269"/>
      <c r="D19" s="269"/>
      <c r="E19" s="271" t="s">
        <v>622</v>
      </c>
      <c r="F19" s="267" t="s">
        <v>623</v>
      </c>
      <c r="G19" s="267"/>
      <c r="H19" s="267"/>
      <c r="I19" s="267"/>
      <c r="J19" s="267"/>
      <c r="K19" s="265"/>
    </row>
    <row r="20" s="1" customFormat="1" ht="15" customHeight="1">
      <c r="B20" s="268"/>
      <c r="C20" s="269"/>
      <c r="D20" s="269"/>
      <c r="E20" s="271" t="s">
        <v>624</v>
      </c>
      <c r="F20" s="267" t="s">
        <v>625</v>
      </c>
      <c r="G20" s="267"/>
      <c r="H20" s="267"/>
      <c r="I20" s="267"/>
      <c r="J20" s="267"/>
      <c r="K20" s="265"/>
    </row>
    <row r="21" s="1" customFormat="1" ht="15" customHeight="1">
      <c r="B21" s="268"/>
      <c r="C21" s="269"/>
      <c r="D21" s="269"/>
      <c r="E21" s="271" t="s">
        <v>626</v>
      </c>
      <c r="F21" s="267" t="s">
        <v>627</v>
      </c>
      <c r="G21" s="267"/>
      <c r="H21" s="267"/>
      <c r="I21" s="267"/>
      <c r="J21" s="267"/>
      <c r="K21" s="265"/>
    </row>
    <row r="22" s="1" customFormat="1" ht="15" customHeight="1">
      <c r="B22" s="268"/>
      <c r="C22" s="269"/>
      <c r="D22" s="269"/>
      <c r="E22" s="271" t="s">
        <v>628</v>
      </c>
      <c r="F22" s="267" t="s">
        <v>629</v>
      </c>
      <c r="G22" s="267"/>
      <c r="H22" s="267"/>
      <c r="I22" s="267"/>
      <c r="J22" s="267"/>
      <c r="K22" s="265"/>
    </row>
    <row r="23" s="1" customFormat="1" ht="15" customHeight="1">
      <c r="B23" s="268"/>
      <c r="C23" s="269"/>
      <c r="D23" s="269"/>
      <c r="E23" s="271" t="s">
        <v>630</v>
      </c>
      <c r="F23" s="267" t="s">
        <v>631</v>
      </c>
      <c r="G23" s="267"/>
      <c r="H23" s="267"/>
      <c r="I23" s="267"/>
      <c r="J23" s="267"/>
      <c r="K23" s="265"/>
    </row>
    <row r="24" s="1" customFormat="1" ht="12.75" customHeight="1">
      <c r="B24" s="268"/>
      <c r="C24" s="269"/>
      <c r="D24" s="269"/>
      <c r="E24" s="269"/>
      <c r="F24" s="269"/>
      <c r="G24" s="269"/>
      <c r="H24" s="269"/>
      <c r="I24" s="269"/>
      <c r="J24" s="269"/>
      <c r="K24" s="265"/>
    </row>
    <row r="25" s="1" customFormat="1" ht="15" customHeight="1">
      <c r="B25" s="268"/>
      <c r="C25" s="267" t="s">
        <v>632</v>
      </c>
      <c r="D25" s="267"/>
      <c r="E25" s="267"/>
      <c r="F25" s="267"/>
      <c r="G25" s="267"/>
      <c r="H25" s="267"/>
      <c r="I25" s="267"/>
      <c r="J25" s="267"/>
      <c r="K25" s="265"/>
    </row>
    <row r="26" s="1" customFormat="1" ht="15" customHeight="1">
      <c r="B26" s="268"/>
      <c r="C26" s="267" t="s">
        <v>633</v>
      </c>
      <c r="D26" s="267"/>
      <c r="E26" s="267"/>
      <c r="F26" s="267"/>
      <c r="G26" s="267"/>
      <c r="H26" s="267"/>
      <c r="I26" s="267"/>
      <c r="J26" s="267"/>
      <c r="K26" s="265"/>
    </row>
    <row r="27" s="1" customFormat="1" ht="15" customHeight="1">
      <c r="B27" s="268"/>
      <c r="C27" s="267"/>
      <c r="D27" s="267" t="s">
        <v>634</v>
      </c>
      <c r="E27" s="267"/>
      <c r="F27" s="267"/>
      <c r="G27" s="267"/>
      <c r="H27" s="267"/>
      <c r="I27" s="267"/>
      <c r="J27" s="267"/>
      <c r="K27" s="265"/>
    </row>
    <row r="28" s="1" customFormat="1" ht="15" customHeight="1">
      <c r="B28" s="268"/>
      <c r="C28" s="269"/>
      <c r="D28" s="267" t="s">
        <v>635</v>
      </c>
      <c r="E28" s="267"/>
      <c r="F28" s="267"/>
      <c r="G28" s="267"/>
      <c r="H28" s="267"/>
      <c r="I28" s="267"/>
      <c r="J28" s="267"/>
      <c r="K28" s="265"/>
    </row>
    <row r="29" s="1" customFormat="1" ht="12.75" customHeight="1">
      <c r="B29" s="268"/>
      <c r="C29" s="269"/>
      <c r="D29" s="269"/>
      <c r="E29" s="269"/>
      <c r="F29" s="269"/>
      <c r="G29" s="269"/>
      <c r="H29" s="269"/>
      <c r="I29" s="269"/>
      <c r="J29" s="269"/>
      <c r="K29" s="265"/>
    </row>
    <row r="30" s="1" customFormat="1" ht="15" customHeight="1">
      <c r="B30" s="268"/>
      <c r="C30" s="269"/>
      <c r="D30" s="267" t="s">
        <v>636</v>
      </c>
      <c r="E30" s="267"/>
      <c r="F30" s="267"/>
      <c r="G30" s="267"/>
      <c r="H30" s="267"/>
      <c r="I30" s="267"/>
      <c r="J30" s="267"/>
      <c r="K30" s="265"/>
    </row>
    <row r="31" s="1" customFormat="1" ht="15" customHeight="1">
      <c r="B31" s="268"/>
      <c r="C31" s="269"/>
      <c r="D31" s="267" t="s">
        <v>637</v>
      </c>
      <c r="E31" s="267"/>
      <c r="F31" s="267"/>
      <c r="G31" s="267"/>
      <c r="H31" s="267"/>
      <c r="I31" s="267"/>
      <c r="J31" s="267"/>
      <c r="K31" s="265"/>
    </row>
    <row r="32" s="1" customFormat="1" ht="12.75" customHeight="1">
      <c r="B32" s="268"/>
      <c r="C32" s="269"/>
      <c r="D32" s="269"/>
      <c r="E32" s="269"/>
      <c r="F32" s="269"/>
      <c r="G32" s="269"/>
      <c r="H32" s="269"/>
      <c r="I32" s="269"/>
      <c r="J32" s="269"/>
      <c r="K32" s="265"/>
    </row>
    <row r="33" s="1" customFormat="1" ht="15" customHeight="1">
      <c r="B33" s="268"/>
      <c r="C33" s="269"/>
      <c r="D33" s="267" t="s">
        <v>638</v>
      </c>
      <c r="E33" s="267"/>
      <c r="F33" s="267"/>
      <c r="G33" s="267"/>
      <c r="H33" s="267"/>
      <c r="I33" s="267"/>
      <c r="J33" s="267"/>
      <c r="K33" s="265"/>
    </row>
    <row r="34" s="1" customFormat="1" ht="15" customHeight="1">
      <c r="B34" s="268"/>
      <c r="C34" s="269"/>
      <c r="D34" s="267" t="s">
        <v>639</v>
      </c>
      <c r="E34" s="267"/>
      <c r="F34" s="267"/>
      <c r="G34" s="267"/>
      <c r="H34" s="267"/>
      <c r="I34" s="267"/>
      <c r="J34" s="267"/>
      <c r="K34" s="265"/>
    </row>
    <row r="35" s="1" customFormat="1" ht="15" customHeight="1">
      <c r="B35" s="268"/>
      <c r="C35" s="269"/>
      <c r="D35" s="267" t="s">
        <v>640</v>
      </c>
      <c r="E35" s="267"/>
      <c r="F35" s="267"/>
      <c r="G35" s="267"/>
      <c r="H35" s="267"/>
      <c r="I35" s="267"/>
      <c r="J35" s="267"/>
      <c r="K35" s="265"/>
    </row>
    <row r="36" s="1" customFormat="1" ht="15" customHeight="1">
      <c r="B36" s="268"/>
      <c r="C36" s="269"/>
      <c r="D36" s="267"/>
      <c r="E36" s="270" t="s">
        <v>117</v>
      </c>
      <c r="F36" s="267"/>
      <c r="G36" s="267" t="s">
        <v>641</v>
      </c>
      <c r="H36" s="267"/>
      <c r="I36" s="267"/>
      <c r="J36" s="267"/>
      <c r="K36" s="265"/>
    </row>
    <row r="37" s="1" customFormat="1" ht="30.75" customHeight="1">
      <c r="B37" s="268"/>
      <c r="C37" s="269"/>
      <c r="D37" s="267"/>
      <c r="E37" s="270" t="s">
        <v>642</v>
      </c>
      <c r="F37" s="267"/>
      <c r="G37" s="267" t="s">
        <v>643</v>
      </c>
      <c r="H37" s="267"/>
      <c r="I37" s="267"/>
      <c r="J37" s="267"/>
      <c r="K37" s="265"/>
    </row>
    <row r="38" s="1" customFormat="1" ht="15" customHeight="1">
      <c r="B38" s="268"/>
      <c r="C38" s="269"/>
      <c r="D38" s="267"/>
      <c r="E38" s="270" t="s">
        <v>55</v>
      </c>
      <c r="F38" s="267"/>
      <c r="G38" s="267" t="s">
        <v>644</v>
      </c>
      <c r="H38" s="267"/>
      <c r="I38" s="267"/>
      <c r="J38" s="267"/>
      <c r="K38" s="265"/>
    </row>
    <row r="39" s="1" customFormat="1" ht="15" customHeight="1">
      <c r="B39" s="268"/>
      <c r="C39" s="269"/>
      <c r="D39" s="267"/>
      <c r="E39" s="270" t="s">
        <v>56</v>
      </c>
      <c r="F39" s="267"/>
      <c r="G39" s="267" t="s">
        <v>645</v>
      </c>
      <c r="H39" s="267"/>
      <c r="I39" s="267"/>
      <c r="J39" s="267"/>
      <c r="K39" s="265"/>
    </row>
    <row r="40" s="1" customFormat="1" ht="15" customHeight="1">
      <c r="B40" s="268"/>
      <c r="C40" s="269"/>
      <c r="D40" s="267"/>
      <c r="E40" s="270" t="s">
        <v>118</v>
      </c>
      <c r="F40" s="267"/>
      <c r="G40" s="267" t="s">
        <v>646</v>
      </c>
      <c r="H40" s="267"/>
      <c r="I40" s="267"/>
      <c r="J40" s="267"/>
      <c r="K40" s="265"/>
    </row>
    <row r="41" s="1" customFormat="1" ht="15" customHeight="1">
      <c r="B41" s="268"/>
      <c r="C41" s="269"/>
      <c r="D41" s="267"/>
      <c r="E41" s="270" t="s">
        <v>119</v>
      </c>
      <c r="F41" s="267"/>
      <c r="G41" s="267" t="s">
        <v>647</v>
      </c>
      <c r="H41" s="267"/>
      <c r="I41" s="267"/>
      <c r="J41" s="267"/>
      <c r="K41" s="265"/>
    </row>
    <row r="42" s="1" customFormat="1" ht="15" customHeight="1">
      <c r="B42" s="268"/>
      <c r="C42" s="269"/>
      <c r="D42" s="267"/>
      <c r="E42" s="270" t="s">
        <v>648</v>
      </c>
      <c r="F42" s="267"/>
      <c r="G42" s="267" t="s">
        <v>649</v>
      </c>
      <c r="H42" s="267"/>
      <c r="I42" s="267"/>
      <c r="J42" s="267"/>
      <c r="K42" s="265"/>
    </row>
    <row r="43" s="1" customFormat="1" ht="15" customHeight="1">
      <c r="B43" s="268"/>
      <c r="C43" s="269"/>
      <c r="D43" s="267"/>
      <c r="E43" s="270"/>
      <c r="F43" s="267"/>
      <c r="G43" s="267" t="s">
        <v>650</v>
      </c>
      <c r="H43" s="267"/>
      <c r="I43" s="267"/>
      <c r="J43" s="267"/>
      <c r="K43" s="265"/>
    </row>
    <row r="44" s="1" customFormat="1" ht="15" customHeight="1">
      <c r="B44" s="268"/>
      <c r="C44" s="269"/>
      <c r="D44" s="267"/>
      <c r="E44" s="270" t="s">
        <v>651</v>
      </c>
      <c r="F44" s="267"/>
      <c r="G44" s="267" t="s">
        <v>652</v>
      </c>
      <c r="H44" s="267"/>
      <c r="I44" s="267"/>
      <c r="J44" s="267"/>
      <c r="K44" s="265"/>
    </row>
    <row r="45" s="1" customFormat="1" ht="15" customHeight="1">
      <c r="B45" s="268"/>
      <c r="C45" s="269"/>
      <c r="D45" s="267"/>
      <c r="E45" s="270" t="s">
        <v>121</v>
      </c>
      <c r="F45" s="267"/>
      <c r="G45" s="267" t="s">
        <v>653</v>
      </c>
      <c r="H45" s="267"/>
      <c r="I45" s="267"/>
      <c r="J45" s="267"/>
      <c r="K45" s="265"/>
    </row>
    <row r="46" s="1" customFormat="1" ht="12.75" customHeight="1">
      <c r="B46" s="268"/>
      <c r="C46" s="269"/>
      <c r="D46" s="267"/>
      <c r="E46" s="267"/>
      <c r="F46" s="267"/>
      <c r="G46" s="267"/>
      <c r="H46" s="267"/>
      <c r="I46" s="267"/>
      <c r="J46" s="267"/>
      <c r="K46" s="265"/>
    </row>
    <row r="47" s="1" customFormat="1" ht="15" customHeight="1">
      <c r="B47" s="268"/>
      <c r="C47" s="269"/>
      <c r="D47" s="267" t="s">
        <v>654</v>
      </c>
      <c r="E47" s="267"/>
      <c r="F47" s="267"/>
      <c r="G47" s="267"/>
      <c r="H47" s="267"/>
      <c r="I47" s="267"/>
      <c r="J47" s="267"/>
      <c r="K47" s="265"/>
    </row>
    <row r="48" s="1" customFormat="1" ht="15" customHeight="1">
      <c r="B48" s="268"/>
      <c r="C48" s="269"/>
      <c r="D48" s="269"/>
      <c r="E48" s="267" t="s">
        <v>655</v>
      </c>
      <c r="F48" s="267"/>
      <c r="G48" s="267"/>
      <c r="H48" s="267"/>
      <c r="I48" s="267"/>
      <c r="J48" s="267"/>
      <c r="K48" s="265"/>
    </row>
    <row r="49" s="1" customFormat="1" ht="15" customHeight="1">
      <c r="B49" s="268"/>
      <c r="C49" s="269"/>
      <c r="D49" s="269"/>
      <c r="E49" s="267" t="s">
        <v>656</v>
      </c>
      <c r="F49" s="267"/>
      <c r="G49" s="267"/>
      <c r="H49" s="267"/>
      <c r="I49" s="267"/>
      <c r="J49" s="267"/>
      <c r="K49" s="265"/>
    </row>
    <row r="50" s="1" customFormat="1" ht="15" customHeight="1">
      <c r="B50" s="268"/>
      <c r="C50" s="269"/>
      <c r="D50" s="269"/>
      <c r="E50" s="267" t="s">
        <v>657</v>
      </c>
      <c r="F50" s="267"/>
      <c r="G50" s="267"/>
      <c r="H50" s="267"/>
      <c r="I50" s="267"/>
      <c r="J50" s="267"/>
      <c r="K50" s="265"/>
    </row>
    <row r="51" s="1" customFormat="1" ht="15" customHeight="1">
      <c r="B51" s="268"/>
      <c r="C51" s="269"/>
      <c r="D51" s="267" t="s">
        <v>658</v>
      </c>
      <c r="E51" s="267"/>
      <c r="F51" s="267"/>
      <c r="G51" s="267"/>
      <c r="H51" s="267"/>
      <c r="I51" s="267"/>
      <c r="J51" s="267"/>
      <c r="K51" s="265"/>
    </row>
    <row r="52" s="1" customFormat="1" ht="25.5" customHeight="1">
      <c r="B52" s="263"/>
      <c r="C52" s="264" t="s">
        <v>659</v>
      </c>
      <c r="D52" s="264"/>
      <c r="E52" s="264"/>
      <c r="F52" s="264"/>
      <c r="G52" s="264"/>
      <c r="H52" s="264"/>
      <c r="I52" s="264"/>
      <c r="J52" s="264"/>
      <c r="K52" s="265"/>
    </row>
    <row r="53" s="1" customFormat="1" ht="5.25" customHeight="1">
      <c r="B53" s="263"/>
      <c r="C53" s="266"/>
      <c r="D53" s="266"/>
      <c r="E53" s="266"/>
      <c r="F53" s="266"/>
      <c r="G53" s="266"/>
      <c r="H53" s="266"/>
      <c r="I53" s="266"/>
      <c r="J53" s="266"/>
      <c r="K53" s="265"/>
    </row>
    <row r="54" s="1" customFormat="1" ht="15" customHeight="1">
      <c r="B54" s="263"/>
      <c r="C54" s="267" t="s">
        <v>660</v>
      </c>
      <c r="D54" s="267"/>
      <c r="E54" s="267"/>
      <c r="F54" s="267"/>
      <c r="G54" s="267"/>
      <c r="H54" s="267"/>
      <c r="I54" s="267"/>
      <c r="J54" s="267"/>
      <c r="K54" s="265"/>
    </row>
    <row r="55" s="1" customFormat="1" ht="15" customHeight="1">
      <c r="B55" s="263"/>
      <c r="C55" s="267" t="s">
        <v>661</v>
      </c>
      <c r="D55" s="267"/>
      <c r="E55" s="267"/>
      <c r="F55" s="267"/>
      <c r="G55" s="267"/>
      <c r="H55" s="267"/>
      <c r="I55" s="267"/>
      <c r="J55" s="267"/>
      <c r="K55" s="265"/>
    </row>
    <row r="56" s="1" customFormat="1" ht="12.75" customHeight="1">
      <c r="B56" s="263"/>
      <c r="C56" s="267"/>
      <c r="D56" s="267"/>
      <c r="E56" s="267"/>
      <c r="F56" s="267"/>
      <c r="G56" s="267"/>
      <c r="H56" s="267"/>
      <c r="I56" s="267"/>
      <c r="J56" s="267"/>
      <c r="K56" s="265"/>
    </row>
    <row r="57" s="1" customFormat="1" ht="15" customHeight="1">
      <c r="B57" s="263"/>
      <c r="C57" s="267" t="s">
        <v>662</v>
      </c>
      <c r="D57" s="267"/>
      <c r="E57" s="267"/>
      <c r="F57" s="267"/>
      <c r="G57" s="267"/>
      <c r="H57" s="267"/>
      <c r="I57" s="267"/>
      <c r="J57" s="267"/>
      <c r="K57" s="265"/>
    </row>
    <row r="58" s="1" customFormat="1" ht="15" customHeight="1">
      <c r="B58" s="263"/>
      <c r="C58" s="269"/>
      <c r="D58" s="267" t="s">
        <v>663</v>
      </c>
      <c r="E58" s="267"/>
      <c r="F58" s="267"/>
      <c r="G58" s="267"/>
      <c r="H58" s="267"/>
      <c r="I58" s="267"/>
      <c r="J58" s="267"/>
      <c r="K58" s="265"/>
    </row>
    <row r="59" s="1" customFormat="1" ht="15" customHeight="1">
      <c r="B59" s="263"/>
      <c r="C59" s="269"/>
      <c r="D59" s="267" t="s">
        <v>664</v>
      </c>
      <c r="E59" s="267"/>
      <c r="F59" s="267"/>
      <c r="G59" s="267"/>
      <c r="H59" s="267"/>
      <c r="I59" s="267"/>
      <c r="J59" s="267"/>
      <c r="K59" s="265"/>
    </row>
    <row r="60" s="1" customFormat="1" ht="15" customHeight="1">
      <c r="B60" s="263"/>
      <c r="C60" s="269"/>
      <c r="D60" s="267" t="s">
        <v>665</v>
      </c>
      <c r="E60" s="267"/>
      <c r="F60" s="267"/>
      <c r="G60" s="267"/>
      <c r="H60" s="267"/>
      <c r="I60" s="267"/>
      <c r="J60" s="267"/>
      <c r="K60" s="265"/>
    </row>
    <row r="61" s="1" customFormat="1" ht="15" customHeight="1">
      <c r="B61" s="263"/>
      <c r="C61" s="269"/>
      <c r="D61" s="267" t="s">
        <v>666</v>
      </c>
      <c r="E61" s="267"/>
      <c r="F61" s="267"/>
      <c r="G61" s="267"/>
      <c r="H61" s="267"/>
      <c r="I61" s="267"/>
      <c r="J61" s="267"/>
      <c r="K61" s="265"/>
    </row>
    <row r="62" s="1" customFormat="1" ht="15" customHeight="1">
      <c r="B62" s="263"/>
      <c r="C62" s="269"/>
      <c r="D62" s="272" t="s">
        <v>667</v>
      </c>
      <c r="E62" s="272"/>
      <c r="F62" s="272"/>
      <c r="G62" s="272"/>
      <c r="H62" s="272"/>
      <c r="I62" s="272"/>
      <c r="J62" s="272"/>
      <c r="K62" s="265"/>
    </row>
    <row r="63" s="1" customFormat="1" ht="15" customHeight="1">
      <c r="B63" s="263"/>
      <c r="C63" s="269"/>
      <c r="D63" s="267" t="s">
        <v>668</v>
      </c>
      <c r="E63" s="267"/>
      <c r="F63" s="267"/>
      <c r="G63" s="267"/>
      <c r="H63" s="267"/>
      <c r="I63" s="267"/>
      <c r="J63" s="267"/>
      <c r="K63" s="265"/>
    </row>
    <row r="64" s="1" customFormat="1" ht="12.75" customHeight="1">
      <c r="B64" s="263"/>
      <c r="C64" s="269"/>
      <c r="D64" s="269"/>
      <c r="E64" s="273"/>
      <c r="F64" s="269"/>
      <c r="G64" s="269"/>
      <c r="H64" s="269"/>
      <c r="I64" s="269"/>
      <c r="J64" s="269"/>
      <c r="K64" s="265"/>
    </row>
    <row r="65" s="1" customFormat="1" ht="15" customHeight="1">
      <c r="B65" s="263"/>
      <c r="C65" s="269"/>
      <c r="D65" s="267" t="s">
        <v>669</v>
      </c>
      <c r="E65" s="267"/>
      <c r="F65" s="267"/>
      <c r="G65" s="267"/>
      <c r="H65" s="267"/>
      <c r="I65" s="267"/>
      <c r="J65" s="267"/>
      <c r="K65" s="265"/>
    </row>
    <row r="66" s="1" customFormat="1" ht="15" customHeight="1">
      <c r="B66" s="263"/>
      <c r="C66" s="269"/>
      <c r="D66" s="272" t="s">
        <v>670</v>
      </c>
      <c r="E66" s="272"/>
      <c r="F66" s="272"/>
      <c r="G66" s="272"/>
      <c r="H66" s="272"/>
      <c r="I66" s="272"/>
      <c r="J66" s="272"/>
      <c r="K66" s="265"/>
    </row>
    <row r="67" s="1" customFormat="1" ht="15" customHeight="1">
      <c r="B67" s="263"/>
      <c r="C67" s="269"/>
      <c r="D67" s="267" t="s">
        <v>671</v>
      </c>
      <c r="E67" s="267"/>
      <c r="F67" s="267"/>
      <c r="G67" s="267"/>
      <c r="H67" s="267"/>
      <c r="I67" s="267"/>
      <c r="J67" s="267"/>
      <c r="K67" s="265"/>
    </row>
    <row r="68" s="1" customFormat="1" ht="15" customHeight="1">
      <c r="B68" s="263"/>
      <c r="C68" s="269"/>
      <c r="D68" s="267" t="s">
        <v>672</v>
      </c>
      <c r="E68" s="267"/>
      <c r="F68" s="267"/>
      <c r="G68" s="267"/>
      <c r="H68" s="267"/>
      <c r="I68" s="267"/>
      <c r="J68" s="267"/>
      <c r="K68" s="265"/>
    </row>
    <row r="69" s="1" customFormat="1" ht="15" customHeight="1">
      <c r="B69" s="263"/>
      <c r="C69" s="269"/>
      <c r="D69" s="267" t="s">
        <v>673</v>
      </c>
      <c r="E69" s="267"/>
      <c r="F69" s="267"/>
      <c r="G69" s="267"/>
      <c r="H69" s="267"/>
      <c r="I69" s="267"/>
      <c r="J69" s="267"/>
      <c r="K69" s="265"/>
    </row>
    <row r="70" s="1" customFormat="1" ht="15" customHeight="1">
      <c r="B70" s="263"/>
      <c r="C70" s="269"/>
      <c r="D70" s="267" t="s">
        <v>674</v>
      </c>
      <c r="E70" s="267"/>
      <c r="F70" s="267"/>
      <c r="G70" s="267"/>
      <c r="H70" s="267"/>
      <c r="I70" s="267"/>
      <c r="J70" s="267"/>
      <c r="K70" s="265"/>
    </row>
    <row r="71" s="1" customFormat="1" ht="12.75" customHeight="1">
      <c r="B71" s="274"/>
      <c r="C71" s="275"/>
      <c r="D71" s="275"/>
      <c r="E71" s="275"/>
      <c r="F71" s="275"/>
      <c r="G71" s="275"/>
      <c r="H71" s="275"/>
      <c r="I71" s="275"/>
      <c r="J71" s="275"/>
      <c r="K71" s="276"/>
    </row>
    <row r="72" s="1" customFormat="1" ht="18.75" customHeight="1">
      <c r="B72" s="277"/>
      <c r="C72" s="277"/>
      <c r="D72" s="277"/>
      <c r="E72" s="277"/>
      <c r="F72" s="277"/>
      <c r="G72" s="277"/>
      <c r="H72" s="277"/>
      <c r="I72" s="277"/>
      <c r="J72" s="277"/>
      <c r="K72" s="278"/>
    </row>
    <row r="73" s="1" customFormat="1" ht="18.75" customHeight="1">
      <c r="B73" s="278"/>
      <c r="C73" s="278"/>
      <c r="D73" s="278"/>
      <c r="E73" s="278"/>
      <c r="F73" s="278"/>
      <c r="G73" s="278"/>
      <c r="H73" s="278"/>
      <c r="I73" s="278"/>
      <c r="J73" s="278"/>
      <c r="K73" s="278"/>
    </row>
    <row r="74" s="1" customFormat="1" ht="7.5" customHeight="1">
      <c r="B74" s="279"/>
      <c r="C74" s="280"/>
      <c r="D74" s="280"/>
      <c r="E74" s="280"/>
      <c r="F74" s="280"/>
      <c r="G74" s="280"/>
      <c r="H74" s="280"/>
      <c r="I74" s="280"/>
      <c r="J74" s="280"/>
      <c r="K74" s="281"/>
    </row>
    <row r="75" s="1" customFormat="1" ht="45" customHeight="1">
      <c r="B75" s="282"/>
      <c r="C75" s="283" t="s">
        <v>675</v>
      </c>
      <c r="D75" s="283"/>
      <c r="E75" s="283"/>
      <c r="F75" s="283"/>
      <c r="G75" s="283"/>
      <c r="H75" s="283"/>
      <c r="I75" s="283"/>
      <c r="J75" s="283"/>
      <c r="K75" s="284"/>
    </row>
    <row r="76" s="1" customFormat="1" ht="17.25" customHeight="1">
      <c r="B76" s="282"/>
      <c r="C76" s="285" t="s">
        <v>676</v>
      </c>
      <c r="D76" s="285"/>
      <c r="E76" s="285"/>
      <c r="F76" s="285" t="s">
        <v>677</v>
      </c>
      <c r="G76" s="286"/>
      <c r="H76" s="285" t="s">
        <v>56</v>
      </c>
      <c r="I76" s="285" t="s">
        <v>59</v>
      </c>
      <c r="J76" s="285" t="s">
        <v>678</v>
      </c>
      <c r="K76" s="284"/>
    </row>
    <row r="77" s="1" customFormat="1" ht="17.25" customHeight="1">
      <c r="B77" s="282"/>
      <c r="C77" s="287" t="s">
        <v>679</v>
      </c>
      <c r="D77" s="287"/>
      <c r="E77" s="287"/>
      <c r="F77" s="288" t="s">
        <v>680</v>
      </c>
      <c r="G77" s="289"/>
      <c r="H77" s="287"/>
      <c r="I77" s="287"/>
      <c r="J77" s="287" t="s">
        <v>681</v>
      </c>
      <c r="K77" s="284"/>
    </row>
    <row r="78" s="1" customFormat="1" ht="5.25" customHeight="1">
      <c r="B78" s="282"/>
      <c r="C78" s="290"/>
      <c r="D78" s="290"/>
      <c r="E78" s="290"/>
      <c r="F78" s="290"/>
      <c r="G78" s="291"/>
      <c r="H78" s="290"/>
      <c r="I78" s="290"/>
      <c r="J78" s="290"/>
      <c r="K78" s="284"/>
    </row>
    <row r="79" s="1" customFormat="1" ht="15" customHeight="1">
      <c r="B79" s="282"/>
      <c r="C79" s="270" t="s">
        <v>55</v>
      </c>
      <c r="D79" s="292"/>
      <c r="E79" s="292"/>
      <c r="F79" s="293" t="s">
        <v>682</v>
      </c>
      <c r="G79" s="294"/>
      <c r="H79" s="270" t="s">
        <v>683</v>
      </c>
      <c r="I79" s="270" t="s">
        <v>684</v>
      </c>
      <c r="J79" s="270">
        <v>20</v>
      </c>
      <c r="K79" s="284"/>
    </row>
    <row r="80" s="1" customFormat="1" ht="15" customHeight="1">
      <c r="B80" s="282"/>
      <c r="C80" s="270" t="s">
        <v>685</v>
      </c>
      <c r="D80" s="270"/>
      <c r="E80" s="270"/>
      <c r="F80" s="293" t="s">
        <v>682</v>
      </c>
      <c r="G80" s="294"/>
      <c r="H80" s="270" t="s">
        <v>686</v>
      </c>
      <c r="I80" s="270" t="s">
        <v>684</v>
      </c>
      <c r="J80" s="270">
        <v>120</v>
      </c>
      <c r="K80" s="284"/>
    </row>
    <row r="81" s="1" customFormat="1" ht="15" customHeight="1">
      <c r="B81" s="295"/>
      <c r="C81" s="270" t="s">
        <v>687</v>
      </c>
      <c r="D81" s="270"/>
      <c r="E81" s="270"/>
      <c r="F81" s="293" t="s">
        <v>688</v>
      </c>
      <c r="G81" s="294"/>
      <c r="H81" s="270" t="s">
        <v>689</v>
      </c>
      <c r="I81" s="270" t="s">
        <v>684</v>
      </c>
      <c r="J81" s="270">
        <v>50</v>
      </c>
      <c r="K81" s="284"/>
    </row>
    <row r="82" s="1" customFormat="1" ht="15" customHeight="1">
      <c r="B82" s="295"/>
      <c r="C82" s="270" t="s">
        <v>690</v>
      </c>
      <c r="D82" s="270"/>
      <c r="E82" s="270"/>
      <c r="F82" s="293" t="s">
        <v>682</v>
      </c>
      <c r="G82" s="294"/>
      <c r="H82" s="270" t="s">
        <v>691</v>
      </c>
      <c r="I82" s="270" t="s">
        <v>692</v>
      </c>
      <c r="J82" s="270"/>
      <c r="K82" s="284"/>
    </row>
    <row r="83" s="1" customFormat="1" ht="15" customHeight="1">
      <c r="B83" s="295"/>
      <c r="C83" s="296" t="s">
        <v>693</v>
      </c>
      <c r="D83" s="296"/>
      <c r="E83" s="296"/>
      <c r="F83" s="297" t="s">
        <v>688</v>
      </c>
      <c r="G83" s="296"/>
      <c r="H83" s="296" t="s">
        <v>694</v>
      </c>
      <c r="I83" s="296" t="s">
        <v>684</v>
      </c>
      <c r="J83" s="296">
        <v>15</v>
      </c>
      <c r="K83" s="284"/>
    </row>
    <row r="84" s="1" customFormat="1" ht="15" customHeight="1">
      <c r="B84" s="295"/>
      <c r="C84" s="296" t="s">
        <v>695</v>
      </c>
      <c r="D84" s="296"/>
      <c r="E84" s="296"/>
      <c r="F84" s="297" t="s">
        <v>688</v>
      </c>
      <c r="G84" s="296"/>
      <c r="H84" s="296" t="s">
        <v>696</v>
      </c>
      <c r="I84" s="296" t="s">
        <v>684</v>
      </c>
      <c r="J84" s="296">
        <v>15</v>
      </c>
      <c r="K84" s="284"/>
    </row>
    <row r="85" s="1" customFormat="1" ht="15" customHeight="1">
      <c r="B85" s="295"/>
      <c r="C85" s="296" t="s">
        <v>697</v>
      </c>
      <c r="D85" s="296"/>
      <c r="E85" s="296"/>
      <c r="F85" s="297" t="s">
        <v>688</v>
      </c>
      <c r="G85" s="296"/>
      <c r="H85" s="296" t="s">
        <v>698</v>
      </c>
      <c r="I85" s="296" t="s">
        <v>684</v>
      </c>
      <c r="J85" s="296">
        <v>20</v>
      </c>
      <c r="K85" s="284"/>
    </row>
    <row r="86" s="1" customFormat="1" ht="15" customHeight="1">
      <c r="B86" s="295"/>
      <c r="C86" s="296" t="s">
        <v>699</v>
      </c>
      <c r="D86" s="296"/>
      <c r="E86" s="296"/>
      <c r="F86" s="297" t="s">
        <v>688</v>
      </c>
      <c r="G86" s="296"/>
      <c r="H86" s="296" t="s">
        <v>700</v>
      </c>
      <c r="I86" s="296" t="s">
        <v>684</v>
      </c>
      <c r="J86" s="296">
        <v>20</v>
      </c>
      <c r="K86" s="284"/>
    </row>
    <row r="87" s="1" customFormat="1" ht="15" customHeight="1">
      <c r="B87" s="295"/>
      <c r="C87" s="270" t="s">
        <v>701</v>
      </c>
      <c r="D87" s="270"/>
      <c r="E87" s="270"/>
      <c r="F87" s="293" t="s">
        <v>688</v>
      </c>
      <c r="G87" s="294"/>
      <c r="H87" s="270" t="s">
        <v>702</v>
      </c>
      <c r="I87" s="270" t="s">
        <v>684</v>
      </c>
      <c r="J87" s="270">
        <v>50</v>
      </c>
      <c r="K87" s="284"/>
    </row>
    <row r="88" s="1" customFormat="1" ht="15" customHeight="1">
      <c r="B88" s="295"/>
      <c r="C88" s="270" t="s">
        <v>703</v>
      </c>
      <c r="D88" s="270"/>
      <c r="E88" s="270"/>
      <c r="F88" s="293" t="s">
        <v>688</v>
      </c>
      <c r="G88" s="294"/>
      <c r="H88" s="270" t="s">
        <v>704</v>
      </c>
      <c r="I88" s="270" t="s">
        <v>684</v>
      </c>
      <c r="J88" s="270">
        <v>20</v>
      </c>
      <c r="K88" s="284"/>
    </row>
    <row r="89" s="1" customFormat="1" ht="15" customHeight="1">
      <c r="B89" s="295"/>
      <c r="C89" s="270" t="s">
        <v>705</v>
      </c>
      <c r="D89" s="270"/>
      <c r="E89" s="270"/>
      <c r="F89" s="293" t="s">
        <v>688</v>
      </c>
      <c r="G89" s="294"/>
      <c r="H89" s="270" t="s">
        <v>706</v>
      </c>
      <c r="I89" s="270" t="s">
        <v>684</v>
      </c>
      <c r="J89" s="270">
        <v>20</v>
      </c>
      <c r="K89" s="284"/>
    </row>
    <row r="90" s="1" customFormat="1" ht="15" customHeight="1">
      <c r="B90" s="295"/>
      <c r="C90" s="270" t="s">
        <v>707</v>
      </c>
      <c r="D90" s="270"/>
      <c r="E90" s="270"/>
      <c r="F90" s="293" t="s">
        <v>688</v>
      </c>
      <c r="G90" s="294"/>
      <c r="H90" s="270" t="s">
        <v>708</v>
      </c>
      <c r="I90" s="270" t="s">
        <v>684</v>
      </c>
      <c r="J90" s="270">
        <v>50</v>
      </c>
      <c r="K90" s="284"/>
    </row>
    <row r="91" s="1" customFormat="1" ht="15" customHeight="1">
      <c r="B91" s="295"/>
      <c r="C91" s="270" t="s">
        <v>709</v>
      </c>
      <c r="D91" s="270"/>
      <c r="E91" s="270"/>
      <c r="F91" s="293" t="s">
        <v>688</v>
      </c>
      <c r="G91" s="294"/>
      <c r="H91" s="270" t="s">
        <v>709</v>
      </c>
      <c r="I91" s="270" t="s">
        <v>684</v>
      </c>
      <c r="J91" s="270">
        <v>50</v>
      </c>
      <c r="K91" s="284"/>
    </row>
    <row r="92" s="1" customFormat="1" ht="15" customHeight="1">
      <c r="B92" s="295"/>
      <c r="C92" s="270" t="s">
        <v>710</v>
      </c>
      <c r="D92" s="270"/>
      <c r="E92" s="270"/>
      <c r="F92" s="293" t="s">
        <v>688</v>
      </c>
      <c r="G92" s="294"/>
      <c r="H92" s="270" t="s">
        <v>711</v>
      </c>
      <c r="I92" s="270" t="s">
        <v>684</v>
      </c>
      <c r="J92" s="270">
        <v>255</v>
      </c>
      <c r="K92" s="284"/>
    </row>
    <row r="93" s="1" customFormat="1" ht="15" customHeight="1">
      <c r="B93" s="295"/>
      <c r="C93" s="270" t="s">
        <v>712</v>
      </c>
      <c r="D93" s="270"/>
      <c r="E93" s="270"/>
      <c r="F93" s="293" t="s">
        <v>682</v>
      </c>
      <c r="G93" s="294"/>
      <c r="H93" s="270" t="s">
        <v>713</v>
      </c>
      <c r="I93" s="270" t="s">
        <v>714</v>
      </c>
      <c r="J93" s="270"/>
      <c r="K93" s="284"/>
    </row>
    <row r="94" s="1" customFormat="1" ht="15" customHeight="1">
      <c r="B94" s="295"/>
      <c r="C94" s="270" t="s">
        <v>715</v>
      </c>
      <c r="D94" s="270"/>
      <c r="E94" s="270"/>
      <c r="F94" s="293" t="s">
        <v>682</v>
      </c>
      <c r="G94" s="294"/>
      <c r="H94" s="270" t="s">
        <v>716</v>
      </c>
      <c r="I94" s="270" t="s">
        <v>717</v>
      </c>
      <c r="J94" s="270"/>
      <c r="K94" s="284"/>
    </row>
    <row r="95" s="1" customFormat="1" ht="15" customHeight="1">
      <c r="B95" s="295"/>
      <c r="C95" s="270" t="s">
        <v>718</v>
      </c>
      <c r="D95" s="270"/>
      <c r="E95" s="270"/>
      <c r="F95" s="293" t="s">
        <v>682</v>
      </c>
      <c r="G95" s="294"/>
      <c r="H95" s="270" t="s">
        <v>718</v>
      </c>
      <c r="I95" s="270" t="s">
        <v>717</v>
      </c>
      <c r="J95" s="270"/>
      <c r="K95" s="284"/>
    </row>
    <row r="96" s="1" customFormat="1" ht="15" customHeight="1">
      <c r="B96" s="295"/>
      <c r="C96" s="270" t="s">
        <v>40</v>
      </c>
      <c r="D96" s="270"/>
      <c r="E96" s="270"/>
      <c r="F96" s="293" t="s">
        <v>682</v>
      </c>
      <c r="G96" s="294"/>
      <c r="H96" s="270" t="s">
        <v>719</v>
      </c>
      <c r="I96" s="270" t="s">
        <v>717</v>
      </c>
      <c r="J96" s="270"/>
      <c r="K96" s="284"/>
    </row>
    <row r="97" s="1" customFormat="1" ht="15" customHeight="1">
      <c r="B97" s="295"/>
      <c r="C97" s="270" t="s">
        <v>50</v>
      </c>
      <c r="D97" s="270"/>
      <c r="E97" s="270"/>
      <c r="F97" s="293" t="s">
        <v>682</v>
      </c>
      <c r="G97" s="294"/>
      <c r="H97" s="270" t="s">
        <v>720</v>
      </c>
      <c r="I97" s="270" t="s">
        <v>717</v>
      </c>
      <c r="J97" s="270"/>
      <c r="K97" s="284"/>
    </row>
    <row r="98" s="1" customFormat="1" ht="15" customHeight="1">
      <c r="B98" s="298"/>
      <c r="C98" s="299"/>
      <c r="D98" s="299"/>
      <c r="E98" s="299"/>
      <c r="F98" s="299"/>
      <c r="G98" s="299"/>
      <c r="H98" s="299"/>
      <c r="I98" s="299"/>
      <c r="J98" s="299"/>
      <c r="K98" s="300"/>
    </row>
    <row r="99" s="1" customFormat="1" ht="18.75" customHeight="1">
      <c r="B99" s="301"/>
      <c r="C99" s="302"/>
      <c r="D99" s="302"/>
      <c r="E99" s="302"/>
      <c r="F99" s="302"/>
      <c r="G99" s="302"/>
      <c r="H99" s="302"/>
      <c r="I99" s="302"/>
      <c r="J99" s="302"/>
      <c r="K99" s="301"/>
    </row>
    <row r="100" s="1" customFormat="1" ht="18.75" customHeight="1">
      <c r="B100" s="278"/>
      <c r="C100" s="278"/>
      <c r="D100" s="278"/>
      <c r="E100" s="278"/>
      <c r="F100" s="278"/>
      <c r="G100" s="278"/>
      <c r="H100" s="278"/>
      <c r="I100" s="278"/>
      <c r="J100" s="278"/>
      <c r="K100" s="278"/>
    </row>
    <row r="101" s="1" customFormat="1" ht="7.5" customHeight="1">
      <c r="B101" s="279"/>
      <c r="C101" s="280"/>
      <c r="D101" s="280"/>
      <c r="E101" s="280"/>
      <c r="F101" s="280"/>
      <c r="G101" s="280"/>
      <c r="H101" s="280"/>
      <c r="I101" s="280"/>
      <c r="J101" s="280"/>
      <c r="K101" s="281"/>
    </row>
    <row r="102" s="1" customFormat="1" ht="45" customHeight="1">
      <c r="B102" s="282"/>
      <c r="C102" s="283" t="s">
        <v>721</v>
      </c>
      <c r="D102" s="283"/>
      <c r="E102" s="283"/>
      <c r="F102" s="283"/>
      <c r="G102" s="283"/>
      <c r="H102" s="283"/>
      <c r="I102" s="283"/>
      <c r="J102" s="283"/>
      <c r="K102" s="284"/>
    </row>
    <row r="103" s="1" customFormat="1" ht="17.25" customHeight="1">
      <c r="B103" s="282"/>
      <c r="C103" s="285" t="s">
        <v>676</v>
      </c>
      <c r="D103" s="285"/>
      <c r="E103" s="285"/>
      <c r="F103" s="285" t="s">
        <v>677</v>
      </c>
      <c r="G103" s="286"/>
      <c r="H103" s="285" t="s">
        <v>56</v>
      </c>
      <c r="I103" s="285" t="s">
        <v>59</v>
      </c>
      <c r="J103" s="285" t="s">
        <v>678</v>
      </c>
      <c r="K103" s="284"/>
    </row>
    <row r="104" s="1" customFormat="1" ht="17.25" customHeight="1">
      <c r="B104" s="282"/>
      <c r="C104" s="287" t="s">
        <v>679</v>
      </c>
      <c r="D104" s="287"/>
      <c r="E104" s="287"/>
      <c r="F104" s="288" t="s">
        <v>680</v>
      </c>
      <c r="G104" s="289"/>
      <c r="H104" s="287"/>
      <c r="I104" s="287"/>
      <c r="J104" s="287" t="s">
        <v>681</v>
      </c>
      <c r="K104" s="284"/>
    </row>
    <row r="105" s="1" customFormat="1" ht="5.25" customHeight="1">
      <c r="B105" s="282"/>
      <c r="C105" s="285"/>
      <c r="D105" s="285"/>
      <c r="E105" s="285"/>
      <c r="F105" s="285"/>
      <c r="G105" s="303"/>
      <c r="H105" s="285"/>
      <c r="I105" s="285"/>
      <c r="J105" s="285"/>
      <c r="K105" s="284"/>
    </row>
    <row r="106" s="1" customFormat="1" ht="15" customHeight="1">
      <c r="B106" s="282"/>
      <c r="C106" s="270" t="s">
        <v>55</v>
      </c>
      <c r="D106" s="292"/>
      <c r="E106" s="292"/>
      <c r="F106" s="293" t="s">
        <v>682</v>
      </c>
      <c r="G106" s="270"/>
      <c r="H106" s="270" t="s">
        <v>722</v>
      </c>
      <c r="I106" s="270" t="s">
        <v>684</v>
      </c>
      <c r="J106" s="270">
        <v>20</v>
      </c>
      <c r="K106" s="284"/>
    </row>
    <row r="107" s="1" customFormat="1" ht="15" customHeight="1">
      <c r="B107" s="282"/>
      <c r="C107" s="270" t="s">
        <v>685</v>
      </c>
      <c r="D107" s="270"/>
      <c r="E107" s="270"/>
      <c r="F107" s="293" t="s">
        <v>682</v>
      </c>
      <c r="G107" s="270"/>
      <c r="H107" s="270" t="s">
        <v>722</v>
      </c>
      <c r="I107" s="270" t="s">
        <v>684</v>
      </c>
      <c r="J107" s="270">
        <v>120</v>
      </c>
      <c r="K107" s="284"/>
    </row>
    <row r="108" s="1" customFormat="1" ht="15" customHeight="1">
      <c r="B108" s="295"/>
      <c r="C108" s="270" t="s">
        <v>687</v>
      </c>
      <c r="D108" s="270"/>
      <c r="E108" s="270"/>
      <c r="F108" s="293" t="s">
        <v>688</v>
      </c>
      <c r="G108" s="270"/>
      <c r="H108" s="270" t="s">
        <v>722</v>
      </c>
      <c r="I108" s="270" t="s">
        <v>684</v>
      </c>
      <c r="J108" s="270">
        <v>50</v>
      </c>
      <c r="K108" s="284"/>
    </row>
    <row r="109" s="1" customFormat="1" ht="15" customHeight="1">
      <c r="B109" s="295"/>
      <c r="C109" s="270" t="s">
        <v>690</v>
      </c>
      <c r="D109" s="270"/>
      <c r="E109" s="270"/>
      <c r="F109" s="293" t="s">
        <v>682</v>
      </c>
      <c r="G109" s="270"/>
      <c r="H109" s="270" t="s">
        <v>722</v>
      </c>
      <c r="I109" s="270" t="s">
        <v>692</v>
      </c>
      <c r="J109" s="270"/>
      <c r="K109" s="284"/>
    </row>
    <row r="110" s="1" customFormat="1" ht="15" customHeight="1">
      <c r="B110" s="295"/>
      <c r="C110" s="270" t="s">
        <v>701</v>
      </c>
      <c r="D110" s="270"/>
      <c r="E110" s="270"/>
      <c r="F110" s="293" t="s">
        <v>688</v>
      </c>
      <c r="G110" s="270"/>
      <c r="H110" s="270" t="s">
        <v>722</v>
      </c>
      <c r="I110" s="270" t="s">
        <v>684</v>
      </c>
      <c r="J110" s="270">
        <v>50</v>
      </c>
      <c r="K110" s="284"/>
    </row>
    <row r="111" s="1" customFormat="1" ht="15" customHeight="1">
      <c r="B111" s="295"/>
      <c r="C111" s="270" t="s">
        <v>709</v>
      </c>
      <c r="D111" s="270"/>
      <c r="E111" s="270"/>
      <c r="F111" s="293" t="s">
        <v>688</v>
      </c>
      <c r="G111" s="270"/>
      <c r="H111" s="270" t="s">
        <v>722</v>
      </c>
      <c r="I111" s="270" t="s">
        <v>684</v>
      </c>
      <c r="J111" s="270">
        <v>50</v>
      </c>
      <c r="K111" s="284"/>
    </row>
    <row r="112" s="1" customFormat="1" ht="15" customHeight="1">
      <c r="B112" s="295"/>
      <c r="C112" s="270" t="s">
        <v>707</v>
      </c>
      <c r="D112" s="270"/>
      <c r="E112" s="270"/>
      <c r="F112" s="293" t="s">
        <v>688</v>
      </c>
      <c r="G112" s="270"/>
      <c r="H112" s="270" t="s">
        <v>722</v>
      </c>
      <c r="I112" s="270" t="s">
        <v>684</v>
      </c>
      <c r="J112" s="270">
        <v>50</v>
      </c>
      <c r="K112" s="284"/>
    </row>
    <row r="113" s="1" customFormat="1" ht="15" customHeight="1">
      <c r="B113" s="295"/>
      <c r="C113" s="270" t="s">
        <v>55</v>
      </c>
      <c r="D113" s="270"/>
      <c r="E113" s="270"/>
      <c r="F113" s="293" t="s">
        <v>682</v>
      </c>
      <c r="G113" s="270"/>
      <c r="H113" s="270" t="s">
        <v>723</v>
      </c>
      <c r="I113" s="270" t="s">
        <v>684</v>
      </c>
      <c r="J113" s="270">
        <v>20</v>
      </c>
      <c r="K113" s="284"/>
    </row>
    <row r="114" s="1" customFormat="1" ht="15" customHeight="1">
      <c r="B114" s="295"/>
      <c r="C114" s="270" t="s">
        <v>724</v>
      </c>
      <c r="D114" s="270"/>
      <c r="E114" s="270"/>
      <c r="F114" s="293" t="s">
        <v>682</v>
      </c>
      <c r="G114" s="270"/>
      <c r="H114" s="270" t="s">
        <v>725</v>
      </c>
      <c r="I114" s="270" t="s">
        <v>684</v>
      </c>
      <c r="J114" s="270">
        <v>120</v>
      </c>
      <c r="K114" s="284"/>
    </row>
    <row r="115" s="1" customFormat="1" ht="15" customHeight="1">
      <c r="B115" s="295"/>
      <c r="C115" s="270" t="s">
        <v>40</v>
      </c>
      <c r="D115" s="270"/>
      <c r="E115" s="270"/>
      <c r="F115" s="293" t="s">
        <v>682</v>
      </c>
      <c r="G115" s="270"/>
      <c r="H115" s="270" t="s">
        <v>726</v>
      </c>
      <c r="I115" s="270" t="s">
        <v>717</v>
      </c>
      <c r="J115" s="270"/>
      <c r="K115" s="284"/>
    </row>
    <row r="116" s="1" customFormat="1" ht="15" customHeight="1">
      <c r="B116" s="295"/>
      <c r="C116" s="270" t="s">
        <v>50</v>
      </c>
      <c r="D116" s="270"/>
      <c r="E116" s="270"/>
      <c r="F116" s="293" t="s">
        <v>682</v>
      </c>
      <c r="G116" s="270"/>
      <c r="H116" s="270" t="s">
        <v>727</v>
      </c>
      <c r="I116" s="270" t="s">
        <v>717</v>
      </c>
      <c r="J116" s="270"/>
      <c r="K116" s="284"/>
    </row>
    <row r="117" s="1" customFormat="1" ht="15" customHeight="1">
      <c r="B117" s="295"/>
      <c r="C117" s="270" t="s">
        <v>59</v>
      </c>
      <c r="D117" s="270"/>
      <c r="E117" s="270"/>
      <c r="F117" s="293" t="s">
        <v>682</v>
      </c>
      <c r="G117" s="270"/>
      <c r="H117" s="270" t="s">
        <v>728</v>
      </c>
      <c r="I117" s="270" t="s">
        <v>729</v>
      </c>
      <c r="J117" s="270"/>
      <c r="K117" s="284"/>
    </row>
    <row r="118" s="1" customFormat="1" ht="15" customHeight="1">
      <c r="B118" s="298"/>
      <c r="C118" s="304"/>
      <c r="D118" s="304"/>
      <c r="E118" s="304"/>
      <c r="F118" s="304"/>
      <c r="G118" s="304"/>
      <c r="H118" s="304"/>
      <c r="I118" s="304"/>
      <c r="J118" s="304"/>
      <c r="K118" s="300"/>
    </row>
    <row r="119" s="1" customFormat="1" ht="18.75" customHeight="1">
      <c r="B119" s="305"/>
      <c r="C119" s="306"/>
      <c r="D119" s="306"/>
      <c r="E119" s="306"/>
      <c r="F119" s="307"/>
      <c r="G119" s="306"/>
      <c r="H119" s="306"/>
      <c r="I119" s="306"/>
      <c r="J119" s="306"/>
      <c r="K119" s="305"/>
    </row>
    <row r="120" s="1" customFormat="1" ht="18.75" customHeight="1">
      <c r="B120" s="278"/>
      <c r="C120" s="278"/>
      <c r="D120" s="278"/>
      <c r="E120" s="278"/>
      <c r="F120" s="278"/>
      <c r="G120" s="278"/>
      <c r="H120" s="278"/>
      <c r="I120" s="278"/>
      <c r="J120" s="278"/>
      <c r="K120" s="278"/>
    </row>
    <row r="121" s="1" customFormat="1" ht="7.5" customHeight="1">
      <c r="B121" s="308"/>
      <c r="C121" s="309"/>
      <c r="D121" s="309"/>
      <c r="E121" s="309"/>
      <c r="F121" s="309"/>
      <c r="G121" s="309"/>
      <c r="H121" s="309"/>
      <c r="I121" s="309"/>
      <c r="J121" s="309"/>
      <c r="K121" s="310"/>
    </row>
    <row r="122" s="1" customFormat="1" ht="45" customHeight="1">
      <c r="B122" s="311"/>
      <c r="C122" s="261" t="s">
        <v>730</v>
      </c>
      <c r="D122" s="261"/>
      <c r="E122" s="261"/>
      <c r="F122" s="261"/>
      <c r="G122" s="261"/>
      <c r="H122" s="261"/>
      <c r="I122" s="261"/>
      <c r="J122" s="261"/>
      <c r="K122" s="312"/>
    </row>
    <row r="123" s="1" customFormat="1" ht="17.25" customHeight="1">
      <c r="B123" s="313"/>
      <c r="C123" s="285" t="s">
        <v>676</v>
      </c>
      <c r="D123" s="285"/>
      <c r="E123" s="285"/>
      <c r="F123" s="285" t="s">
        <v>677</v>
      </c>
      <c r="G123" s="286"/>
      <c r="H123" s="285" t="s">
        <v>56</v>
      </c>
      <c r="I123" s="285" t="s">
        <v>59</v>
      </c>
      <c r="J123" s="285" t="s">
        <v>678</v>
      </c>
      <c r="K123" s="314"/>
    </row>
    <row r="124" s="1" customFormat="1" ht="17.25" customHeight="1">
      <c r="B124" s="313"/>
      <c r="C124" s="287" t="s">
        <v>679</v>
      </c>
      <c r="D124" s="287"/>
      <c r="E124" s="287"/>
      <c r="F124" s="288" t="s">
        <v>680</v>
      </c>
      <c r="G124" s="289"/>
      <c r="H124" s="287"/>
      <c r="I124" s="287"/>
      <c r="J124" s="287" t="s">
        <v>681</v>
      </c>
      <c r="K124" s="314"/>
    </row>
    <row r="125" s="1" customFormat="1" ht="5.25" customHeight="1">
      <c r="B125" s="315"/>
      <c r="C125" s="290"/>
      <c r="D125" s="290"/>
      <c r="E125" s="290"/>
      <c r="F125" s="290"/>
      <c r="G125" s="316"/>
      <c r="H125" s="290"/>
      <c r="I125" s="290"/>
      <c r="J125" s="290"/>
      <c r="K125" s="317"/>
    </row>
    <row r="126" s="1" customFormat="1" ht="15" customHeight="1">
      <c r="B126" s="315"/>
      <c r="C126" s="270" t="s">
        <v>685</v>
      </c>
      <c r="D126" s="292"/>
      <c r="E126" s="292"/>
      <c r="F126" s="293" t="s">
        <v>682</v>
      </c>
      <c r="G126" s="270"/>
      <c r="H126" s="270" t="s">
        <v>722</v>
      </c>
      <c r="I126" s="270" t="s">
        <v>684</v>
      </c>
      <c r="J126" s="270">
        <v>120</v>
      </c>
      <c r="K126" s="318"/>
    </row>
    <row r="127" s="1" customFormat="1" ht="15" customHeight="1">
      <c r="B127" s="315"/>
      <c r="C127" s="270" t="s">
        <v>731</v>
      </c>
      <c r="D127" s="270"/>
      <c r="E127" s="270"/>
      <c r="F127" s="293" t="s">
        <v>682</v>
      </c>
      <c r="G127" s="270"/>
      <c r="H127" s="270" t="s">
        <v>732</v>
      </c>
      <c r="I127" s="270" t="s">
        <v>684</v>
      </c>
      <c r="J127" s="270" t="s">
        <v>733</v>
      </c>
      <c r="K127" s="318"/>
    </row>
    <row r="128" s="1" customFormat="1" ht="15" customHeight="1">
      <c r="B128" s="315"/>
      <c r="C128" s="270" t="s">
        <v>630</v>
      </c>
      <c r="D128" s="270"/>
      <c r="E128" s="270"/>
      <c r="F128" s="293" t="s">
        <v>682</v>
      </c>
      <c r="G128" s="270"/>
      <c r="H128" s="270" t="s">
        <v>734</v>
      </c>
      <c r="I128" s="270" t="s">
        <v>684</v>
      </c>
      <c r="J128" s="270" t="s">
        <v>733</v>
      </c>
      <c r="K128" s="318"/>
    </row>
    <row r="129" s="1" customFormat="1" ht="15" customHeight="1">
      <c r="B129" s="315"/>
      <c r="C129" s="270" t="s">
        <v>693</v>
      </c>
      <c r="D129" s="270"/>
      <c r="E129" s="270"/>
      <c r="F129" s="293" t="s">
        <v>688</v>
      </c>
      <c r="G129" s="270"/>
      <c r="H129" s="270" t="s">
        <v>694</v>
      </c>
      <c r="I129" s="270" t="s">
        <v>684</v>
      </c>
      <c r="J129" s="270">
        <v>15</v>
      </c>
      <c r="K129" s="318"/>
    </row>
    <row r="130" s="1" customFormat="1" ht="15" customHeight="1">
      <c r="B130" s="315"/>
      <c r="C130" s="296" t="s">
        <v>695</v>
      </c>
      <c r="D130" s="296"/>
      <c r="E130" s="296"/>
      <c r="F130" s="297" t="s">
        <v>688</v>
      </c>
      <c r="G130" s="296"/>
      <c r="H130" s="296" t="s">
        <v>696</v>
      </c>
      <c r="I130" s="296" t="s">
        <v>684</v>
      </c>
      <c r="J130" s="296">
        <v>15</v>
      </c>
      <c r="K130" s="318"/>
    </row>
    <row r="131" s="1" customFormat="1" ht="15" customHeight="1">
      <c r="B131" s="315"/>
      <c r="C131" s="296" t="s">
        <v>697</v>
      </c>
      <c r="D131" s="296"/>
      <c r="E131" s="296"/>
      <c r="F131" s="297" t="s">
        <v>688</v>
      </c>
      <c r="G131" s="296"/>
      <c r="H131" s="296" t="s">
        <v>698</v>
      </c>
      <c r="I131" s="296" t="s">
        <v>684</v>
      </c>
      <c r="J131" s="296">
        <v>20</v>
      </c>
      <c r="K131" s="318"/>
    </row>
    <row r="132" s="1" customFormat="1" ht="15" customHeight="1">
      <c r="B132" s="315"/>
      <c r="C132" s="296" t="s">
        <v>699</v>
      </c>
      <c r="D132" s="296"/>
      <c r="E132" s="296"/>
      <c r="F132" s="297" t="s">
        <v>688</v>
      </c>
      <c r="G132" s="296"/>
      <c r="H132" s="296" t="s">
        <v>700</v>
      </c>
      <c r="I132" s="296" t="s">
        <v>684</v>
      </c>
      <c r="J132" s="296">
        <v>20</v>
      </c>
      <c r="K132" s="318"/>
    </row>
    <row r="133" s="1" customFormat="1" ht="15" customHeight="1">
      <c r="B133" s="315"/>
      <c r="C133" s="270" t="s">
        <v>687</v>
      </c>
      <c r="D133" s="270"/>
      <c r="E133" s="270"/>
      <c r="F133" s="293" t="s">
        <v>688</v>
      </c>
      <c r="G133" s="270"/>
      <c r="H133" s="270" t="s">
        <v>722</v>
      </c>
      <c r="I133" s="270" t="s">
        <v>684</v>
      </c>
      <c r="J133" s="270">
        <v>50</v>
      </c>
      <c r="K133" s="318"/>
    </row>
    <row r="134" s="1" customFormat="1" ht="15" customHeight="1">
      <c r="B134" s="315"/>
      <c r="C134" s="270" t="s">
        <v>701</v>
      </c>
      <c r="D134" s="270"/>
      <c r="E134" s="270"/>
      <c r="F134" s="293" t="s">
        <v>688</v>
      </c>
      <c r="G134" s="270"/>
      <c r="H134" s="270" t="s">
        <v>722</v>
      </c>
      <c r="I134" s="270" t="s">
        <v>684</v>
      </c>
      <c r="J134" s="270">
        <v>50</v>
      </c>
      <c r="K134" s="318"/>
    </row>
    <row r="135" s="1" customFormat="1" ht="15" customHeight="1">
      <c r="B135" s="315"/>
      <c r="C135" s="270" t="s">
        <v>707</v>
      </c>
      <c r="D135" s="270"/>
      <c r="E135" s="270"/>
      <c r="F135" s="293" t="s">
        <v>688</v>
      </c>
      <c r="G135" s="270"/>
      <c r="H135" s="270" t="s">
        <v>722</v>
      </c>
      <c r="I135" s="270" t="s">
        <v>684</v>
      </c>
      <c r="J135" s="270">
        <v>50</v>
      </c>
      <c r="K135" s="318"/>
    </row>
    <row r="136" s="1" customFormat="1" ht="15" customHeight="1">
      <c r="B136" s="315"/>
      <c r="C136" s="270" t="s">
        <v>709</v>
      </c>
      <c r="D136" s="270"/>
      <c r="E136" s="270"/>
      <c r="F136" s="293" t="s">
        <v>688</v>
      </c>
      <c r="G136" s="270"/>
      <c r="H136" s="270" t="s">
        <v>722</v>
      </c>
      <c r="I136" s="270" t="s">
        <v>684</v>
      </c>
      <c r="J136" s="270">
        <v>50</v>
      </c>
      <c r="K136" s="318"/>
    </row>
    <row r="137" s="1" customFormat="1" ht="15" customHeight="1">
      <c r="B137" s="315"/>
      <c r="C137" s="270" t="s">
        <v>710</v>
      </c>
      <c r="D137" s="270"/>
      <c r="E137" s="270"/>
      <c r="F137" s="293" t="s">
        <v>688</v>
      </c>
      <c r="G137" s="270"/>
      <c r="H137" s="270" t="s">
        <v>735</v>
      </c>
      <c r="I137" s="270" t="s">
        <v>684</v>
      </c>
      <c r="J137" s="270">
        <v>255</v>
      </c>
      <c r="K137" s="318"/>
    </row>
    <row r="138" s="1" customFormat="1" ht="15" customHeight="1">
      <c r="B138" s="315"/>
      <c r="C138" s="270" t="s">
        <v>712</v>
      </c>
      <c r="D138" s="270"/>
      <c r="E138" s="270"/>
      <c r="F138" s="293" t="s">
        <v>682</v>
      </c>
      <c r="G138" s="270"/>
      <c r="H138" s="270" t="s">
        <v>736</v>
      </c>
      <c r="I138" s="270" t="s">
        <v>714</v>
      </c>
      <c r="J138" s="270"/>
      <c r="K138" s="318"/>
    </row>
    <row r="139" s="1" customFormat="1" ht="15" customHeight="1">
      <c r="B139" s="315"/>
      <c r="C139" s="270" t="s">
        <v>715</v>
      </c>
      <c r="D139" s="270"/>
      <c r="E139" s="270"/>
      <c r="F139" s="293" t="s">
        <v>682</v>
      </c>
      <c r="G139" s="270"/>
      <c r="H139" s="270" t="s">
        <v>737</v>
      </c>
      <c r="I139" s="270" t="s">
        <v>717</v>
      </c>
      <c r="J139" s="270"/>
      <c r="K139" s="318"/>
    </row>
    <row r="140" s="1" customFormat="1" ht="15" customHeight="1">
      <c r="B140" s="315"/>
      <c r="C140" s="270" t="s">
        <v>718</v>
      </c>
      <c r="D140" s="270"/>
      <c r="E140" s="270"/>
      <c r="F140" s="293" t="s">
        <v>682</v>
      </c>
      <c r="G140" s="270"/>
      <c r="H140" s="270" t="s">
        <v>718</v>
      </c>
      <c r="I140" s="270" t="s">
        <v>717</v>
      </c>
      <c r="J140" s="270"/>
      <c r="K140" s="318"/>
    </row>
    <row r="141" s="1" customFormat="1" ht="15" customHeight="1">
      <c r="B141" s="315"/>
      <c r="C141" s="270" t="s">
        <v>40</v>
      </c>
      <c r="D141" s="270"/>
      <c r="E141" s="270"/>
      <c r="F141" s="293" t="s">
        <v>682</v>
      </c>
      <c r="G141" s="270"/>
      <c r="H141" s="270" t="s">
        <v>738</v>
      </c>
      <c r="I141" s="270" t="s">
        <v>717</v>
      </c>
      <c r="J141" s="270"/>
      <c r="K141" s="318"/>
    </row>
    <row r="142" s="1" customFormat="1" ht="15" customHeight="1">
      <c r="B142" s="315"/>
      <c r="C142" s="270" t="s">
        <v>739</v>
      </c>
      <c r="D142" s="270"/>
      <c r="E142" s="270"/>
      <c r="F142" s="293" t="s">
        <v>682</v>
      </c>
      <c r="G142" s="270"/>
      <c r="H142" s="270" t="s">
        <v>740</v>
      </c>
      <c r="I142" s="270" t="s">
        <v>717</v>
      </c>
      <c r="J142" s="270"/>
      <c r="K142" s="318"/>
    </row>
    <row r="143" s="1" customFormat="1" ht="15" customHeight="1">
      <c r="B143" s="319"/>
      <c r="C143" s="320"/>
      <c r="D143" s="320"/>
      <c r="E143" s="320"/>
      <c r="F143" s="320"/>
      <c r="G143" s="320"/>
      <c r="H143" s="320"/>
      <c r="I143" s="320"/>
      <c r="J143" s="320"/>
      <c r="K143" s="321"/>
    </row>
    <row r="144" s="1" customFormat="1" ht="18.75" customHeight="1">
      <c r="B144" s="306"/>
      <c r="C144" s="306"/>
      <c r="D144" s="306"/>
      <c r="E144" s="306"/>
      <c r="F144" s="307"/>
      <c r="G144" s="306"/>
      <c r="H144" s="306"/>
      <c r="I144" s="306"/>
      <c r="J144" s="306"/>
      <c r="K144" s="306"/>
    </row>
    <row r="145" s="1" customFormat="1" ht="18.75" customHeight="1">
      <c r="B145" s="278"/>
      <c r="C145" s="278"/>
      <c r="D145" s="278"/>
      <c r="E145" s="278"/>
      <c r="F145" s="278"/>
      <c r="G145" s="278"/>
      <c r="H145" s="278"/>
      <c r="I145" s="278"/>
      <c r="J145" s="278"/>
      <c r="K145" s="278"/>
    </row>
    <row r="146" s="1" customFormat="1" ht="7.5" customHeight="1">
      <c r="B146" s="279"/>
      <c r="C146" s="280"/>
      <c r="D146" s="280"/>
      <c r="E146" s="280"/>
      <c r="F146" s="280"/>
      <c r="G146" s="280"/>
      <c r="H146" s="280"/>
      <c r="I146" s="280"/>
      <c r="J146" s="280"/>
      <c r="K146" s="281"/>
    </row>
    <row r="147" s="1" customFormat="1" ht="45" customHeight="1">
      <c r="B147" s="282"/>
      <c r="C147" s="283" t="s">
        <v>741</v>
      </c>
      <c r="D147" s="283"/>
      <c r="E147" s="283"/>
      <c r="F147" s="283"/>
      <c r="G147" s="283"/>
      <c r="H147" s="283"/>
      <c r="I147" s="283"/>
      <c r="J147" s="283"/>
      <c r="K147" s="284"/>
    </row>
    <row r="148" s="1" customFormat="1" ht="17.25" customHeight="1">
      <c r="B148" s="282"/>
      <c r="C148" s="285" t="s">
        <v>676</v>
      </c>
      <c r="D148" s="285"/>
      <c r="E148" s="285"/>
      <c r="F148" s="285" t="s">
        <v>677</v>
      </c>
      <c r="G148" s="286"/>
      <c r="H148" s="285" t="s">
        <v>56</v>
      </c>
      <c r="I148" s="285" t="s">
        <v>59</v>
      </c>
      <c r="J148" s="285" t="s">
        <v>678</v>
      </c>
      <c r="K148" s="284"/>
    </row>
    <row r="149" s="1" customFormat="1" ht="17.25" customHeight="1">
      <c r="B149" s="282"/>
      <c r="C149" s="287" t="s">
        <v>679</v>
      </c>
      <c r="D149" s="287"/>
      <c r="E149" s="287"/>
      <c r="F149" s="288" t="s">
        <v>680</v>
      </c>
      <c r="G149" s="289"/>
      <c r="H149" s="287"/>
      <c r="I149" s="287"/>
      <c r="J149" s="287" t="s">
        <v>681</v>
      </c>
      <c r="K149" s="284"/>
    </row>
    <row r="150" s="1" customFormat="1" ht="5.25" customHeight="1">
      <c r="B150" s="295"/>
      <c r="C150" s="290"/>
      <c r="D150" s="290"/>
      <c r="E150" s="290"/>
      <c r="F150" s="290"/>
      <c r="G150" s="291"/>
      <c r="H150" s="290"/>
      <c r="I150" s="290"/>
      <c r="J150" s="290"/>
      <c r="K150" s="318"/>
    </row>
    <row r="151" s="1" customFormat="1" ht="15" customHeight="1">
      <c r="B151" s="295"/>
      <c r="C151" s="322" t="s">
        <v>685</v>
      </c>
      <c r="D151" s="270"/>
      <c r="E151" s="270"/>
      <c r="F151" s="323" t="s">
        <v>682</v>
      </c>
      <c r="G151" s="270"/>
      <c r="H151" s="322" t="s">
        <v>722</v>
      </c>
      <c r="I151" s="322" t="s">
        <v>684</v>
      </c>
      <c r="J151" s="322">
        <v>120</v>
      </c>
      <c r="K151" s="318"/>
    </row>
    <row r="152" s="1" customFormat="1" ht="15" customHeight="1">
      <c r="B152" s="295"/>
      <c r="C152" s="322" t="s">
        <v>731</v>
      </c>
      <c r="D152" s="270"/>
      <c r="E152" s="270"/>
      <c r="F152" s="323" t="s">
        <v>682</v>
      </c>
      <c r="G152" s="270"/>
      <c r="H152" s="322" t="s">
        <v>742</v>
      </c>
      <c r="I152" s="322" t="s">
        <v>684</v>
      </c>
      <c r="J152" s="322" t="s">
        <v>733</v>
      </c>
      <c r="K152" s="318"/>
    </row>
    <row r="153" s="1" customFormat="1" ht="15" customHeight="1">
      <c r="B153" s="295"/>
      <c r="C153" s="322" t="s">
        <v>630</v>
      </c>
      <c r="D153" s="270"/>
      <c r="E153" s="270"/>
      <c r="F153" s="323" t="s">
        <v>682</v>
      </c>
      <c r="G153" s="270"/>
      <c r="H153" s="322" t="s">
        <v>743</v>
      </c>
      <c r="I153" s="322" t="s">
        <v>684</v>
      </c>
      <c r="J153" s="322" t="s">
        <v>733</v>
      </c>
      <c r="K153" s="318"/>
    </row>
    <row r="154" s="1" customFormat="1" ht="15" customHeight="1">
      <c r="B154" s="295"/>
      <c r="C154" s="322" t="s">
        <v>687</v>
      </c>
      <c r="D154" s="270"/>
      <c r="E154" s="270"/>
      <c r="F154" s="323" t="s">
        <v>688</v>
      </c>
      <c r="G154" s="270"/>
      <c r="H154" s="322" t="s">
        <v>722</v>
      </c>
      <c r="I154" s="322" t="s">
        <v>684</v>
      </c>
      <c r="J154" s="322">
        <v>50</v>
      </c>
      <c r="K154" s="318"/>
    </row>
    <row r="155" s="1" customFormat="1" ht="15" customHeight="1">
      <c r="B155" s="295"/>
      <c r="C155" s="322" t="s">
        <v>690</v>
      </c>
      <c r="D155" s="270"/>
      <c r="E155" s="270"/>
      <c r="F155" s="323" t="s">
        <v>682</v>
      </c>
      <c r="G155" s="270"/>
      <c r="H155" s="322" t="s">
        <v>722</v>
      </c>
      <c r="I155" s="322" t="s">
        <v>692</v>
      </c>
      <c r="J155" s="322"/>
      <c r="K155" s="318"/>
    </row>
    <row r="156" s="1" customFormat="1" ht="15" customHeight="1">
      <c r="B156" s="295"/>
      <c r="C156" s="322" t="s">
        <v>701</v>
      </c>
      <c r="D156" s="270"/>
      <c r="E156" s="270"/>
      <c r="F156" s="323" t="s">
        <v>688</v>
      </c>
      <c r="G156" s="270"/>
      <c r="H156" s="322" t="s">
        <v>722</v>
      </c>
      <c r="I156" s="322" t="s">
        <v>684</v>
      </c>
      <c r="J156" s="322">
        <v>50</v>
      </c>
      <c r="K156" s="318"/>
    </row>
    <row r="157" s="1" customFormat="1" ht="15" customHeight="1">
      <c r="B157" s="295"/>
      <c r="C157" s="322" t="s">
        <v>709</v>
      </c>
      <c r="D157" s="270"/>
      <c r="E157" s="270"/>
      <c r="F157" s="323" t="s">
        <v>688</v>
      </c>
      <c r="G157" s="270"/>
      <c r="H157" s="322" t="s">
        <v>722</v>
      </c>
      <c r="I157" s="322" t="s">
        <v>684</v>
      </c>
      <c r="J157" s="322">
        <v>50</v>
      </c>
      <c r="K157" s="318"/>
    </row>
    <row r="158" s="1" customFormat="1" ht="15" customHeight="1">
      <c r="B158" s="295"/>
      <c r="C158" s="322" t="s">
        <v>707</v>
      </c>
      <c r="D158" s="270"/>
      <c r="E158" s="270"/>
      <c r="F158" s="323" t="s">
        <v>688</v>
      </c>
      <c r="G158" s="270"/>
      <c r="H158" s="322" t="s">
        <v>722</v>
      </c>
      <c r="I158" s="322" t="s">
        <v>684</v>
      </c>
      <c r="J158" s="322">
        <v>50</v>
      </c>
      <c r="K158" s="318"/>
    </row>
    <row r="159" s="1" customFormat="1" ht="15" customHeight="1">
      <c r="B159" s="295"/>
      <c r="C159" s="322" t="s">
        <v>92</v>
      </c>
      <c r="D159" s="270"/>
      <c r="E159" s="270"/>
      <c r="F159" s="323" t="s">
        <v>682</v>
      </c>
      <c r="G159" s="270"/>
      <c r="H159" s="322" t="s">
        <v>744</v>
      </c>
      <c r="I159" s="322" t="s">
        <v>684</v>
      </c>
      <c r="J159" s="322" t="s">
        <v>745</v>
      </c>
      <c r="K159" s="318"/>
    </row>
    <row r="160" s="1" customFormat="1" ht="15" customHeight="1">
      <c r="B160" s="295"/>
      <c r="C160" s="322" t="s">
        <v>746</v>
      </c>
      <c r="D160" s="270"/>
      <c r="E160" s="270"/>
      <c r="F160" s="323" t="s">
        <v>682</v>
      </c>
      <c r="G160" s="270"/>
      <c r="H160" s="322" t="s">
        <v>747</v>
      </c>
      <c r="I160" s="322" t="s">
        <v>717</v>
      </c>
      <c r="J160" s="322"/>
      <c r="K160" s="318"/>
    </row>
    <row r="161" s="1" customFormat="1" ht="15" customHeight="1">
      <c r="B161" s="324"/>
      <c r="C161" s="304"/>
      <c r="D161" s="304"/>
      <c r="E161" s="304"/>
      <c r="F161" s="304"/>
      <c r="G161" s="304"/>
      <c r="H161" s="304"/>
      <c r="I161" s="304"/>
      <c r="J161" s="304"/>
      <c r="K161" s="325"/>
    </row>
    <row r="162" s="1" customFormat="1" ht="18.75" customHeight="1">
      <c r="B162" s="306"/>
      <c r="C162" s="316"/>
      <c r="D162" s="316"/>
      <c r="E162" s="316"/>
      <c r="F162" s="326"/>
      <c r="G162" s="316"/>
      <c r="H162" s="316"/>
      <c r="I162" s="316"/>
      <c r="J162" s="316"/>
      <c r="K162" s="306"/>
    </row>
    <row r="163" s="1" customFormat="1" ht="18.75" customHeight="1">
      <c r="B163" s="278"/>
      <c r="C163" s="278"/>
      <c r="D163" s="278"/>
      <c r="E163" s="278"/>
      <c r="F163" s="278"/>
      <c r="G163" s="278"/>
      <c r="H163" s="278"/>
      <c r="I163" s="278"/>
      <c r="J163" s="278"/>
      <c r="K163" s="278"/>
    </row>
    <row r="164" s="1" customFormat="1" ht="7.5" customHeight="1">
      <c r="B164" s="257"/>
      <c r="C164" s="258"/>
      <c r="D164" s="258"/>
      <c r="E164" s="258"/>
      <c r="F164" s="258"/>
      <c r="G164" s="258"/>
      <c r="H164" s="258"/>
      <c r="I164" s="258"/>
      <c r="J164" s="258"/>
      <c r="K164" s="259"/>
    </row>
    <row r="165" s="1" customFormat="1" ht="45" customHeight="1">
      <c r="B165" s="260"/>
      <c r="C165" s="261" t="s">
        <v>748</v>
      </c>
      <c r="D165" s="261"/>
      <c r="E165" s="261"/>
      <c r="F165" s="261"/>
      <c r="G165" s="261"/>
      <c r="H165" s="261"/>
      <c r="I165" s="261"/>
      <c r="J165" s="261"/>
      <c r="K165" s="262"/>
    </row>
    <row r="166" s="1" customFormat="1" ht="17.25" customHeight="1">
      <c r="B166" s="260"/>
      <c r="C166" s="285" t="s">
        <v>676</v>
      </c>
      <c r="D166" s="285"/>
      <c r="E166" s="285"/>
      <c r="F166" s="285" t="s">
        <v>677</v>
      </c>
      <c r="G166" s="327"/>
      <c r="H166" s="328" t="s">
        <v>56</v>
      </c>
      <c r="I166" s="328" t="s">
        <v>59</v>
      </c>
      <c r="J166" s="285" t="s">
        <v>678</v>
      </c>
      <c r="K166" s="262"/>
    </row>
    <row r="167" s="1" customFormat="1" ht="17.25" customHeight="1">
      <c r="B167" s="263"/>
      <c r="C167" s="287" t="s">
        <v>679</v>
      </c>
      <c r="D167" s="287"/>
      <c r="E167" s="287"/>
      <c r="F167" s="288" t="s">
        <v>680</v>
      </c>
      <c r="G167" s="329"/>
      <c r="H167" s="330"/>
      <c r="I167" s="330"/>
      <c r="J167" s="287" t="s">
        <v>681</v>
      </c>
      <c r="K167" s="265"/>
    </row>
    <row r="168" s="1" customFormat="1" ht="5.25" customHeight="1">
      <c r="B168" s="295"/>
      <c r="C168" s="290"/>
      <c r="D168" s="290"/>
      <c r="E168" s="290"/>
      <c r="F168" s="290"/>
      <c r="G168" s="291"/>
      <c r="H168" s="290"/>
      <c r="I168" s="290"/>
      <c r="J168" s="290"/>
      <c r="K168" s="318"/>
    </row>
    <row r="169" s="1" customFormat="1" ht="15" customHeight="1">
      <c r="B169" s="295"/>
      <c r="C169" s="270" t="s">
        <v>685</v>
      </c>
      <c r="D169" s="270"/>
      <c r="E169" s="270"/>
      <c r="F169" s="293" t="s">
        <v>682</v>
      </c>
      <c r="G169" s="270"/>
      <c r="H169" s="270" t="s">
        <v>722</v>
      </c>
      <c r="I169" s="270" t="s">
        <v>684</v>
      </c>
      <c r="J169" s="270">
        <v>120</v>
      </c>
      <c r="K169" s="318"/>
    </row>
    <row r="170" s="1" customFormat="1" ht="15" customHeight="1">
      <c r="B170" s="295"/>
      <c r="C170" s="270" t="s">
        <v>731</v>
      </c>
      <c r="D170" s="270"/>
      <c r="E170" s="270"/>
      <c r="F170" s="293" t="s">
        <v>682</v>
      </c>
      <c r="G170" s="270"/>
      <c r="H170" s="270" t="s">
        <v>732</v>
      </c>
      <c r="I170" s="270" t="s">
        <v>684</v>
      </c>
      <c r="J170" s="270" t="s">
        <v>733</v>
      </c>
      <c r="K170" s="318"/>
    </row>
    <row r="171" s="1" customFormat="1" ht="15" customHeight="1">
      <c r="B171" s="295"/>
      <c r="C171" s="270" t="s">
        <v>630</v>
      </c>
      <c r="D171" s="270"/>
      <c r="E171" s="270"/>
      <c r="F171" s="293" t="s">
        <v>682</v>
      </c>
      <c r="G171" s="270"/>
      <c r="H171" s="270" t="s">
        <v>749</v>
      </c>
      <c r="I171" s="270" t="s">
        <v>684</v>
      </c>
      <c r="J171" s="270" t="s">
        <v>733</v>
      </c>
      <c r="K171" s="318"/>
    </row>
    <row r="172" s="1" customFormat="1" ht="15" customHeight="1">
      <c r="B172" s="295"/>
      <c r="C172" s="270" t="s">
        <v>687</v>
      </c>
      <c r="D172" s="270"/>
      <c r="E172" s="270"/>
      <c r="F172" s="293" t="s">
        <v>688</v>
      </c>
      <c r="G172" s="270"/>
      <c r="H172" s="270" t="s">
        <v>749</v>
      </c>
      <c r="I172" s="270" t="s">
        <v>684</v>
      </c>
      <c r="J172" s="270">
        <v>50</v>
      </c>
      <c r="K172" s="318"/>
    </row>
    <row r="173" s="1" customFormat="1" ht="15" customHeight="1">
      <c r="B173" s="295"/>
      <c r="C173" s="270" t="s">
        <v>690</v>
      </c>
      <c r="D173" s="270"/>
      <c r="E173" s="270"/>
      <c r="F173" s="293" t="s">
        <v>682</v>
      </c>
      <c r="G173" s="270"/>
      <c r="H173" s="270" t="s">
        <v>749</v>
      </c>
      <c r="I173" s="270" t="s">
        <v>692</v>
      </c>
      <c r="J173" s="270"/>
      <c r="K173" s="318"/>
    </row>
    <row r="174" s="1" customFormat="1" ht="15" customHeight="1">
      <c r="B174" s="295"/>
      <c r="C174" s="270" t="s">
        <v>701</v>
      </c>
      <c r="D174" s="270"/>
      <c r="E174" s="270"/>
      <c r="F174" s="293" t="s">
        <v>688</v>
      </c>
      <c r="G174" s="270"/>
      <c r="H174" s="270" t="s">
        <v>749</v>
      </c>
      <c r="I174" s="270" t="s">
        <v>684</v>
      </c>
      <c r="J174" s="270">
        <v>50</v>
      </c>
      <c r="K174" s="318"/>
    </row>
    <row r="175" s="1" customFormat="1" ht="15" customHeight="1">
      <c r="B175" s="295"/>
      <c r="C175" s="270" t="s">
        <v>709</v>
      </c>
      <c r="D175" s="270"/>
      <c r="E175" s="270"/>
      <c r="F175" s="293" t="s">
        <v>688</v>
      </c>
      <c r="G175" s="270"/>
      <c r="H175" s="270" t="s">
        <v>749</v>
      </c>
      <c r="I175" s="270" t="s">
        <v>684</v>
      </c>
      <c r="J175" s="270">
        <v>50</v>
      </c>
      <c r="K175" s="318"/>
    </row>
    <row r="176" s="1" customFormat="1" ht="15" customHeight="1">
      <c r="B176" s="295"/>
      <c r="C176" s="270" t="s">
        <v>707</v>
      </c>
      <c r="D176" s="270"/>
      <c r="E176" s="270"/>
      <c r="F176" s="293" t="s">
        <v>688</v>
      </c>
      <c r="G176" s="270"/>
      <c r="H176" s="270" t="s">
        <v>749</v>
      </c>
      <c r="I176" s="270" t="s">
        <v>684</v>
      </c>
      <c r="J176" s="270">
        <v>50</v>
      </c>
      <c r="K176" s="318"/>
    </row>
    <row r="177" s="1" customFormat="1" ht="15" customHeight="1">
      <c r="B177" s="295"/>
      <c r="C177" s="270" t="s">
        <v>117</v>
      </c>
      <c r="D177" s="270"/>
      <c r="E177" s="270"/>
      <c r="F177" s="293" t="s">
        <v>682</v>
      </c>
      <c r="G177" s="270"/>
      <c r="H177" s="270" t="s">
        <v>750</v>
      </c>
      <c r="I177" s="270" t="s">
        <v>751</v>
      </c>
      <c r="J177" s="270"/>
      <c r="K177" s="318"/>
    </row>
    <row r="178" s="1" customFormat="1" ht="15" customHeight="1">
      <c r="B178" s="295"/>
      <c r="C178" s="270" t="s">
        <v>59</v>
      </c>
      <c r="D178" s="270"/>
      <c r="E178" s="270"/>
      <c r="F178" s="293" t="s">
        <v>682</v>
      </c>
      <c r="G178" s="270"/>
      <c r="H178" s="270" t="s">
        <v>752</v>
      </c>
      <c r="I178" s="270" t="s">
        <v>753</v>
      </c>
      <c r="J178" s="270">
        <v>1</v>
      </c>
      <c r="K178" s="318"/>
    </row>
    <row r="179" s="1" customFormat="1" ht="15" customHeight="1">
      <c r="B179" s="295"/>
      <c r="C179" s="270" t="s">
        <v>55</v>
      </c>
      <c r="D179" s="270"/>
      <c r="E179" s="270"/>
      <c r="F179" s="293" t="s">
        <v>682</v>
      </c>
      <c r="G179" s="270"/>
      <c r="H179" s="270" t="s">
        <v>754</v>
      </c>
      <c r="I179" s="270" t="s">
        <v>684</v>
      </c>
      <c r="J179" s="270">
        <v>20</v>
      </c>
      <c r="K179" s="318"/>
    </row>
    <row r="180" s="1" customFormat="1" ht="15" customHeight="1">
      <c r="B180" s="295"/>
      <c r="C180" s="270" t="s">
        <v>56</v>
      </c>
      <c r="D180" s="270"/>
      <c r="E180" s="270"/>
      <c r="F180" s="293" t="s">
        <v>682</v>
      </c>
      <c r="G180" s="270"/>
      <c r="H180" s="270" t="s">
        <v>755</v>
      </c>
      <c r="I180" s="270" t="s">
        <v>684</v>
      </c>
      <c r="J180" s="270">
        <v>255</v>
      </c>
      <c r="K180" s="318"/>
    </row>
    <row r="181" s="1" customFormat="1" ht="15" customHeight="1">
      <c r="B181" s="295"/>
      <c r="C181" s="270" t="s">
        <v>118</v>
      </c>
      <c r="D181" s="270"/>
      <c r="E181" s="270"/>
      <c r="F181" s="293" t="s">
        <v>682</v>
      </c>
      <c r="G181" s="270"/>
      <c r="H181" s="270" t="s">
        <v>646</v>
      </c>
      <c r="I181" s="270" t="s">
        <v>684</v>
      </c>
      <c r="J181" s="270">
        <v>10</v>
      </c>
      <c r="K181" s="318"/>
    </row>
    <row r="182" s="1" customFormat="1" ht="15" customHeight="1">
      <c r="B182" s="295"/>
      <c r="C182" s="270" t="s">
        <v>119</v>
      </c>
      <c r="D182" s="270"/>
      <c r="E182" s="270"/>
      <c r="F182" s="293" t="s">
        <v>682</v>
      </c>
      <c r="G182" s="270"/>
      <c r="H182" s="270" t="s">
        <v>756</v>
      </c>
      <c r="I182" s="270" t="s">
        <v>717</v>
      </c>
      <c r="J182" s="270"/>
      <c r="K182" s="318"/>
    </row>
    <row r="183" s="1" customFormat="1" ht="15" customHeight="1">
      <c r="B183" s="295"/>
      <c r="C183" s="270" t="s">
        <v>757</v>
      </c>
      <c r="D183" s="270"/>
      <c r="E183" s="270"/>
      <c r="F183" s="293" t="s">
        <v>682</v>
      </c>
      <c r="G183" s="270"/>
      <c r="H183" s="270" t="s">
        <v>758</v>
      </c>
      <c r="I183" s="270" t="s">
        <v>717</v>
      </c>
      <c r="J183" s="270"/>
      <c r="K183" s="318"/>
    </row>
    <row r="184" s="1" customFormat="1" ht="15" customHeight="1">
      <c r="B184" s="295"/>
      <c r="C184" s="270" t="s">
        <v>746</v>
      </c>
      <c r="D184" s="270"/>
      <c r="E184" s="270"/>
      <c r="F184" s="293" t="s">
        <v>682</v>
      </c>
      <c r="G184" s="270"/>
      <c r="H184" s="270" t="s">
        <v>759</v>
      </c>
      <c r="I184" s="270" t="s">
        <v>717</v>
      </c>
      <c r="J184" s="270"/>
      <c r="K184" s="318"/>
    </row>
    <row r="185" s="1" customFormat="1" ht="15" customHeight="1">
      <c r="B185" s="295"/>
      <c r="C185" s="270" t="s">
        <v>121</v>
      </c>
      <c r="D185" s="270"/>
      <c r="E185" s="270"/>
      <c r="F185" s="293" t="s">
        <v>688</v>
      </c>
      <c r="G185" s="270"/>
      <c r="H185" s="270" t="s">
        <v>760</v>
      </c>
      <c r="I185" s="270" t="s">
        <v>684</v>
      </c>
      <c r="J185" s="270">
        <v>50</v>
      </c>
      <c r="K185" s="318"/>
    </row>
    <row r="186" s="1" customFormat="1" ht="15" customHeight="1">
      <c r="B186" s="295"/>
      <c r="C186" s="270" t="s">
        <v>761</v>
      </c>
      <c r="D186" s="270"/>
      <c r="E186" s="270"/>
      <c r="F186" s="293" t="s">
        <v>688</v>
      </c>
      <c r="G186" s="270"/>
      <c r="H186" s="270" t="s">
        <v>762</v>
      </c>
      <c r="I186" s="270" t="s">
        <v>763</v>
      </c>
      <c r="J186" s="270"/>
      <c r="K186" s="318"/>
    </row>
    <row r="187" s="1" customFormat="1" ht="15" customHeight="1">
      <c r="B187" s="295"/>
      <c r="C187" s="270" t="s">
        <v>764</v>
      </c>
      <c r="D187" s="270"/>
      <c r="E187" s="270"/>
      <c r="F187" s="293" t="s">
        <v>688</v>
      </c>
      <c r="G187" s="270"/>
      <c r="H187" s="270" t="s">
        <v>765</v>
      </c>
      <c r="I187" s="270" t="s">
        <v>763</v>
      </c>
      <c r="J187" s="270"/>
      <c r="K187" s="318"/>
    </row>
    <row r="188" s="1" customFormat="1" ht="15" customHeight="1">
      <c r="B188" s="295"/>
      <c r="C188" s="270" t="s">
        <v>766</v>
      </c>
      <c r="D188" s="270"/>
      <c r="E188" s="270"/>
      <c r="F188" s="293" t="s">
        <v>688</v>
      </c>
      <c r="G188" s="270"/>
      <c r="H188" s="270" t="s">
        <v>767</v>
      </c>
      <c r="I188" s="270" t="s">
        <v>763</v>
      </c>
      <c r="J188" s="270"/>
      <c r="K188" s="318"/>
    </row>
    <row r="189" s="1" customFormat="1" ht="15" customHeight="1">
      <c r="B189" s="295"/>
      <c r="C189" s="331" t="s">
        <v>768</v>
      </c>
      <c r="D189" s="270"/>
      <c r="E189" s="270"/>
      <c r="F189" s="293" t="s">
        <v>688</v>
      </c>
      <c r="G189" s="270"/>
      <c r="H189" s="270" t="s">
        <v>769</v>
      </c>
      <c r="I189" s="270" t="s">
        <v>770</v>
      </c>
      <c r="J189" s="332" t="s">
        <v>771</v>
      </c>
      <c r="K189" s="318"/>
    </row>
    <row r="190" s="17" customFormat="1" ht="15" customHeight="1">
      <c r="B190" s="333"/>
      <c r="C190" s="334" t="s">
        <v>772</v>
      </c>
      <c r="D190" s="335"/>
      <c r="E190" s="335"/>
      <c r="F190" s="336" t="s">
        <v>688</v>
      </c>
      <c r="G190" s="335"/>
      <c r="H190" s="335" t="s">
        <v>773</v>
      </c>
      <c r="I190" s="335" t="s">
        <v>770</v>
      </c>
      <c r="J190" s="337" t="s">
        <v>771</v>
      </c>
      <c r="K190" s="338"/>
    </row>
    <row r="191" s="1" customFormat="1" ht="15" customHeight="1">
      <c r="B191" s="295"/>
      <c r="C191" s="331" t="s">
        <v>44</v>
      </c>
      <c r="D191" s="270"/>
      <c r="E191" s="270"/>
      <c r="F191" s="293" t="s">
        <v>682</v>
      </c>
      <c r="G191" s="270"/>
      <c r="H191" s="267" t="s">
        <v>774</v>
      </c>
      <c r="I191" s="270" t="s">
        <v>775</v>
      </c>
      <c r="J191" s="270"/>
      <c r="K191" s="318"/>
    </row>
    <row r="192" s="1" customFormat="1" ht="15" customHeight="1">
      <c r="B192" s="295"/>
      <c r="C192" s="331" t="s">
        <v>776</v>
      </c>
      <c r="D192" s="270"/>
      <c r="E192" s="270"/>
      <c r="F192" s="293" t="s">
        <v>682</v>
      </c>
      <c r="G192" s="270"/>
      <c r="H192" s="270" t="s">
        <v>777</v>
      </c>
      <c r="I192" s="270" t="s">
        <v>717</v>
      </c>
      <c r="J192" s="270"/>
      <c r="K192" s="318"/>
    </row>
    <row r="193" s="1" customFormat="1" ht="15" customHeight="1">
      <c r="B193" s="295"/>
      <c r="C193" s="331" t="s">
        <v>778</v>
      </c>
      <c r="D193" s="270"/>
      <c r="E193" s="270"/>
      <c r="F193" s="293" t="s">
        <v>682</v>
      </c>
      <c r="G193" s="270"/>
      <c r="H193" s="270" t="s">
        <v>779</v>
      </c>
      <c r="I193" s="270" t="s">
        <v>717</v>
      </c>
      <c r="J193" s="270"/>
      <c r="K193" s="318"/>
    </row>
    <row r="194" s="1" customFormat="1" ht="15" customHeight="1">
      <c r="B194" s="295"/>
      <c r="C194" s="331" t="s">
        <v>780</v>
      </c>
      <c r="D194" s="270"/>
      <c r="E194" s="270"/>
      <c r="F194" s="293" t="s">
        <v>688</v>
      </c>
      <c r="G194" s="270"/>
      <c r="H194" s="270" t="s">
        <v>781</v>
      </c>
      <c r="I194" s="270" t="s">
        <v>717</v>
      </c>
      <c r="J194" s="270"/>
      <c r="K194" s="318"/>
    </row>
    <row r="195" s="1" customFormat="1" ht="15" customHeight="1">
      <c r="B195" s="324"/>
      <c r="C195" s="339"/>
      <c r="D195" s="304"/>
      <c r="E195" s="304"/>
      <c r="F195" s="304"/>
      <c r="G195" s="304"/>
      <c r="H195" s="304"/>
      <c r="I195" s="304"/>
      <c r="J195" s="304"/>
      <c r="K195" s="325"/>
    </row>
    <row r="196" s="1" customFormat="1" ht="18.75" customHeight="1">
      <c r="B196" s="306"/>
      <c r="C196" s="316"/>
      <c r="D196" s="316"/>
      <c r="E196" s="316"/>
      <c r="F196" s="326"/>
      <c r="G196" s="316"/>
      <c r="H196" s="316"/>
      <c r="I196" s="316"/>
      <c r="J196" s="316"/>
      <c r="K196" s="306"/>
    </row>
    <row r="197" s="1" customFormat="1" ht="18.75" customHeight="1">
      <c r="B197" s="306"/>
      <c r="C197" s="316"/>
      <c r="D197" s="316"/>
      <c r="E197" s="316"/>
      <c r="F197" s="326"/>
      <c r="G197" s="316"/>
      <c r="H197" s="316"/>
      <c r="I197" s="316"/>
      <c r="J197" s="316"/>
      <c r="K197" s="306"/>
    </row>
    <row r="198" s="1" customFormat="1" ht="18.75" customHeight="1">
      <c r="B198" s="278"/>
      <c r="C198" s="278"/>
      <c r="D198" s="278"/>
      <c r="E198" s="278"/>
      <c r="F198" s="278"/>
      <c r="G198" s="278"/>
      <c r="H198" s="278"/>
      <c r="I198" s="278"/>
      <c r="J198" s="278"/>
      <c r="K198" s="278"/>
    </row>
    <row r="199" s="1" customFormat="1" ht="13.5">
      <c r="B199" s="257"/>
      <c r="C199" s="258"/>
      <c r="D199" s="258"/>
      <c r="E199" s="258"/>
      <c r="F199" s="258"/>
      <c r="G199" s="258"/>
      <c r="H199" s="258"/>
      <c r="I199" s="258"/>
      <c r="J199" s="258"/>
      <c r="K199" s="259"/>
    </row>
    <row r="200" s="1" customFormat="1" ht="21">
      <c r="B200" s="260"/>
      <c r="C200" s="261" t="s">
        <v>782</v>
      </c>
      <c r="D200" s="261"/>
      <c r="E200" s="261"/>
      <c r="F200" s="261"/>
      <c r="G200" s="261"/>
      <c r="H200" s="261"/>
      <c r="I200" s="261"/>
      <c r="J200" s="261"/>
      <c r="K200" s="262"/>
    </row>
    <row r="201" s="1" customFormat="1" ht="25.5" customHeight="1">
      <c r="B201" s="260"/>
      <c r="C201" s="340" t="s">
        <v>783</v>
      </c>
      <c r="D201" s="340"/>
      <c r="E201" s="340"/>
      <c r="F201" s="340" t="s">
        <v>784</v>
      </c>
      <c r="G201" s="341"/>
      <c r="H201" s="340" t="s">
        <v>785</v>
      </c>
      <c r="I201" s="340"/>
      <c r="J201" s="340"/>
      <c r="K201" s="262"/>
    </row>
    <row r="202" s="1" customFormat="1" ht="5.25" customHeight="1">
      <c r="B202" s="295"/>
      <c r="C202" s="290"/>
      <c r="D202" s="290"/>
      <c r="E202" s="290"/>
      <c r="F202" s="290"/>
      <c r="G202" s="316"/>
      <c r="H202" s="290"/>
      <c r="I202" s="290"/>
      <c r="J202" s="290"/>
      <c r="K202" s="318"/>
    </row>
    <row r="203" s="1" customFormat="1" ht="15" customHeight="1">
      <c r="B203" s="295"/>
      <c r="C203" s="270" t="s">
        <v>775</v>
      </c>
      <c r="D203" s="270"/>
      <c r="E203" s="270"/>
      <c r="F203" s="293" t="s">
        <v>45</v>
      </c>
      <c r="G203" s="270"/>
      <c r="H203" s="270" t="s">
        <v>786</v>
      </c>
      <c r="I203" s="270"/>
      <c r="J203" s="270"/>
      <c r="K203" s="318"/>
    </row>
    <row r="204" s="1" customFormat="1" ht="15" customHeight="1">
      <c r="B204" s="295"/>
      <c r="C204" s="270"/>
      <c r="D204" s="270"/>
      <c r="E204" s="270"/>
      <c r="F204" s="293" t="s">
        <v>46</v>
      </c>
      <c r="G204" s="270"/>
      <c r="H204" s="270" t="s">
        <v>787</v>
      </c>
      <c r="I204" s="270"/>
      <c r="J204" s="270"/>
      <c r="K204" s="318"/>
    </row>
    <row r="205" s="1" customFormat="1" ht="15" customHeight="1">
      <c r="B205" s="295"/>
      <c r="C205" s="270"/>
      <c r="D205" s="270"/>
      <c r="E205" s="270"/>
      <c r="F205" s="293" t="s">
        <v>49</v>
      </c>
      <c r="G205" s="270"/>
      <c r="H205" s="270" t="s">
        <v>788</v>
      </c>
      <c r="I205" s="270"/>
      <c r="J205" s="270"/>
      <c r="K205" s="318"/>
    </row>
    <row r="206" s="1" customFormat="1" ht="15" customHeight="1">
      <c r="B206" s="295"/>
      <c r="C206" s="270"/>
      <c r="D206" s="270"/>
      <c r="E206" s="270"/>
      <c r="F206" s="293" t="s">
        <v>47</v>
      </c>
      <c r="G206" s="270"/>
      <c r="H206" s="270" t="s">
        <v>789</v>
      </c>
      <c r="I206" s="270"/>
      <c r="J206" s="270"/>
      <c r="K206" s="318"/>
    </row>
    <row r="207" s="1" customFormat="1" ht="15" customHeight="1">
      <c r="B207" s="295"/>
      <c r="C207" s="270"/>
      <c r="D207" s="270"/>
      <c r="E207" s="270"/>
      <c r="F207" s="293" t="s">
        <v>48</v>
      </c>
      <c r="G207" s="270"/>
      <c r="H207" s="270" t="s">
        <v>790</v>
      </c>
      <c r="I207" s="270"/>
      <c r="J207" s="270"/>
      <c r="K207" s="318"/>
    </row>
    <row r="208" s="1" customFormat="1" ht="15" customHeight="1">
      <c r="B208" s="295"/>
      <c r="C208" s="270"/>
      <c r="D208" s="270"/>
      <c r="E208" s="270"/>
      <c r="F208" s="293"/>
      <c r="G208" s="270"/>
      <c r="H208" s="270"/>
      <c r="I208" s="270"/>
      <c r="J208" s="270"/>
      <c r="K208" s="318"/>
    </row>
    <row r="209" s="1" customFormat="1" ht="15" customHeight="1">
      <c r="B209" s="295"/>
      <c r="C209" s="270" t="s">
        <v>729</v>
      </c>
      <c r="D209" s="270"/>
      <c r="E209" s="270"/>
      <c r="F209" s="293" t="s">
        <v>81</v>
      </c>
      <c r="G209" s="270"/>
      <c r="H209" s="270" t="s">
        <v>791</v>
      </c>
      <c r="I209" s="270"/>
      <c r="J209" s="270"/>
      <c r="K209" s="318"/>
    </row>
    <row r="210" s="1" customFormat="1" ht="15" customHeight="1">
      <c r="B210" s="295"/>
      <c r="C210" s="270"/>
      <c r="D210" s="270"/>
      <c r="E210" s="270"/>
      <c r="F210" s="293" t="s">
        <v>624</v>
      </c>
      <c r="G210" s="270"/>
      <c r="H210" s="270" t="s">
        <v>625</v>
      </c>
      <c r="I210" s="270"/>
      <c r="J210" s="270"/>
      <c r="K210" s="318"/>
    </row>
    <row r="211" s="1" customFormat="1" ht="15" customHeight="1">
      <c r="B211" s="295"/>
      <c r="C211" s="270"/>
      <c r="D211" s="270"/>
      <c r="E211" s="270"/>
      <c r="F211" s="293" t="s">
        <v>622</v>
      </c>
      <c r="G211" s="270"/>
      <c r="H211" s="270" t="s">
        <v>792</v>
      </c>
      <c r="I211" s="270"/>
      <c r="J211" s="270"/>
      <c r="K211" s="318"/>
    </row>
    <row r="212" s="1" customFormat="1" ht="15" customHeight="1">
      <c r="B212" s="342"/>
      <c r="C212" s="270"/>
      <c r="D212" s="270"/>
      <c r="E212" s="270"/>
      <c r="F212" s="293" t="s">
        <v>626</v>
      </c>
      <c r="G212" s="331"/>
      <c r="H212" s="322" t="s">
        <v>627</v>
      </c>
      <c r="I212" s="322"/>
      <c r="J212" s="322"/>
      <c r="K212" s="343"/>
    </row>
    <row r="213" s="1" customFormat="1" ht="15" customHeight="1">
      <c r="B213" s="342"/>
      <c r="C213" s="270"/>
      <c r="D213" s="270"/>
      <c r="E213" s="270"/>
      <c r="F213" s="293" t="s">
        <v>628</v>
      </c>
      <c r="G213" s="331"/>
      <c r="H213" s="322" t="s">
        <v>607</v>
      </c>
      <c r="I213" s="322"/>
      <c r="J213" s="322"/>
      <c r="K213" s="343"/>
    </row>
    <row r="214" s="1" customFormat="1" ht="15" customHeight="1">
      <c r="B214" s="342"/>
      <c r="C214" s="270"/>
      <c r="D214" s="270"/>
      <c r="E214" s="270"/>
      <c r="F214" s="293"/>
      <c r="G214" s="331"/>
      <c r="H214" s="322"/>
      <c r="I214" s="322"/>
      <c r="J214" s="322"/>
      <c r="K214" s="343"/>
    </row>
    <row r="215" s="1" customFormat="1" ht="15" customHeight="1">
      <c r="B215" s="342"/>
      <c r="C215" s="270" t="s">
        <v>753</v>
      </c>
      <c r="D215" s="270"/>
      <c r="E215" s="270"/>
      <c r="F215" s="293">
        <v>1</v>
      </c>
      <c r="G215" s="331"/>
      <c r="H215" s="322" t="s">
        <v>793</v>
      </c>
      <c r="I215" s="322"/>
      <c r="J215" s="322"/>
      <c r="K215" s="343"/>
    </row>
    <row r="216" s="1" customFormat="1" ht="15" customHeight="1">
      <c r="B216" s="342"/>
      <c r="C216" s="270"/>
      <c r="D216" s="270"/>
      <c r="E216" s="270"/>
      <c r="F216" s="293">
        <v>2</v>
      </c>
      <c r="G216" s="331"/>
      <c r="H216" s="322" t="s">
        <v>794</v>
      </c>
      <c r="I216" s="322"/>
      <c r="J216" s="322"/>
      <c r="K216" s="343"/>
    </row>
    <row r="217" s="1" customFormat="1" ht="15" customHeight="1">
      <c r="B217" s="342"/>
      <c r="C217" s="270"/>
      <c r="D217" s="270"/>
      <c r="E217" s="270"/>
      <c r="F217" s="293">
        <v>3</v>
      </c>
      <c r="G217" s="331"/>
      <c r="H217" s="322" t="s">
        <v>795</v>
      </c>
      <c r="I217" s="322"/>
      <c r="J217" s="322"/>
      <c r="K217" s="343"/>
    </row>
    <row r="218" s="1" customFormat="1" ht="15" customHeight="1">
      <c r="B218" s="342"/>
      <c r="C218" s="270"/>
      <c r="D218" s="270"/>
      <c r="E218" s="270"/>
      <c r="F218" s="293">
        <v>4</v>
      </c>
      <c r="G218" s="331"/>
      <c r="H218" s="322" t="s">
        <v>796</v>
      </c>
      <c r="I218" s="322"/>
      <c r="J218" s="322"/>
      <c r="K218" s="343"/>
    </row>
    <row r="219" s="1" customFormat="1" ht="12.75" customHeight="1">
      <c r="B219" s="344"/>
      <c r="C219" s="345"/>
      <c r="D219" s="345"/>
      <c r="E219" s="345"/>
      <c r="F219" s="345"/>
      <c r="G219" s="345"/>
      <c r="H219" s="345"/>
      <c r="I219" s="345"/>
      <c r="J219" s="345"/>
      <c r="K219" s="34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Jaroslav Stolička</dc:creator>
  <cp:lastModifiedBy>Jaroslav Stolička</cp:lastModifiedBy>
  <dcterms:created xsi:type="dcterms:W3CDTF">2025-05-13T10:02:48Z</dcterms:created>
  <dcterms:modified xsi:type="dcterms:W3CDTF">2025-05-13T10:02:50Z</dcterms:modified>
</cp:coreProperties>
</file>