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Jih\2025\2. 41924-1 Stavěšice\VZ\"/>
    </mc:Choice>
  </mc:AlternateContent>
  <xr:revisionPtr revIDLastSave="0" documentId="13_ncr:1_{AABA31A6-2BDA-4613-8D73-41F30F19AB2E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201'!$A$1:$I$56</definedName>
  </definedNames>
  <calcPr calcId="191029"/>
  <webPublishing codePage="0"/>
</workbook>
</file>

<file path=xl/calcChain.xml><?xml version="1.0" encoding="utf-8"?>
<calcChain xmlns="http://schemas.openxmlformats.org/spreadsheetml/2006/main">
  <c r="I49" i="4" l="1"/>
  <c r="O49" i="4" s="1"/>
  <c r="I14" i="4"/>
  <c r="O14" i="4" s="1"/>
  <c r="I9" i="4"/>
  <c r="O9" i="4" s="1"/>
  <c r="Q8" i="4" l="1"/>
  <c r="I8" i="4" s="1"/>
  <c r="Q13" i="4"/>
  <c r="I13" i="4" s="1"/>
  <c r="R8" i="4"/>
  <c r="O8" i="4" s="1"/>
  <c r="R13" i="4"/>
  <c r="O13" i="4" s="1"/>
  <c r="I39" i="4"/>
  <c r="O39" i="4" s="1"/>
  <c r="I44" i="4" l="1"/>
  <c r="Q43" i="4" s="1"/>
  <c r="I19" i="4"/>
  <c r="O44" i="4" l="1"/>
  <c r="R43" i="4" s="1"/>
  <c r="I43" i="4"/>
  <c r="O19" i="4"/>
  <c r="O43" i="4"/>
  <c r="I53" i="4"/>
  <c r="Q48" i="4" s="1"/>
  <c r="I35" i="4"/>
  <c r="I31" i="4"/>
  <c r="O31" i="4" s="1"/>
  <c r="I27" i="4"/>
  <c r="O27" i="4" s="1"/>
  <c r="I23" i="4"/>
  <c r="O23" i="4" l="1"/>
  <c r="Q18" i="4"/>
  <c r="I18" i="4" s="1"/>
  <c r="O35" i="4"/>
  <c r="O53" i="4"/>
  <c r="R48" i="4" s="1"/>
  <c r="I48" i="4"/>
  <c r="R18" i="4" l="1"/>
  <c r="O18" i="4" s="1"/>
  <c r="I3" i="4"/>
  <c r="C11" i="2" s="1"/>
  <c r="O48" i="4"/>
  <c r="I22" i="3"/>
  <c r="O22" i="3" s="1"/>
  <c r="I18" i="3"/>
  <c r="I14" i="3"/>
  <c r="O14" i="3" s="1"/>
  <c r="I10" i="3"/>
  <c r="O10" i="3" s="1"/>
  <c r="Q9" i="3" l="1"/>
  <c r="I9" i="3" s="1"/>
  <c r="I3" i="3" s="1"/>
  <c r="C10" i="2" s="1"/>
  <c r="O2" i="4"/>
  <c r="O18" i="3"/>
  <c r="R9" i="3" s="1"/>
  <c r="O9" i="3" l="1"/>
  <c r="O2" i="3" s="1"/>
  <c r="C6" i="2" l="1"/>
</calcChain>
</file>

<file path=xl/sharedStrings.xml><?xml version="1.0" encoding="utf-8"?>
<sst xmlns="http://schemas.openxmlformats.org/spreadsheetml/2006/main" count="271" uniqueCount="122">
  <si>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</si>
  <si>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</si>
  <si>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</si>
  <si>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</si>
  <si>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</si>
  <si>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</si>
  <si>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</si>
  <si>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</si>
  <si>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</si>
  <si>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</si>
  <si>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</si>
  <si>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</si>
  <si>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</si>
  <si>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</si>
  <si>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</si>
  <si>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</si>
  <si>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</si>
  <si>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</si>
  <si>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</si>
  <si>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</si>
  <si>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</si>
  <si>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</si>
  <si>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</si>
  <si>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</si>
  <si>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</si>
  <si>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</si>
  <si>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</si>
  <si>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</si>
  <si>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</si>
  <si>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</si>
  <si>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</si>
  <si>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</si>
  <si>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</si>
  <si>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</si>
  <si>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</si>
  <si>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</si>
  <si>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</si>
  <si>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</si>
  <si>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</si>
  <si>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</si>
  <si>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</si>
  <si>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</si>
  <si>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</si>
  <si>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</si>
  <si>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</si>
  <si>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</si>
  <si>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</si>
  <si>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Objekt</t>
  </si>
  <si>
    <t>Popis</t>
  </si>
  <si>
    <t>OC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</si>
  <si>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</si>
  <si>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</si>
  <si>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</si>
  <si>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</si>
  <si>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</si>
  <si>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</si>
  <si>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</si>
  <si>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</si>
  <si>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</si>
  <si>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</si>
  <si>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</si>
  <si>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</si>
  <si>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</si>
  <si>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</si>
  <si>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</si>
  <si>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</si>
  <si>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</si>
  <si>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</si>
  <si>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</si>
  <si>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</si>
  <si>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</si>
  <si>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</si>
  <si>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</si>
  <si>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</si>
  <si>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</si>
  <si>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</si>
  <si>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</si>
  <si>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</si>
  <si>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</si>
  <si>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00001</t>
  </si>
  <si>
    <t>Vytyčení obvodu prostoru staveniště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</si>
  <si>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</si>
  <si>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</si>
  <si>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</si>
  <si>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</si>
  <si>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</si>
  <si>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</si>
  <si>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</si>
  <si>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líce opěr a křídel, podhledu a boků nosné konstrukce a obou říms</t>
  </si>
  <si>
    <t>SPÁROVÁNÍ STARÉHO ZDIVA CEMENTOVOU MALTOU</t>
  </si>
  <si>
    <t>položka zahrnuje: dodávku veškerého materiálu potřebného pro předepsanou úpravu v předepsané kvalitě, vyčištění spar (vyškrábání), vypláchnutí spar vodou, očištění povrchu spárování, odklizení suti a přebytečného materiálu,                                                     potřebná lešení</t>
  </si>
  <si>
    <t>Stavba: III/41924 Stavěšice, most 41924-1 přes Šardický potok</t>
  </si>
  <si>
    <t>III/41924 Stavěšice, most 41924-1 přes Šardický potok</t>
  </si>
  <si>
    <t>Most ev.č. 41924-1</t>
  </si>
  <si>
    <t xml:space="preserve">Plocha říms (0,10+0,45+0,50+0,20)*10,5*2=26,250 [A] 
</t>
  </si>
  <si>
    <t>Sanace podhledu a boků nosné konstrukce</t>
  </si>
  <si>
    <t>Sanace podhledu a boků nosné konstrukce + obě římsy</t>
  </si>
  <si>
    <t>Líce obou opěr a křídel</t>
  </si>
  <si>
    <t xml:space="preserve">Podhled a boky nosné konstrukce 6,00*4,50+(0,20*2*6+0,40*2)*4,50=41,400 [A] 
</t>
  </si>
  <si>
    <t>Podhled a boky nosné konstrukce 6,00*4,50+(0,20*2*6+0,40*2)*4,50=41,400 [A] 
Plocha říms (0,10+0,45+0,50+0,20)*10,5*2=26,250  [B]                                                                             Celkem: A+B=67,650 [C]</t>
  </si>
  <si>
    <t>014102</t>
  </si>
  <si>
    <t>POPLATKY ZA SKLÁDKU</t>
  </si>
  <si>
    <t>T</t>
  </si>
  <si>
    <t>zemina, kamení</t>
  </si>
  <si>
    <t>zahrnuje veškeré poplatky provozovateli skládky související s uložením odpadu na skládce.</t>
  </si>
  <si>
    <t>Zemní práce</t>
  </si>
  <si>
    <t>11130</t>
  </si>
  <si>
    <t>SEJMUTÍ DRNU</t>
  </si>
  <si>
    <t>včetně vodorovné dopravy  a uložení na skládku</t>
  </si>
  <si>
    <t>v místech úpravy kolem křídla, pod budovaným skluzem, průměrná tloušťka 15 cm 
včetně odvozu a uložení na skládku do 18 km  
zaměřeno na stavbě</t>
  </si>
  <si>
    <t>935212</t>
  </si>
  <si>
    <t>PŘÍKOPOVÉ ŽLABY Z BETON TVÁRNIC ŠÍŘ DO 600MM DO BETONU TL 100MM</t>
  </si>
  <si>
    <t>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</si>
  <si>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</si>
  <si>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2*0,35=0,700 [A]</t>
  </si>
  <si>
    <t>0,7*1,00=0,700 [A]</t>
  </si>
  <si>
    <t xml:space="preserve">"11130" 
0,70*0,15*2,00=0,210 [A] 
</t>
  </si>
  <si>
    <t>odvod dešťové vody ze silnice za opěrou 2 - tvárnice 2 ks</t>
  </si>
  <si>
    <t>Sanace výztuže podhledu a boků nosné konstrukce 25% plochy</t>
  </si>
  <si>
    <t xml:space="preserve">Podhled a boky nosné konstrukce 0,25*(6,00*4,50+(0,20*2*6+0,40*2))*4,50=10,350 [A] 
</t>
  </si>
  <si>
    <t>Líce opěr 6,00*0,70*2=8,400 [A] 
Líce křídel (1,70*3,0/2)*4=10,200  [B]                                                                             Celkem: A+B=18,600 [C]</t>
  </si>
  <si>
    <t>Podhled a boky nosné konstrukce 6,00*4,50+(0,20*2*6+0,40*2)*4,50=41,400 [A] 
Líce opěr 6,00*0,70*2=8,400 [B] 
Líce křídel (1,70*3,0/2)*4=10,200 [C] 
Římsy (0,10+0,45+0,50+0,20)*10,5*2=26,250 [D] 
Celkem: A+B+C+D=86,250 [E]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</si>
</sst>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6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0" fillId="2" borderId="3" xfId="6" applyFont="1" applyFill="1" applyBorder="1"/>
    <xf numFmtId="0" fontId="15" fillId="2" borderId="5" xfId="6" applyFont="1" applyFill="1" applyBorder="1" applyAlignment="1">
      <alignment horizontal="right"/>
    </xf>
    <xf numFmtId="0" fontId="15" fillId="2" borderId="5" xfId="6" applyFont="1" applyFill="1" applyBorder="1" applyAlignment="1">
      <alignment wrapText="1"/>
    </xf>
    <xf numFmtId="4" fontId="15" fillId="2" borderId="5" xfId="6" applyNumberFormat="1" applyFont="1" applyFill="1" applyBorder="1" applyAlignment="1">
      <alignment horizontal="center"/>
    </xf>
    <xf numFmtId="0" fontId="15" fillId="2" borderId="3" xfId="6" applyFont="1" applyFill="1" applyBorder="1" applyAlignment="1">
      <alignment horizontal="right"/>
    </xf>
    <xf numFmtId="4" fontId="15" fillId="2" borderId="3" xfId="6" applyNumberFormat="1" applyFont="1" applyFill="1" applyBorder="1" applyAlignment="1">
      <alignment horizontal="center"/>
    </xf>
    <xf numFmtId="0" fontId="0" fillId="0" borderId="0" xfId="0" applyFill="1"/>
    <xf numFmtId="4" fontId="0" fillId="0" borderId="0" xfId="0" applyNumberFormat="1"/>
    <xf numFmtId="0" fontId="0" fillId="0" borderId="4" xfId="6" applyFont="1" applyFill="1" applyBorder="1"/>
    <xf numFmtId="0" fontId="0" fillId="0" borderId="6" xfId="6" applyFont="1" applyFill="1" applyBorder="1" applyAlignment="1">
      <alignment horizontal="center"/>
    </xf>
    <xf numFmtId="0" fontId="0" fillId="0" borderId="0" xfId="6" applyFont="1" applyFill="1" applyBorder="1"/>
    <xf numFmtId="4" fontId="13" fillId="0" borderId="1" xfId="8" applyNumberFormat="1" applyBorder="1" applyAlignment="1">
      <alignment horizontal="center"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6"/>
      <c r="B1" s="22"/>
      <c r="C1" s="22"/>
      <c r="D1" s="22"/>
      <c r="E1" s="22"/>
    </row>
    <row r="2" spans="1:5" ht="12.75" customHeight="1" x14ac:dyDescent="0.2">
      <c r="A2" s="106"/>
      <c r="B2" s="107" t="s">
        <v>44</v>
      </c>
      <c r="C2" s="22"/>
      <c r="D2" s="22"/>
      <c r="E2" s="22"/>
    </row>
    <row r="3" spans="1:5" ht="20.100000000000001" customHeight="1" x14ac:dyDescent="0.2">
      <c r="A3" s="106"/>
      <c r="B3" s="106"/>
      <c r="C3" s="22"/>
      <c r="D3" s="22"/>
      <c r="E3" s="22"/>
    </row>
    <row r="4" spans="1:5" ht="20.100000000000001" customHeight="1" x14ac:dyDescent="0.2">
      <c r="A4" s="22"/>
      <c r="B4" s="108" t="s">
        <v>91</v>
      </c>
      <c r="C4" s="106"/>
      <c r="D4" s="106"/>
      <c r="E4" s="22"/>
    </row>
    <row r="5" spans="1:5" ht="12.75" customHeight="1" x14ac:dyDescent="0.2">
      <c r="A5" s="22"/>
      <c r="B5" s="106" t="s">
        <v>45</v>
      </c>
      <c r="C5" s="106"/>
      <c r="D5" s="106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/>
      <c r="C7" s="25"/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47</v>
      </c>
      <c r="B9" s="27" t="s">
        <v>48</v>
      </c>
      <c r="C9" s="27" t="s">
        <v>49</v>
      </c>
      <c r="D9" s="27"/>
      <c r="E9" s="27"/>
    </row>
    <row r="10" spans="1:5" ht="12.75" customHeight="1" x14ac:dyDescent="0.2">
      <c r="A10" s="28" t="s">
        <v>50</v>
      </c>
      <c r="B10" s="28" t="s">
        <v>51</v>
      </c>
      <c r="C10" s="29">
        <f>'000'!I3</f>
        <v>0</v>
      </c>
      <c r="D10" s="29"/>
      <c r="E10" s="29"/>
    </row>
    <row r="11" spans="1:5" ht="12.75" customHeight="1" x14ac:dyDescent="0.2">
      <c r="A11" s="28" t="s">
        <v>52</v>
      </c>
      <c r="B11" s="69" t="s">
        <v>93</v>
      </c>
      <c r="C11" s="29">
        <f>'SO 201'!I3</f>
        <v>0</v>
      </c>
      <c r="D11" s="29"/>
      <c r="E11" s="29"/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hidden="1" customWidth="1"/>
    <col min="17" max="17" width="10.7109375" style="23" hidden="1" customWidth="1"/>
    <col min="18" max="18" width="9.140625" style="23" hidden="1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53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0"/>
      <c r="D3" s="106"/>
      <c r="E3" s="68" t="s">
        <v>92</v>
      </c>
      <c r="F3" s="22"/>
      <c r="G3" s="33"/>
      <c r="H3" s="34" t="s">
        <v>54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55</v>
      </c>
      <c r="C4" s="110" t="s">
        <v>56</v>
      </c>
      <c r="D4" s="106"/>
      <c r="E4" s="32" t="s">
        <v>57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1"/>
      <c r="D5" s="11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9" t="s">
        <v>14</v>
      </c>
      <c r="B6" s="109" t="s">
        <v>16</v>
      </c>
      <c r="C6" s="109" t="s">
        <v>18</v>
      </c>
      <c r="D6" s="109" t="s">
        <v>58</v>
      </c>
      <c r="E6" s="109" t="s">
        <v>20</v>
      </c>
      <c r="F6" s="109" t="s">
        <v>22</v>
      </c>
      <c r="G6" s="109" t="s">
        <v>24</v>
      </c>
      <c r="H6" s="109" t="s">
        <v>59</v>
      </c>
      <c r="I6" s="109"/>
    </row>
    <row r="7" spans="1:18" ht="12.75" customHeight="1" x14ac:dyDescent="0.2">
      <c r="A7" s="109"/>
      <c r="B7" s="109"/>
      <c r="C7" s="109"/>
      <c r="D7" s="109"/>
      <c r="E7" s="109"/>
      <c r="F7" s="109"/>
      <c r="G7" s="10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2" t="s">
        <v>79</v>
      </c>
      <c r="D10" s="8" t="s">
        <v>60</v>
      </c>
      <c r="E10" s="12" t="s">
        <v>80</v>
      </c>
      <c r="F10" s="13" t="s">
        <v>61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3" t="s">
        <v>62</v>
      </c>
      <c r="D14" s="8" t="s">
        <v>60</v>
      </c>
      <c r="E14" s="12" t="s">
        <v>64</v>
      </c>
      <c r="F14" s="13" t="s">
        <v>61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3" t="s">
        <v>63</v>
      </c>
      <c r="D18" s="49" t="s">
        <v>60</v>
      </c>
      <c r="E18" s="50" t="s">
        <v>65</v>
      </c>
      <c r="F18" s="51" t="s">
        <v>61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66</v>
      </c>
      <c r="D22" s="49" t="s">
        <v>5</v>
      </c>
      <c r="E22" s="50" t="s">
        <v>67</v>
      </c>
      <c r="F22" s="61" t="s">
        <v>61</v>
      </c>
      <c r="G22" s="62">
        <v>1</v>
      </c>
      <c r="H22" s="63">
        <v>0</v>
      </c>
      <c r="I22" s="105">
        <f>ROUND(ROUND(H22,2)*ROUND(G22,3),2)</f>
        <v>0</v>
      </c>
      <c r="O22" s="23">
        <f>(I22*21)/100</f>
        <v>0</v>
      </c>
      <c r="P22" s="23" t="s">
        <v>12</v>
      </c>
    </row>
    <row r="23" spans="1:17" ht="135" customHeight="1" x14ac:dyDescent="0.2">
      <c r="E23" s="64" t="s">
        <v>68</v>
      </c>
    </row>
    <row r="24" spans="1:17" ht="12.75" customHeight="1" x14ac:dyDescent="0.2">
      <c r="E24" s="55"/>
    </row>
    <row r="25" spans="1:17" ht="12.75" customHeight="1" x14ac:dyDescent="0.2">
      <c r="E25" s="55" t="s">
        <v>69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6"/>
  <sheetViews>
    <sheetView topLeftCell="B1" workbookViewId="0">
      <pane ySplit="7" topLeftCell="A8" activePane="bottomLeft" state="frozen"/>
      <selection pane="bottomLeft" activeCell="D9" sqref="D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hidden="1" customWidth="1"/>
    <col min="17" max="17" width="10.7109375" style="70" hidden="1" customWidth="1"/>
    <col min="18" max="18" width="9.140625" style="70" hidden="1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0+O18+O48+O43+O13+O8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14"/>
      <c r="D3" s="115"/>
      <c r="E3" s="68" t="s">
        <v>92</v>
      </c>
      <c r="F3" s="66"/>
      <c r="G3" s="3"/>
      <c r="H3" s="2" t="s">
        <v>52</v>
      </c>
      <c r="I3" s="21">
        <f>0+I18+I48+I43+I8+I13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6" t="s">
        <v>52</v>
      </c>
      <c r="D4" s="117"/>
      <c r="E4" s="6" t="s">
        <v>93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13" t="s">
        <v>14</v>
      </c>
      <c r="B5" s="113" t="s">
        <v>16</v>
      </c>
      <c r="C5" s="113" t="s">
        <v>18</v>
      </c>
      <c r="D5" s="113" t="s">
        <v>19</v>
      </c>
      <c r="E5" s="113" t="s">
        <v>20</v>
      </c>
      <c r="F5" s="113" t="s">
        <v>22</v>
      </c>
      <c r="G5" s="113" t="s">
        <v>24</v>
      </c>
      <c r="H5" s="113" t="s">
        <v>26</v>
      </c>
      <c r="I5" s="113"/>
      <c r="O5" s="70" t="s">
        <v>10</v>
      </c>
      <c r="P5" s="70" t="s">
        <v>12</v>
      </c>
    </row>
    <row r="6" spans="1:18" ht="12.75" customHeight="1" x14ac:dyDescent="0.2">
      <c r="A6" s="113"/>
      <c r="B6" s="113"/>
      <c r="C6" s="113"/>
      <c r="D6" s="113"/>
      <c r="E6" s="113"/>
      <c r="F6" s="113"/>
      <c r="G6" s="113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7" t="s">
        <v>31</v>
      </c>
      <c r="B8" s="7"/>
      <c r="C8" s="95" t="s">
        <v>15</v>
      </c>
      <c r="D8" s="7"/>
      <c r="E8" s="96" t="s">
        <v>32</v>
      </c>
      <c r="F8" s="7"/>
      <c r="G8" s="7"/>
      <c r="H8" s="7"/>
      <c r="I8" s="97">
        <f>0+Q8</f>
        <v>0</v>
      </c>
      <c r="J8" s="102"/>
      <c r="O8">
        <f>0+R8</f>
        <v>0</v>
      </c>
      <c r="Q8" s="101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100</v>
      </c>
      <c r="D9" s="8"/>
      <c r="E9" s="75" t="s">
        <v>101</v>
      </c>
      <c r="F9" s="13" t="s">
        <v>102</v>
      </c>
      <c r="G9" s="14">
        <v>0.21</v>
      </c>
      <c r="H9" s="15">
        <v>0</v>
      </c>
      <c r="I9" s="15">
        <f>ROUND(ROUND(H9,2)*ROUND(G9,3),2)</f>
        <v>0</v>
      </c>
      <c r="J9" s="103"/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17" t="s">
        <v>103</v>
      </c>
      <c r="J10" s="100"/>
    </row>
    <row r="11" spans="1:18" customFormat="1" ht="25.5" customHeight="1" x14ac:dyDescent="0.2">
      <c r="A11" s="18" t="s">
        <v>36</v>
      </c>
      <c r="E11" s="92" t="s">
        <v>116</v>
      </c>
      <c r="J11" s="100"/>
    </row>
    <row r="12" spans="1:18" customFormat="1" ht="25.5" customHeight="1" x14ac:dyDescent="0.2">
      <c r="A12" t="s">
        <v>37</v>
      </c>
      <c r="E12" s="17" t="s">
        <v>104</v>
      </c>
      <c r="J12" s="100"/>
    </row>
    <row r="13" spans="1:18" customFormat="1" ht="12.75" customHeight="1" x14ac:dyDescent="0.2">
      <c r="A13" s="94" t="s">
        <v>31</v>
      </c>
      <c r="B13" s="94"/>
      <c r="C13" s="98" t="s">
        <v>17</v>
      </c>
      <c r="D13" s="94"/>
      <c r="E13" s="96" t="s">
        <v>105</v>
      </c>
      <c r="F13" s="94"/>
      <c r="G13" s="94"/>
      <c r="H13" s="94"/>
      <c r="I13" s="99">
        <f>0+Q13</f>
        <v>0</v>
      </c>
      <c r="J13" s="104"/>
      <c r="O13">
        <f>0+R13</f>
        <v>0</v>
      </c>
      <c r="Q13" s="101">
        <f>0+I14</f>
        <v>0</v>
      </c>
      <c r="R13">
        <f>0+O14</f>
        <v>0</v>
      </c>
    </row>
    <row r="14" spans="1:18" customFormat="1" x14ac:dyDescent="0.2">
      <c r="A14" s="8" t="s">
        <v>33</v>
      </c>
      <c r="B14" s="11">
        <v>2</v>
      </c>
      <c r="C14" s="11" t="s">
        <v>106</v>
      </c>
      <c r="D14" s="8" t="s">
        <v>5</v>
      </c>
      <c r="E14" s="75" t="s">
        <v>107</v>
      </c>
      <c r="F14" s="13" t="s">
        <v>34</v>
      </c>
      <c r="G14" s="14">
        <v>0.7</v>
      </c>
      <c r="H14" s="15">
        <v>0</v>
      </c>
      <c r="I14" s="15">
        <f>ROUND(ROUND(H14,2)*ROUND(G14,3),2)</f>
        <v>0</v>
      </c>
      <c r="J14" s="103"/>
      <c r="O14">
        <f>(I14*21)/100</f>
        <v>0</v>
      </c>
      <c r="P14" t="s">
        <v>12</v>
      </c>
    </row>
    <row r="15" spans="1:18" customFormat="1" ht="38.25" x14ac:dyDescent="0.2">
      <c r="A15" s="16" t="s">
        <v>35</v>
      </c>
      <c r="E15" s="17" t="s">
        <v>109</v>
      </c>
    </row>
    <row r="16" spans="1:18" customFormat="1" x14ac:dyDescent="0.2">
      <c r="A16" s="18" t="s">
        <v>36</v>
      </c>
      <c r="E16" s="92" t="s">
        <v>115</v>
      </c>
    </row>
    <row r="17" spans="1:18" customFormat="1" x14ac:dyDescent="0.2">
      <c r="A17" t="s">
        <v>37</v>
      </c>
      <c r="E17" s="17" t="s">
        <v>108</v>
      </c>
    </row>
    <row r="18" spans="1:18" ht="12.75" customHeight="1" x14ac:dyDescent="0.2">
      <c r="A18" s="67" t="s">
        <v>31</v>
      </c>
      <c r="B18" s="67"/>
      <c r="C18" s="9" t="s">
        <v>25</v>
      </c>
      <c r="D18" s="67"/>
      <c r="E18" s="20" t="s">
        <v>38</v>
      </c>
      <c r="F18" s="67"/>
      <c r="G18" s="67"/>
      <c r="H18" s="67"/>
      <c r="I18" s="10">
        <f>0+Q18</f>
        <v>0</v>
      </c>
      <c r="O18" s="70">
        <f>0+R18</f>
        <v>0</v>
      </c>
      <c r="Q18" s="71">
        <f>0+I23+I27+I31+I35+I19+I39</f>
        <v>0</v>
      </c>
      <c r="R18" s="70">
        <f>0+O23+O27+O31+O35+O19+O39</f>
        <v>0</v>
      </c>
    </row>
    <row r="19" spans="1:18" customFormat="1" ht="25.5" x14ac:dyDescent="0.2">
      <c r="A19" s="8" t="s">
        <v>33</v>
      </c>
      <c r="B19" s="11">
        <v>3</v>
      </c>
      <c r="C19" s="11" t="s">
        <v>70</v>
      </c>
      <c r="D19" s="8" t="s">
        <v>5</v>
      </c>
      <c r="E19" s="75" t="s">
        <v>71</v>
      </c>
      <c r="F19" s="13" t="s">
        <v>34</v>
      </c>
      <c r="G19" s="14">
        <v>26.25</v>
      </c>
      <c r="H19" s="15">
        <v>0</v>
      </c>
      <c r="I19" s="15">
        <f>ROUND(ROUND(H19,2)*ROUND(G19,3),2)</f>
        <v>0</v>
      </c>
      <c r="O19">
        <f>(I19*21)/100</f>
        <v>0</v>
      </c>
      <c r="P19" t="s">
        <v>12</v>
      </c>
    </row>
    <row r="20" spans="1:18" customFormat="1" ht="12.75" customHeight="1" x14ac:dyDescent="0.2">
      <c r="A20" s="16" t="s">
        <v>35</v>
      </c>
      <c r="E20" s="74" t="s">
        <v>82</v>
      </c>
    </row>
    <row r="21" spans="1:18" customFormat="1" ht="12.75" customHeight="1" x14ac:dyDescent="0.2">
      <c r="A21" s="18" t="s">
        <v>36</v>
      </c>
      <c r="E21" s="19" t="s">
        <v>94</v>
      </c>
    </row>
    <row r="22" spans="1:18" customFormat="1" ht="76.5" x14ac:dyDescent="0.2">
      <c r="A22" t="s">
        <v>37</v>
      </c>
      <c r="E22" s="17" t="s">
        <v>41</v>
      </c>
    </row>
    <row r="23" spans="1:18" x14ac:dyDescent="0.2">
      <c r="A23" s="8" t="s">
        <v>33</v>
      </c>
      <c r="B23" s="11">
        <v>4</v>
      </c>
      <c r="C23" s="11" t="s">
        <v>39</v>
      </c>
      <c r="D23" s="8" t="s">
        <v>5</v>
      </c>
      <c r="E23" s="75" t="s">
        <v>40</v>
      </c>
      <c r="F23" s="13" t="s">
        <v>34</v>
      </c>
      <c r="G23" s="14">
        <v>41.4</v>
      </c>
      <c r="H23" s="15">
        <v>0</v>
      </c>
      <c r="I23" s="15">
        <f>ROUND(ROUND(H23,2)*ROUND(G23,3),2)</f>
        <v>0</v>
      </c>
      <c r="O23" s="70">
        <f>(I23*21)/100</f>
        <v>0</v>
      </c>
      <c r="P23" s="70" t="s">
        <v>12</v>
      </c>
    </row>
    <row r="24" spans="1:18" ht="12.75" customHeight="1" x14ac:dyDescent="0.2">
      <c r="A24" s="16" t="s">
        <v>35</v>
      </c>
      <c r="E24" s="74" t="s">
        <v>95</v>
      </c>
    </row>
    <row r="25" spans="1:18" ht="12.75" customHeight="1" x14ac:dyDescent="0.2">
      <c r="A25" s="18" t="s">
        <v>36</v>
      </c>
      <c r="E25" s="19" t="s">
        <v>98</v>
      </c>
    </row>
    <row r="26" spans="1:18" ht="76.5" x14ac:dyDescent="0.2">
      <c r="A26" s="70" t="s">
        <v>37</v>
      </c>
      <c r="E26" s="17" t="s">
        <v>41</v>
      </c>
    </row>
    <row r="27" spans="1:18" x14ac:dyDescent="0.2">
      <c r="A27" s="8" t="s">
        <v>33</v>
      </c>
      <c r="B27" s="11">
        <v>5</v>
      </c>
      <c r="C27" s="11" t="s">
        <v>72</v>
      </c>
      <c r="D27" s="8" t="s">
        <v>5</v>
      </c>
      <c r="E27" s="75" t="s">
        <v>73</v>
      </c>
      <c r="F27" s="13" t="s">
        <v>34</v>
      </c>
      <c r="G27" s="14">
        <v>41.4</v>
      </c>
      <c r="H27" s="15">
        <v>0</v>
      </c>
      <c r="I27" s="15">
        <f>ROUND(ROUND(H27,2)*ROUND(G27,3),2)</f>
        <v>0</v>
      </c>
      <c r="O27" s="70">
        <f>(I27*21)/100</f>
        <v>0</v>
      </c>
      <c r="P27" s="70" t="s">
        <v>12</v>
      </c>
    </row>
    <row r="28" spans="1:18" x14ac:dyDescent="0.2">
      <c r="A28" s="16" t="s">
        <v>35</v>
      </c>
      <c r="E28" s="74" t="s">
        <v>95</v>
      </c>
    </row>
    <row r="29" spans="1:18" ht="12.75" customHeight="1" x14ac:dyDescent="0.2">
      <c r="A29" s="18" t="s">
        <v>36</v>
      </c>
      <c r="E29" s="19" t="s">
        <v>98</v>
      </c>
    </row>
    <row r="30" spans="1:18" ht="76.5" x14ac:dyDescent="0.2">
      <c r="A30" s="70" t="s">
        <v>37</v>
      </c>
      <c r="E30" s="17" t="s">
        <v>41</v>
      </c>
    </row>
    <row r="31" spans="1:18" x14ac:dyDescent="0.2">
      <c r="A31" s="8" t="s">
        <v>33</v>
      </c>
      <c r="B31" s="11">
        <v>6</v>
      </c>
      <c r="C31" s="11" t="s">
        <v>74</v>
      </c>
      <c r="D31" s="8" t="s">
        <v>5</v>
      </c>
      <c r="E31" s="75" t="s">
        <v>75</v>
      </c>
      <c r="F31" s="13" t="s">
        <v>34</v>
      </c>
      <c r="G31" s="14">
        <v>67.650000000000006</v>
      </c>
      <c r="H31" s="15">
        <v>0</v>
      </c>
      <c r="I31" s="15">
        <f>ROUND(ROUND(H31,2)*ROUND(G31,3),2)</f>
        <v>0</v>
      </c>
      <c r="O31" s="70">
        <f>(I31*21)/100</f>
        <v>0</v>
      </c>
      <c r="P31" s="70" t="s">
        <v>12</v>
      </c>
    </row>
    <row r="32" spans="1:18" x14ac:dyDescent="0.2">
      <c r="A32" s="16" t="s">
        <v>35</v>
      </c>
      <c r="E32" s="17" t="s">
        <v>96</v>
      </c>
    </row>
    <row r="33" spans="1:18" ht="38.25" customHeight="1" x14ac:dyDescent="0.2">
      <c r="A33" s="18" t="s">
        <v>36</v>
      </c>
      <c r="E33" s="19" t="s">
        <v>99</v>
      </c>
    </row>
    <row r="34" spans="1:18" ht="76.5" x14ac:dyDescent="0.2">
      <c r="A34" s="70" t="s">
        <v>37</v>
      </c>
      <c r="E34" s="17" t="s">
        <v>41</v>
      </c>
    </row>
    <row r="35" spans="1:18" x14ac:dyDescent="0.2">
      <c r="A35" s="8" t="s">
        <v>33</v>
      </c>
      <c r="B35" s="11">
        <v>7</v>
      </c>
      <c r="C35" s="11" t="s">
        <v>76</v>
      </c>
      <c r="D35" s="8" t="s">
        <v>5</v>
      </c>
      <c r="E35" s="75" t="s">
        <v>77</v>
      </c>
      <c r="F35" s="13" t="s">
        <v>34</v>
      </c>
      <c r="G35" s="14">
        <v>10.35</v>
      </c>
      <c r="H35" s="15">
        <v>0</v>
      </c>
      <c r="I35" s="15">
        <f>ROUND(ROUND(H35,2)*ROUND(G35,3),2)</f>
        <v>0</v>
      </c>
      <c r="O35" s="70">
        <f>(I35*21)/100</f>
        <v>0</v>
      </c>
      <c r="P35" s="70" t="s">
        <v>12</v>
      </c>
    </row>
    <row r="36" spans="1:18" x14ac:dyDescent="0.2">
      <c r="A36" s="16" t="s">
        <v>35</v>
      </c>
      <c r="E36" s="74" t="s">
        <v>118</v>
      </c>
    </row>
    <row r="37" spans="1:18" ht="12.75" customHeight="1" x14ac:dyDescent="0.2">
      <c r="A37" s="18" t="s">
        <v>36</v>
      </c>
      <c r="E37" s="19" t="s">
        <v>119</v>
      </c>
    </row>
    <row r="38" spans="1:18" ht="63.75" x14ac:dyDescent="0.2">
      <c r="A38" s="70" t="s">
        <v>37</v>
      </c>
      <c r="E38" s="17" t="s">
        <v>78</v>
      </c>
    </row>
    <row r="39" spans="1:18" customFormat="1" x14ac:dyDescent="0.2">
      <c r="A39" s="8" t="s">
        <v>33</v>
      </c>
      <c r="B39" s="11">
        <v>8</v>
      </c>
      <c r="C39" s="11">
        <v>62745</v>
      </c>
      <c r="D39" s="8" t="s">
        <v>5</v>
      </c>
      <c r="E39" s="75" t="s">
        <v>89</v>
      </c>
      <c r="F39" s="13" t="s">
        <v>34</v>
      </c>
      <c r="G39" s="14">
        <v>18.600000000000001</v>
      </c>
      <c r="H39" s="15">
        <v>0</v>
      </c>
      <c r="I39" s="15">
        <f>ROUND(ROUND(H39,2)*ROUND(G39,3),2)</f>
        <v>0</v>
      </c>
      <c r="O39">
        <f>(I39*21)/100</f>
        <v>0</v>
      </c>
      <c r="P39" t="s">
        <v>12</v>
      </c>
    </row>
    <row r="40" spans="1:18" customFormat="1" x14ac:dyDescent="0.2">
      <c r="A40" s="16" t="s">
        <v>35</v>
      </c>
      <c r="E40" s="74" t="s">
        <v>97</v>
      </c>
    </row>
    <row r="41" spans="1:18" customFormat="1" ht="38.25" customHeight="1" x14ac:dyDescent="0.2">
      <c r="A41" s="18" t="s">
        <v>36</v>
      </c>
      <c r="E41" s="19" t="s">
        <v>120</v>
      </c>
    </row>
    <row r="42" spans="1:18" customFormat="1" ht="51" x14ac:dyDescent="0.2">
      <c r="A42" t="s">
        <v>37</v>
      </c>
      <c r="E42" s="17" t="s">
        <v>90</v>
      </c>
    </row>
    <row r="43" spans="1:18" s="80" customFormat="1" ht="12.75" customHeight="1" x14ac:dyDescent="0.2">
      <c r="A43" s="76" t="s">
        <v>31</v>
      </c>
      <c r="B43" s="76"/>
      <c r="C43" s="77" t="s">
        <v>83</v>
      </c>
      <c r="D43" s="76"/>
      <c r="E43" s="78" t="s">
        <v>84</v>
      </c>
      <c r="F43" s="76"/>
      <c r="G43" s="76"/>
      <c r="H43" s="76"/>
      <c r="I43" s="79">
        <f>0+Q43</f>
        <v>0</v>
      </c>
      <c r="O43" s="80">
        <f>0+R43</f>
        <v>0</v>
      </c>
      <c r="Q43" s="81">
        <f>0+I44</f>
        <v>0</v>
      </c>
      <c r="R43" s="80">
        <f>0+O44</f>
        <v>0</v>
      </c>
    </row>
    <row r="44" spans="1:18" s="80" customFormat="1" x14ac:dyDescent="0.2">
      <c r="A44" s="82" t="s">
        <v>33</v>
      </c>
      <c r="B44" s="83">
        <v>9</v>
      </c>
      <c r="C44" s="83" t="s">
        <v>85</v>
      </c>
      <c r="D44" s="82" t="s">
        <v>5</v>
      </c>
      <c r="E44" s="84" t="s">
        <v>86</v>
      </c>
      <c r="F44" s="85" t="s">
        <v>34</v>
      </c>
      <c r="G44" s="86">
        <v>26.25</v>
      </c>
      <c r="H44" s="87">
        <v>0</v>
      </c>
      <c r="I44" s="88">
        <f>ROUND(ROUND(H44,2)*ROUND(G44,3),2)</f>
        <v>0</v>
      </c>
      <c r="O44" s="80">
        <f>(I44*21)/100</f>
        <v>0</v>
      </c>
      <c r="P44" s="80" t="s">
        <v>12</v>
      </c>
    </row>
    <row r="45" spans="1:18" s="80" customFormat="1" x14ac:dyDescent="0.2">
      <c r="A45" s="89" t="s">
        <v>35</v>
      </c>
      <c r="E45" s="74" t="s">
        <v>82</v>
      </c>
    </row>
    <row r="46" spans="1:18" s="80" customFormat="1" ht="12.75" customHeight="1" x14ac:dyDescent="0.2">
      <c r="A46" s="90" t="s">
        <v>36</v>
      </c>
      <c r="E46" s="19" t="s">
        <v>94</v>
      </c>
    </row>
    <row r="47" spans="1:18" s="80" customFormat="1" ht="51" x14ac:dyDescent="0.2">
      <c r="A47" s="80" t="s">
        <v>37</v>
      </c>
      <c r="E47" s="91" t="s">
        <v>87</v>
      </c>
    </row>
    <row r="48" spans="1:18" ht="12.75" customHeight="1" x14ac:dyDescent="0.2">
      <c r="A48" s="67" t="s">
        <v>31</v>
      </c>
      <c r="B48" s="67"/>
      <c r="C48" s="9" t="s">
        <v>28</v>
      </c>
      <c r="D48" s="67"/>
      <c r="E48" s="20" t="s">
        <v>42</v>
      </c>
      <c r="F48" s="67"/>
      <c r="G48" s="67"/>
      <c r="H48" s="67"/>
      <c r="I48" s="10">
        <f>0+Q48</f>
        <v>0</v>
      </c>
      <c r="O48" s="70">
        <f>0+R48</f>
        <v>0</v>
      </c>
      <c r="Q48" s="71">
        <f>0+I53+I49</f>
        <v>0</v>
      </c>
      <c r="R48" s="70">
        <f>0+O53+O49</f>
        <v>0</v>
      </c>
    </row>
    <row r="49" spans="1:16" customFormat="1" ht="12.75" customHeight="1" x14ac:dyDescent="0.2">
      <c r="A49" s="8" t="s">
        <v>33</v>
      </c>
      <c r="B49" s="11">
        <v>10</v>
      </c>
      <c r="C49" s="11" t="s">
        <v>110</v>
      </c>
      <c r="D49" s="8" t="s">
        <v>5</v>
      </c>
      <c r="E49" s="75" t="s">
        <v>111</v>
      </c>
      <c r="F49" s="13" t="s">
        <v>112</v>
      </c>
      <c r="G49" s="14">
        <v>0.7</v>
      </c>
      <c r="H49" s="15">
        <v>0</v>
      </c>
      <c r="I49" s="15">
        <f>ROUND(ROUND(H49,2)*ROUND(G49,3),2)</f>
        <v>0</v>
      </c>
      <c r="O49">
        <f>(I49*21)/100</f>
        <v>0</v>
      </c>
      <c r="P49" t="s">
        <v>12</v>
      </c>
    </row>
    <row r="50" spans="1:16" customFormat="1" x14ac:dyDescent="0.2">
      <c r="A50" s="16" t="s">
        <v>35</v>
      </c>
      <c r="E50" s="17" t="s">
        <v>117</v>
      </c>
    </row>
    <row r="51" spans="1:16" customFormat="1" x14ac:dyDescent="0.2">
      <c r="A51" s="18" t="s">
        <v>36</v>
      </c>
      <c r="E51" s="92" t="s">
        <v>114</v>
      </c>
    </row>
    <row r="52" spans="1:16" customFormat="1" ht="89.25" x14ac:dyDescent="0.2">
      <c r="A52" t="s">
        <v>37</v>
      </c>
      <c r="E52" s="17" t="s">
        <v>113</v>
      </c>
    </row>
    <row r="53" spans="1:16" x14ac:dyDescent="0.2">
      <c r="A53" s="8" t="s">
        <v>33</v>
      </c>
      <c r="B53" s="11">
        <v>12</v>
      </c>
      <c r="C53" s="11">
        <v>938543</v>
      </c>
      <c r="D53" s="8" t="s">
        <v>5</v>
      </c>
      <c r="E53" s="93" t="s">
        <v>81</v>
      </c>
      <c r="F53" s="13" t="s">
        <v>34</v>
      </c>
      <c r="G53" s="14">
        <v>86.25</v>
      </c>
      <c r="H53" s="15">
        <v>0</v>
      </c>
      <c r="I53" s="15">
        <f>ROUND(ROUND(H53,2)*ROUND(G53,3),2)</f>
        <v>0</v>
      </c>
      <c r="O53" s="70">
        <f>(I53*21)/100</f>
        <v>0</v>
      </c>
      <c r="P53" s="70" t="s">
        <v>12</v>
      </c>
    </row>
    <row r="54" spans="1:16" ht="25.5" x14ac:dyDescent="0.2">
      <c r="A54" s="16" t="s">
        <v>35</v>
      </c>
      <c r="E54" s="17" t="s">
        <v>88</v>
      </c>
    </row>
    <row r="55" spans="1:16" ht="63.75" customHeight="1" x14ac:dyDescent="0.2">
      <c r="A55" s="18" t="s">
        <v>36</v>
      </c>
      <c r="E55" s="92" t="s">
        <v>121</v>
      </c>
    </row>
    <row r="56" spans="1:16" ht="25.5" x14ac:dyDescent="0.2">
      <c r="A56" s="70" t="s">
        <v>37</v>
      </c>
      <c r="E56" s="17" t="s">
        <v>43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2024-01-09T11:29:29Z</cp:lastPrinted>
  <dcterms:created xsi:type="dcterms:W3CDTF">2022-04-28T07:44:59Z</dcterms:created>
  <dcterms:modified xsi:type="dcterms:W3CDTF">2025-06-17T07:45:04Z</dcterms:modified>
  <cp:category/>
  <cp:contentStatus/>
</cp:coreProperties>
</file>