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Y:\6. Stavby\2-Stavby v realizaci\II-152 Olympia, most 152-052\TP Pechal\Rozpočet\"/>
    </mc:Choice>
  </mc:AlternateContent>
  <xr:revisionPtr revIDLastSave="0" documentId="13_ncr:1_{833F9D07-136B-462A-910D-0E124CAE691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kapitulace" sheetId="4" r:id="rId1"/>
    <sheet name="SO 001" sheetId="2" r:id="rId2"/>
    <sheet name="SO 201" sheetId="3" r:id="rId3"/>
  </sheets>
  <calcPr calcId="191029"/>
</workbook>
</file>

<file path=xl/calcChain.xml><?xml version="1.0" encoding="utf-8"?>
<calcChain xmlns="http://schemas.openxmlformats.org/spreadsheetml/2006/main">
  <c r="I28" i="3" l="1"/>
  <c r="O29" i="3"/>
  <c r="I29" i="3"/>
  <c r="I24" i="3"/>
  <c r="O24" i="3" s="1"/>
  <c r="O20" i="3"/>
  <c r="I20" i="3"/>
  <c r="I19" i="3" s="1"/>
  <c r="I14" i="3"/>
  <c r="O15" i="3"/>
  <c r="I15" i="3"/>
  <c r="I13" i="3"/>
  <c r="I12" i="3"/>
  <c r="I8" i="3"/>
  <c r="O9" i="3"/>
  <c r="I9" i="3"/>
  <c r="I36" i="2"/>
  <c r="O36" i="2" s="1"/>
  <c r="I33" i="2"/>
  <c r="O33" i="2" s="1"/>
  <c r="O30" i="2"/>
  <c r="I30" i="2"/>
  <c r="O27" i="2"/>
  <c r="I27" i="2"/>
  <c r="I24" i="2"/>
  <c r="O24" i="2" s="1"/>
  <c r="I21" i="2"/>
  <c r="O21" i="2" s="1"/>
  <c r="O18" i="2"/>
  <c r="I18" i="2"/>
  <c r="O15" i="2"/>
  <c r="I15" i="2"/>
  <c r="I12" i="2"/>
  <c r="O12" i="2" s="1"/>
  <c r="I9" i="2"/>
  <c r="I8" i="2" s="1"/>
  <c r="I3" i="2" s="1"/>
  <c r="C10" i="4" s="1"/>
  <c r="I3" i="3" l="1"/>
  <c r="C11" i="4" s="1"/>
  <c r="O9" i="2"/>
  <c r="C6" i="4" l="1"/>
</calcChain>
</file>

<file path=xl/sharedStrings.xml><?xml version="1.0" encoding="utf-8"?>
<sst xmlns="http://schemas.openxmlformats.org/spreadsheetml/2006/main" count="202" uniqueCount="101">
  <si>
    <t>EstiCon</t>
  </si>
  <si>
    <t xml:space="preserve">Firma: </t>
  </si>
  <si>
    <t>Rekapitulace ceny</t>
  </si>
  <si>
    <t>Celková cena bez DPH:</t>
  </si>
  <si>
    <t>Objekt</t>
  </si>
  <si>
    <t>Popis</t>
  </si>
  <si>
    <t>Cena bez DPH</t>
  </si>
  <si>
    <t>SO 001</t>
  </si>
  <si>
    <t>Ostatní a vedlejší náklady</t>
  </si>
  <si>
    <t>SO 201</t>
  </si>
  <si>
    <t>Most</t>
  </si>
  <si>
    <t>Soupis prací objektu</t>
  </si>
  <si>
    <t>S</t>
  </si>
  <si>
    <t>Stavba: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</si>
  <si>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</si>
  <si>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</si>
  <si>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</si>
  <si>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</si>
  <si>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</si>
  <si>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</si>
  <si>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</si>
  <si>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</si>
  <si>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</si>
  <si>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</si>
  <si>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</si>
  <si>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</si>
  <si>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</si>
  <si>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</si>
  <si>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</si>
  <si>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</si>
  <si>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</si>
  <si>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00001</t>
  </si>
  <si>
    <t>R</t>
  </si>
  <si>
    <t>Vytyčení veškerých inženýrských sítí v prostoru staveniště - popsáno v obchodních podmínkách  a v projektové dokumentaci</t>
  </si>
  <si>
    <t>PP</t>
  </si>
  <si>
    <t>TS</t>
  </si>
  <si>
    <t>00002</t>
  </si>
  <si>
    <t>Zřízení a odstranění zařízení staveniště - popsáno v obchodních podmínkách</t>
  </si>
  <si>
    <t>00004</t>
  </si>
  <si>
    <t>Zajištění povolení k uzavírkám - popsáno v obchodních podmínkách, v zákoně č. 13/1997 Sb., a vyhlášce č. 104/1997</t>
  </si>
  <si>
    <t>00005</t>
  </si>
  <si>
    <t>Zajištění stanovení, umístění, údržbu, přemístění a odstranění dočasného dopravního značení - popsáno v projektové dokumentaci</t>
  </si>
  <si>
    <t>00006</t>
  </si>
  <si>
    <t>ZUK – zvláštní užívání komunikací</t>
  </si>
  <si>
    <t>00014</t>
  </si>
  <si>
    <t>Zajištění provedení a výstupů veškerých zkoušek a revizí - popsáno v obchodních podmínkách, technických podmínkách a normách ČSN</t>
  </si>
  <si>
    <t>02720</t>
  </si>
  <si>
    <t/>
  </si>
  <si>
    <t>POMOC PRÁCE ZŘÍZ NEBO ZAJIŠŤ REGULACI A OCHRANU DOPRAVY</t>
  </si>
  <si>
    <t>KPL</t>
  </si>
  <si>
    <t>Veškeré dopravní značení potřebné pro zajištění dopravního opatření dle schématu D3, D9 a D10 dle TP66. Dodávka, montáž, údržba, nájem, přestavění dle etap, demontáž, doprava.</t>
  </si>
  <si>
    <t>Položka zahrnuje:
- veškeré náklady spojené s objednatelem požadovanými zařízeními
Položka nezahrnuje:
- x</t>
  </si>
  <si>
    <t>029412</t>
  </si>
  <si>
    <t>OSTATNÍ POŽADAVKY - VYPRACOVÁNÍ MOSTNÍHO LISTU</t>
  </si>
  <si>
    <t>KUS</t>
  </si>
  <si>
    <t>Vypracování nového mostního listu včetně zadání do systému BMS.</t>
  </si>
  <si>
    <t>Položka zahrnuje:
- veškeré náklady spojené s objednatelem požadovanými pracemi
Položka nezahrnuje:
- x</t>
  </si>
  <si>
    <t>02946</t>
  </si>
  <si>
    <t>OSTAT POŽADAVKY - FOTODOKUMENTACE</t>
  </si>
  <si>
    <t>Fotodokumentace provádění stavby - popsáno v obchodních podmínkách</t>
  </si>
  <si>
    <t>Položka zahrnuje:
- fotodokumentaci zadavatelem požadovaného děje a konstrukcí v požadovaných časových intervalech
- zadavatelem specifikované výstupy (fotografie v papírovém a digitálním formátu) v požadovaném počtu
Položka nezahrnuje:
- x</t>
  </si>
  <si>
    <t>02953</t>
  </si>
  <si>
    <t>OSTATNÍ POŽADAVKY - HLAVNÍ MOSTNÍ PROHLÍDKA</t>
  </si>
  <si>
    <t>Vypracování hlavní mostní prohlídky včetně zadání do systému BMS.</t>
  </si>
  <si>
    <t>Položka zahrnuje :
- úkony dle ČSN 73 6221
- provedení hlavní mostní prohlídky oprávněnou fyzickou nebo právnickou osobou
- vyhotovení záznamu (protokolu), který jednoznačně definuje stav mostu
Položka nezahrnuje:
- x</t>
  </si>
  <si>
    <t>03590</t>
  </si>
  <si>
    <t>STAVEBNÍ STROJE MOBILNÍ - OSTATNÍ</t>
  </si>
  <si>
    <t>Zajištění montážní plošiny na jednotlivé práce (tryskání, sanace, nátěry)</t>
  </si>
  <si>
    <t>Položka zahrnuje:
- objednatelem povolené náklady na stavební vybavení zhotovitele
Položka nezahrnuje:
- x</t>
  </si>
  <si>
    <t>1</t>
  </si>
  <si>
    <t>Zemní práce</t>
  </si>
  <si>
    <t>5</t>
  </si>
  <si>
    <t>Komunikace</t>
  </si>
  <si>
    <t>6</t>
  </si>
  <si>
    <t>Úpravy povrchů, podlahy, výplně otvorů</t>
  </si>
  <si>
    <t>626112</t>
  </si>
  <si>
    <t>REPROFILACE PODHLEDŮ, SVISLÝCH PLOCH SANAČNÍ MALTOU JEDNOVRST TL 20MM</t>
  </si>
  <si>
    <t>M2</t>
  </si>
  <si>
    <t>Sanace spodní stavby a ošetření obnažené výztuže - reprofilace povrchu sanační maltou. Předpoklad 50 % otryskaného povrchu - pouze na místech hlubokých nerovností pro částečné srovnání povrchu před nátěrem._x000D_
(Rozměry dle 05 Sanace dig. AutoCAD)</t>
  </si>
  <si>
    <t>VV</t>
  </si>
  <si>
    <t>ŽB nosník 40% - 2 ks 0.5 * 44.314 = 22,157 [A]_x000D_
ŽB nosník 80% - 2 ks 0.5 * 96.013 = 48,007 [B]_x000D_
Celkové množství = 70,164</t>
  </si>
  <si>
    <t>Položka zahrnuje:
- dodávku veškerého materiálu potřebného pro předepsanou úpravu v předepsané kvalitě
- nutné vyspravení podkladu, případně zatření spar zdiva
- položení vrstvy v předepsané tloušťce
- potřebná lešení a podpěrné konstrukce
Položka nezahrnuje:
- x</t>
  </si>
  <si>
    <t>7</t>
  </si>
  <si>
    <t>Přidružená stavební výroba</t>
  </si>
  <si>
    <t>78383</t>
  </si>
  <si>
    <t>NÁTĚRY BETON KONSTR TYP S4 (OS-C)</t>
  </si>
  <si>
    <t>Sjednocující nátěr vnějších boků a podhledu krajních nosníků a vzpěr_x000D_
(Počet a délka dle "05 Sanace dig. AutoCAD")</t>
  </si>
  <si>
    <t>Plocha NK 2 * 2 * 57.7 = 230,800 [A]_x000D_
Plocha vzpěr 12 * 6,05 * 0,45 * (0,95+0,6)/2 = 25,319 [B]_x000D_
Celkové množství = 256,119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</si>
  <si>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</si>
  <si>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78384</t>
  </si>
  <si>
    <t>NÁTĚRY BETON KONSTR TYP S5 (OS-DI)</t>
  </si>
  <si>
    <t>Ochranný nátěr ŽB nosníků - antikarbonatační systémový nátěr pro nízké krytí výztuže (náhrada za chybějící krytí betonu)._x000D_
(Počet a délka dle "05 Sanace dig. AutoCAD")</t>
  </si>
  <si>
    <t>ŽB nosník 40% - 2 ks 2 * 0.4 * 0.96 * 57.7 = 44,314 [A]_x000D_
ŽB nosník 80% - 2 ks 2 * 0.8 * 1.04 * 57.7 = 96,013 [B]_x000D_
Celkové množství = 140,327</t>
  </si>
  <si>
    <t>9</t>
  </si>
  <si>
    <t>Ostatní konstrukce a práce</t>
  </si>
  <si>
    <t>938544</t>
  </si>
  <si>
    <t>OČIŠTĚNÍ BETON KONSTR OTRYSKÁNÍM TLAK VODOU PŘES 1000 BARŮ</t>
  </si>
  <si>
    <t>Otryskání nosné konstrukce. Včetně očištění obnažené výztuže. Rozsahy viz jednotlivé položky._x000D_
(Rozměry dle "05 Sanace dig. AutoCAD")</t>
  </si>
  <si>
    <t>Položka zahrnuje:
- očištění předepsaným způsobem
- odklizení vzniklého odpadu
Položka nezahrnuje:
- x</t>
  </si>
  <si>
    <t xml:space="preserve">Stavba: II/152 Modřice, most 152-052 přes D2 </t>
  </si>
  <si>
    <t xml:space="preserve">II/152 Modřice, most 152-052 přes D2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</si>
</sst>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7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2" borderId="19" xfId="0" applyFont="1" applyFill="1" applyBorder="1"/>
    <xf numFmtId="0" fontId="7" fillId="2" borderId="20" xfId="0" applyFont="1" applyFill="1" applyBorder="1"/>
    <xf numFmtId="0" fontId="0" fillId="2" borderId="21" xfId="0" applyFill="1" applyBorder="1"/>
    <xf numFmtId="0" fontId="8" fillId="0" borderId="7" xfId="0" applyFont="1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8" xr:uid="{00000000-0005-0000-0000-000008000000}"/>
    <cellStyle name="NadpisySloupcuStyle" xfId="4" xr:uid="{00000000-0005-0000-0000-000004000000}"/>
    <cellStyle name="NormalBoldLeftStyle" xfId="5" xr:uid="{00000000-0005-0000-0000-000005000000}"/>
    <cellStyle name="NormalBoldRightStyle" xfId="6" xr:uid="{00000000-0005-0000-0000-000006000000}"/>
    <cellStyle name="NormalBoldStyle" xfId="10" xr:uid="{00000000-0005-0000-0000-00000A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7" xr:uid="{00000000-0005-0000-0000-000007000000}"/>
    <cellStyle name="StavebniDilStyle" xfId="9" xr:uid="{00000000-0005-0000-0000-00000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tabSelected="1" workbookViewId="0">
      <selection activeCell="H10" sqref="H10"/>
    </sheetView>
  </sheetViews>
  <sheetFormatPr defaultRowHeight="15" x14ac:dyDescent="0.25"/>
  <cols>
    <col min="1" max="1" width="7.5703125" bestFit="1" customWidth="1"/>
    <col min="2" max="2" width="129.5703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9" t="s">
        <v>2</v>
      </c>
      <c r="C2" s="3"/>
      <c r="D2" s="3"/>
      <c r="E2" s="3"/>
    </row>
    <row r="3" spans="1:5" x14ac:dyDescent="0.25">
      <c r="A3" s="3"/>
      <c r="B3" s="50"/>
      <c r="C3" s="3"/>
      <c r="D3" s="3"/>
      <c r="E3" s="3"/>
    </row>
    <row r="4" spans="1:5" x14ac:dyDescent="0.25">
      <c r="A4" s="3"/>
      <c r="B4" s="49" t="s">
        <v>99</v>
      </c>
      <c r="C4" s="50"/>
      <c r="D4" s="50"/>
      <c r="E4" s="50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4" t="s">
        <v>3</v>
      </c>
      <c r="C6" s="5">
        <f>SUM(C10:C11)</f>
        <v>0</v>
      </c>
      <c r="D6" s="3"/>
      <c r="E6" s="3"/>
    </row>
    <row r="7" spans="1:5" x14ac:dyDescent="0.25">
      <c r="A7" s="3"/>
      <c r="B7" s="4"/>
      <c r="C7" s="5"/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6" t="s">
        <v>4</v>
      </c>
      <c r="B9" s="6" t="s">
        <v>5</v>
      </c>
      <c r="C9" s="6" t="s">
        <v>6</v>
      </c>
      <c r="D9" s="6"/>
      <c r="E9" s="6"/>
    </row>
    <row r="10" spans="1:5" x14ac:dyDescent="0.25">
      <c r="A10" s="7" t="s">
        <v>7</v>
      </c>
      <c r="B10" s="7" t="s">
        <v>8</v>
      </c>
      <c r="C10" s="8">
        <f>'SO 001'!I3</f>
        <v>0</v>
      </c>
      <c r="D10" s="8"/>
      <c r="E10" s="8"/>
    </row>
    <row r="11" spans="1:5" x14ac:dyDescent="0.25">
      <c r="A11" s="7" t="s">
        <v>9</v>
      </c>
      <c r="B11" s="7" t="s">
        <v>10</v>
      </c>
      <c r="C11" s="8">
        <f>'SO 201'!I3</f>
        <v>0</v>
      </c>
      <c r="D11" s="8"/>
      <c r="E11" s="8"/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8"/>
  <sheetViews>
    <sheetView topLeftCell="B1" workbookViewId="0">
      <selection activeCell="E3" sqref="E3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25" x14ac:dyDescent="0.25">
      <c r="A2" s="1"/>
      <c r="B2" s="13"/>
      <c r="C2" s="14"/>
      <c r="D2" s="14"/>
      <c r="E2" s="15" t="s">
        <v>11</v>
      </c>
      <c r="F2" s="14"/>
      <c r="G2" s="14"/>
      <c r="H2" s="14"/>
      <c r="I2" s="14"/>
      <c r="J2" s="16"/>
    </row>
    <row r="3" spans="1:16" x14ac:dyDescent="0.25">
      <c r="A3" s="3" t="s">
        <v>12</v>
      </c>
      <c r="B3" s="17" t="s">
        <v>13</v>
      </c>
      <c r="C3" s="51"/>
      <c r="D3" s="52"/>
      <c r="E3" s="18" t="s">
        <v>100</v>
      </c>
      <c r="F3" s="14"/>
      <c r="G3" s="14"/>
      <c r="H3" s="19" t="s">
        <v>7</v>
      </c>
      <c r="I3" s="20">
        <f>SUMIFS(I8:I38,A8:A38,"SD")</f>
        <v>0</v>
      </c>
      <c r="J3" s="16"/>
      <c r="O3">
        <v>0</v>
      </c>
      <c r="P3">
        <v>2</v>
      </c>
    </row>
    <row r="4" spans="1:16" x14ac:dyDescent="0.25">
      <c r="A4" s="3" t="s">
        <v>14</v>
      </c>
      <c r="B4" s="17" t="s">
        <v>15</v>
      </c>
      <c r="C4" s="51" t="s">
        <v>7</v>
      </c>
      <c r="D4" s="52"/>
      <c r="E4" s="18" t="s">
        <v>8</v>
      </c>
      <c r="F4" s="14"/>
      <c r="G4" s="14"/>
      <c r="H4" s="14"/>
      <c r="I4" s="14"/>
      <c r="J4" s="16"/>
      <c r="O4">
        <v>0.12</v>
      </c>
      <c r="P4">
        <v>2</v>
      </c>
    </row>
    <row r="5" spans="1:16" x14ac:dyDescent="0.25">
      <c r="A5" s="53" t="s">
        <v>16</v>
      </c>
      <c r="B5" s="54" t="s">
        <v>17</v>
      </c>
      <c r="C5" s="55" t="s">
        <v>18</v>
      </c>
      <c r="D5" s="55" t="s">
        <v>19</v>
      </c>
      <c r="E5" s="55" t="s">
        <v>20</v>
      </c>
      <c r="F5" s="55" t="s">
        <v>21</v>
      </c>
      <c r="G5" s="55" t="s">
        <v>22</v>
      </c>
      <c r="H5" s="55" t="s">
        <v>23</v>
      </c>
      <c r="I5" s="55"/>
      <c r="J5" s="56" t="s">
        <v>24</v>
      </c>
      <c r="O5">
        <v>0.21</v>
      </c>
    </row>
    <row r="6" spans="1:16" x14ac:dyDescent="0.25">
      <c r="A6" s="53"/>
      <c r="B6" s="54"/>
      <c r="C6" s="55"/>
      <c r="D6" s="55"/>
      <c r="E6" s="55"/>
      <c r="F6" s="55"/>
      <c r="G6" s="55"/>
      <c r="H6" s="6" t="s">
        <v>25</v>
      </c>
      <c r="I6" s="6" t="s">
        <v>26</v>
      </c>
      <c r="J6" s="56"/>
    </row>
    <row r="7" spans="1:16" x14ac:dyDescent="0.25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25">
      <c r="A8" s="25" t="s">
        <v>27</v>
      </c>
      <c r="B8" s="26"/>
      <c r="C8" s="27" t="s">
        <v>28</v>
      </c>
      <c r="D8" s="28"/>
      <c r="E8" s="25" t="s">
        <v>29</v>
      </c>
      <c r="F8" s="28"/>
      <c r="G8" s="28"/>
      <c r="H8" s="28"/>
      <c r="I8" s="29">
        <f>SUMIFS(I9:I38,A9:A38,"P")</f>
        <v>0</v>
      </c>
      <c r="J8" s="30"/>
    </row>
    <row r="9" spans="1:16" ht="30" x14ac:dyDescent="0.25">
      <c r="A9" s="31" t="s">
        <v>30</v>
      </c>
      <c r="B9" s="31">
        <v>1</v>
      </c>
      <c r="C9" s="32" t="s">
        <v>31</v>
      </c>
      <c r="D9" s="31" t="s">
        <v>32</v>
      </c>
      <c r="E9" s="33" t="s">
        <v>33</v>
      </c>
      <c r="F9" s="34"/>
      <c r="G9" s="35">
        <v>1</v>
      </c>
      <c r="H9" s="36">
        <v>0</v>
      </c>
      <c r="I9" s="36">
        <f>ROUND(G9*H9,P4)</f>
        <v>0</v>
      </c>
      <c r="J9" s="31"/>
      <c r="O9" s="37">
        <f>I9*0.21</f>
        <v>0</v>
      </c>
      <c r="P9">
        <v>3</v>
      </c>
    </row>
    <row r="10" spans="1:16" x14ac:dyDescent="0.25">
      <c r="A10" s="31" t="s">
        <v>34</v>
      </c>
      <c r="B10" s="38"/>
      <c r="C10" s="39"/>
      <c r="D10" s="39"/>
      <c r="E10" s="40"/>
      <c r="F10" s="39"/>
      <c r="G10" s="39"/>
      <c r="H10" s="39"/>
      <c r="I10" s="39"/>
      <c r="J10" s="41"/>
    </row>
    <row r="11" spans="1:16" x14ac:dyDescent="0.25">
      <c r="A11" s="31" t="s">
        <v>35</v>
      </c>
      <c r="B11" s="38"/>
      <c r="C11" s="39"/>
      <c r="D11" s="39"/>
      <c r="E11" s="40"/>
      <c r="F11" s="39"/>
      <c r="G11" s="39"/>
      <c r="H11" s="39"/>
      <c r="I11" s="39"/>
      <c r="J11" s="41"/>
    </row>
    <row r="12" spans="1:16" ht="30" x14ac:dyDescent="0.25">
      <c r="A12" s="31" t="s">
        <v>30</v>
      </c>
      <c r="B12" s="31">
        <v>2</v>
      </c>
      <c r="C12" s="32" t="s">
        <v>36</v>
      </c>
      <c r="D12" s="31" t="s">
        <v>32</v>
      </c>
      <c r="E12" s="33" t="s">
        <v>37</v>
      </c>
      <c r="F12" s="34"/>
      <c r="G12" s="35">
        <v>1</v>
      </c>
      <c r="H12" s="36">
        <v>0</v>
      </c>
      <c r="I12" s="36">
        <f>ROUND(G12*H12,P4)</f>
        <v>0</v>
      </c>
      <c r="J12" s="31"/>
      <c r="O12" s="37">
        <f>I12*0.21</f>
        <v>0</v>
      </c>
      <c r="P12">
        <v>3</v>
      </c>
    </row>
    <row r="13" spans="1:16" x14ac:dyDescent="0.25">
      <c r="A13" s="31" t="s">
        <v>34</v>
      </c>
      <c r="B13" s="38"/>
      <c r="C13" s="39"/>
      <c r="D13" s="39"/>
      <c r="E13" s="40"/>
      <c r="F13" s="39"/>
      <c r="G13" s="39"/>
      <c r="H13" s="39"/>
      <c r="I13" s="39"/>
      <c r="J13" s="41"/>
    </row>
    <row r="14" spans="1:16" x14ac:dyDescent="0.25">
      <c r="A14" s="31" t="s">
        <v>35</v>
      </c>
      <c r="B14" s="38"/>
      <c r="C14" s="39"/>
      <c r="D14" s="39"/>
      <c r="E14" s="40"/>
      <c r="F14" s="39"/>
      <c r="G14" s="39"/>
      <c r="H14" s="39"/>
      <c r="I14" s="39"/>
      <c r="J14" s="41"/>
    </row>
    <row r="15" spans="1:16" ht="30" x14ac:dyDescent="0.25">
      <c r="A15" s="31" t="s">
        <v>30</v>
      </c>
      <c r="B15" s="31">
        <v>3</v>
      </c>
      <c r="C15" s="32" t="s">
        <v>38</v>
      </c>
      <c r="D15" s="31" t="s">
        <v>32</v>
      </c>
      <c r="E15" s="33" t="s">
        <v>39</v>
      </c>
      <c r="F15" s="34"/>
      <c r="G15" s="35">
        <v>1</v>
      </c>
      <c r="H15" s="36">
        <v>0</v>
      </c>
      <c r="I15" s="36">
        <f>ROUND(G15*H15,P4)</f>
        <v>0</v>
      </c>
      <c r="J15" s="31"/>
      <c r="O15" s="37">
        <f>I15*0.21</f>
        <v>0</v>
      </c>
      <c r="P15">
        <v>3</v>
      </c>
    </row>
    <row r="16" spans="1:16" x14ac:dyDescent="0.25">
      <c r="A16" s="31" t="s">
        <v>34</v>
      </c>
      <c r="B16" s="38"/>
      <c r="C16" s="39"/>
      <c r="D16" s="39"/>
      <c r="E16" s="40"/>
      <c r="F16" s="39"/>
      <c r="G16" s="39"/>
      <c r="H16" s="39"/>
      <c r="I16" s="39"/>
      <c r="J16" s="41"/>
    </row>
    <row r="17" spans="1:16" x14ac:dyDescent="0.25">
      <c r="A17" s="31" t="s">
        <v>35</v>
      </c>
      <c r="B17" s="38"/>
      <c r="C17" s="39"/>
      <c r="D17" s="39"/>
      <c r="E17" s="40"/>
      <c r="F17" s="39"/>
      <c r="G17" s="39"/>
      <c r="H17" s="39"/>
      <c r="I17" s="39"/>
      <c r="J17" s="41"/>
    </row>
    <row r="18" spans="1:16" ht="30" x14ac:dyDescent="0.25">
      <c r="A18" s="31" t="s">
        <v>30</v>
      </c>
      <c r="B18" s="31">
        <v>4</v>
      </c>
      <c r="C18" s="32" t="s">
        <v>40</v>
      </c>
      <c r="D18" s="31" t="s">
        <v>32</v>
      </c>
      <c r="E18" s="33" t="s">
        <v>41</v>
      </c>
      <c r="F18" s="34"/>
      <c r="G18" s="35">
        <v>1</v>
      </c>
      <c r="H18" s="36">
        <v>0</v>
      </c>
      <c r="I18" s="36">
        <f>ROUND(G18*H18,P4)</f>
        <v>0</v>
      </c>
      <c r="J18" s="31"/>
      <c r="O18" s="37">
        <f>I18*0.21</f>
        <v>0</v>
      </c>
      <c r="P18">
        <v>3</v>
      </c>
    </row>
    <row r="19" spans="1:16" x14ac:dyDescent="0.25">
      <c r="A19" s="31" t="s">
        <v>34</v>
      </c>
      <c r="B19" s="38"/>
      <c r="C19" s="39"/>
      <c r="D19" s="39"/>
      <c r="E19" s="40"/>
      <c r="F19" s="39"/>
      <c r="G19" s="39"/>
      <c r="H19" s="39"/>
      <c r="I19" s="39"/>
      <c r="J19" s="41"/>
    </row>
    <row r="20" spans="1:16" x14ac:dyDescent="0.25">
      <c r="A20" s="31" t="s">
        <v>35</v>
      </c>
      <c r="B20" s="38"/>
      <c r="C20" s="39"/>
      <c r="D20" s="39"/>
      <c r="E20" s="40"/>
      <c r="F20" s="39"/>
      <c r="G20" s="39"/>
      <c r="H20" s="39"/>
      <c r="I20" s="39"/>
      <c r="J20" s="41"/>
    </row>
    <row r="21" spans="1:16" x14ac:dyDescent="0.25">
      <c r="A21" s="31" t="s">
        <v>30</v>
      </c>
      <c r="B21" s="31">
        <v>5</v>
      </c>
      <c r="C21" s="32" t="s">
        <v>42</v>
      </c>
      <c r="D21" s="31" t="s">
        <v>32</v>
      </c>
      <c r="E21" s="33" t="s">
        <v>43</v>
      </c>
      <c r="F21" s="34"/>
      <c r="G21" s="35">
        <v>1</v>
      </c>
      <c r="H21" s="36">
        <v>0</v>
      </c>
      <c r="I21" s="36">
        <f>ROUND(G21*H21,P4)</f>
        <v>0</v>
      </c>
      <c r="J21" s="31"/>
      <c r="O21" s="37">
        <f>I21*0.21</f>
        <v>0</v>
      </c>
      <c r="P21">
        <v>3</v>
      </c>
    </row>
    <row r="22" spans="1:16" x14ac:dyDescent="0.25">
      <c r="A22" s="31" t="s">
        <v>34</v>
      </c>
      <c r="B22" s="38"/>
      <c r="C22" s="39"/>
      <c r="D22" s="39"/>
      <c r="E22" s="40"/>
      <c r="F22" s="39"/>
      <c r="G22" s="39"/>
      <c r="H22" s="39"/>
      <c r="I22" s="39"/>
      <c r="J22" s="41"/>
    </row>
    <row r="23" spans="1:16" x14ac:dyDescent="0.25">
      <c r="A23" s="31" t="s">
        <v>35</v>
      </c>
      <c r="B23" s="38"/>
      <c r="C23" s="39"/>
      <c r="D23" s="39"/>
      <c r="E23" s="40"/>
      <c r="F23" s="39"/>
      <c r="G23" s="39"/>
      <c r="H23" s="39"/>
      <c r="I23" s="39"/>
      <c r="J23" s="41"/>
    </row>
    <row r="24" spans="1:16" ht="30" x14ac:dyDescent="0.25">
      <c r="A24" s="31" t="s">
        <v>30</v>
      </c>
      <c r="B24" s="31">
        <v>6</v>
      </c>
      <c r="C24" s="32" t="s">
        <v>44</v>
      </c>
      <c r="D24" s="31" t="s">
        <v>32</v>
      </c>
      <c r="E24" s="33" t="s">
        <v>45</v>
      </c>
      <c r="F24" s="34"/>
      <c r="G24" s="35">
        <v>1</v>
      </c>
      <c r="H24" s="36">
        <v>0</v>
      </c>
      <c r="I24" s="36">
        <f>ROUND(G24*H24,P4)</f>
        <v>0</v>
      </c>
      <c r="J24" s="31"/>
      <c r="O24" s="37">
        <f>I24*0.21</f>
        <v>0</v>
      </c>
      <c r="P24">
        <v>3</v>
      </c>
    </row>
    <row r="25" spans="1:16" x14ac:dyDescent="0.25">
      <c r="A25" s="31" t="s">
        <v>34</v>
      </c>
      <c r="B25" s="38"/>
      <c r="C25" s="39"/>
      <c r="D25" s="39"/>
      <c r="E25" s="40"/>
      <c r="F25" s="39"/>
      <c r="G25" s="39"/>
      <c r="H25" s="39"/>
      <c r="I25" s="39"/>
      <c r="J25" s="41"/>
    </row>
    <row r="26" spans="1:16" x14ac:dyDescent="0.25">
      <c r="A26" s="31" t="s">
        <v>35</v>
      </c>
      <c r="B26" s="38"/>
      <c r="C26" s="39"/>
      <c r="D26" s="39"/>
      <c r="E26" s="40"/>
      <c r="F26" s="39"/>
      <c r="G26" s="39"/>
      <c r="H26" s="39"/>
      <c r="I26" s="39"/>
      <c r="J26" s="41"/>
    </row>
    <row r="27" spans="1:16" x14ac:dyDescent="0.25">
      <c r="A27" s="31" t="s">
        <v>30</v>
      </c>
      <c r="B27" s="31">
        <v>7</v>
      </c>
      <c r="C27" s="32" t="s">
        <v>46</v>
      </c>
      <c r="D27" s="31" t="s">
        <v>47</v>
      </c>
      <c r="E27" s="33" t="s">
        <v>48</v>
      </c>
      <c r="F27" s="34" t="s">
        <v>49</v>
      </c>
      <c r="G27" s="35">
        <v>1</v>
      </c>
      <c r="H27" s="36">
        <v>0</v>
      </c>
      <c r="I27" s="36">
        <f>ROUND(G27*H27,P4)</f>
        <v>0</v>
      </c>
      <c r="J27" s="31"/>
      <c r="O27" s="37">
        <f>I27*0.21</f>
        <v>0</v>
      </c>
      <c r="P27">
        <v>3</v>
      </c>
    </row>
    <row r="28" spans="1:16" ht="45" x14ac:dyDescent="0.25">
      <c r="A28" s="31" t="s">
        <v>34</v>
      </c>
      <c r="B28" s="38"/>
      <c r="C28" s="39"/>
      <c r="D28" s="39"/>
      <c r="E28" s="33" t="s">
        <v>50</v>
      </c>
      <c r="F28" s="39"/>
      <c r="G28" s="39"/>
      <c r="H28" s="39"/>
      <c r="I28" s="39"/>
      <c r="J28" s="41"/>
    </row>
    <row r="29" spans="1:16" ht="60" x14ac:dyDescent="0.25">
      <c r="A29" s="31" t="s">
        <v>35</v>
      </c>
      <c r="B29" s="38"/>
      <c r="C29" s="39"/>
      <c r="D29" s="39"/>
      <c r="E29" s="33" t="s">
        <v>51</v>
      </c>
      <c r="F29" s="39"/>
      <c r="G29" s="39"/>
      <c r="H29" s="39"/>
      <c r="I29" s="39"/>
      <c r="J29" s="41"/>
    </row>
    <row r="30" spans="1:16" x14ac:dyDescent="0.25">
      <c r="A30" s="31" t="s">
        <v>30</v>
      </c>
      <c r="B30" s="31">
        <v>8</v>
      </c>
      <c r="C30" s="32" t="s">
        <v>52</v>
      </c>
      <c r="D30" s="31" t="s">
        <v>47</v>
      </c>
      <c r="E30" s="33" t="s">
        <v>53</v>
      </c>
      <c r="F30" s="34" t="s">
        <v>54</v>
      </c>
      <c r="G30" s="35">
        <v>1</v>
      </c>
      <c r="H30" s="36">
        <v>0</v>
      </c>
      <c r="I30" s="36">
        <f>ROUND(G30*H30,P4)</f>
        <v>0</v>
      </c>
      <c r="J30" s="31"/>
      <c r="O30" s="37">
        <f>I30*0.21</f>
        <v>0</v>
      </c>
      <c r="P30">
        <v>3</v>
      </c>
    </row>
    <row r="31" spans="1:16" x14ac:dyDescent="0.25">
      <c r="A31" s="31" t="s">
        <v>34</v>
      </c>
      <c r="B31" s="38"/>
      <c r="C31" s="39"/>
      <c r="D31" s="39"/>
      <c r="E31" s="33" t="s">
        <v>55</v>
      </c>
      <c r="F31" s="39"/>
      <c r="G31" s="39"/>
      <c r="H31" s="39"/>
      <c r="I31" s="39"/>
      <c r="J31" s="41"/>
    </row>
    <row r="32" spans="1:16" ht="60" x14ac:dyDescent="0.25">
      <c r="A32" s="31" t="s">
        <v>35</v>
      </c>
      <c r="B32" s="38"/>
      <c r="C32" s="39"/>
      <c r="D32" s="39"/>
      <c r="E32" s="33" t="s">
        <v>56</v>
      </c>
      <c r="F32" s="39"/>
      <c r="G32" s="39"/>
      <c r="H32" s="39"/>
      <c r="I32" s="39"/>
      <c r="J32" s="41"/>
    </row>
    <row r="33" spans="1:16" x14ac:dyDescent="0.25">
      <c r="A33" s="31" t="s">
        <v>30</v>
      </c>
      <c r="B33" s="31">
        <v>9</v>
      </c>
      <c r="C33" s="32" t="s">
        <v>57</v>
      </c>
      <c r="D33" s="31" t="s">
        <v>47</v>
      </c>
      <c r="E33" s="33" t="s">
        <v>58</v>
      </c>
      <c r="F33" s="34" t="s">
        <v>49</v>
      </c>
      <c r="G33" s="35">
        <v>1</v>
      </c>
      <c r="H33" s="36">
        <v>0</v>
      </c>
      <c r="I33" s="36">
        <f>ROUND(G33*H33,P4)</f>
        <v>0</v>
      </c>
      <c r="J33" s="31"/>
      <c r="O33" s="37">
        <f>I33*0.21</f>
        <v>0</v>
      </c>
      <c r="P33">
        <v>3</v>
      </c>
    </row>
    <row r="34" spans="1:16" ht="30" x14ac:dyDescent="0.25">
      <c r="A34" s="31" t="s">
        <v>34</v>
      </c>
      <c r="B34" s="38"/>
      <c r="C34" s="39"/>
      <c r="D34" s="39"/>
      <c r="E34" s="33" t="s">
        <v>59</v>
      </c>
      <c r="F34" s="39"/>
      <c r="G34" s="39"/>
      <c r="H34" s="39"/>
      <c r="I34" s="39"/>
      <c r="J34" s="41"/>
    </row>
    <row r="35" spans="1:16" ht="105" x14ac:dyDescent="0.25">
      <c r="A35" s="31" t="s">
        <v>35</v>
      </c>
      <c r="B35" s="38"/>
      <c r="C35" s="39"/>
      <c r="D35" s="39"/>
      <c r="E35" s="33" t="s">
        <v>60</v>
      </c>
      <c r="F35" s="39"/>
      <c r="G35" s="39"/>
      <c r="H35" s="39"/>
      <c r="I35" s="39"/>
      <c r="J35" s="41"/>
    </row>
    <row r="36" spans="1:16" x14ac:dyDescent="0.25">
      <c r="A36" s="31" t="s">
        <v>30</v>
      </c>
      <c r="B36" s="31">
        <v>10</v>
      </c>
      <c r="C36" s="32" t="s">
        <v>61</v>
      </c>
      <c r="D36" s="31" t="s">
        <v>47</v>
      </c>
      <c r="E36" s="33" t="s">
        <v>62</v>
      </c>
      <c r="F36" s="34" t="s">
        <v>54</v>
      </c>
      <c r="G36" s="35">
        <v>1</v>
      </c>
      <c r="H36" s="36">
        <v>0</v>
      </c>
      <c r="I36" s="36">
        <f>ROUND(G36*H36,P4)</f>
        <v>0</v>
      </c>
      <c r="J36" s="31"/>
      <c r="O36" s="37">
        <f>I36*0.21</f>
        <v>0</v>
      </c>
      <c r="P36">
        <v>3</v>
      </c>
    </row>
    <row r="37" spans="1:16" x14ac:dyDescent="0.25">
      <c r="A37" s="31" t="s">
        <v>34</v>
      </c>
      <c r="B37" s="38"/>
      <c r="C37" s="39"/>
      <c r="D37" s="39"/>
      <c r="E37" s="33" t="s">
        <v>63</v>
      </c>
      <c r="F37" s="39"/>
      <c r="G37" s="39"/>
      <c r="H37" s="39"/>
      <c r="I37" s="39"/>
      <c r="J37" s="41"/>
    </row>
    <row r="38" spans="1:16" ht="120" x14ac:dyDescent="0.25">
      <c r="A38" s="31" t="s">
        <v>35</v>
      </c>
      <c r="B38" s="42"/>
      <c r="C38" s="43"/>
      <c r="D38" s="43"/>
      <c r="E38" s="33" t="s">
        <v>64</v>
      </c>
      <c r="F38" s="43"/>
      <c r="G38" s="43"/>
      <c r="H38" s="43"/>
      <c r="I38" s="43"/>
      <c r="J38" s="44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2"/>
  <sheetViews>
    <sheetView topLeftCell="B1" workbookViewId="0">
      <selection activeCell="E3" sqref="E3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9"/>
      <c r="C1" s="10"/>
      <c r="D1" s="10"/>
      <c r="E1" s="11" t="s">
        <v>1</v>
      </c>
      <c r="F1" s="10"/>
      <c r="G1" s="10"/>
      <c r="H1" s="10"/>
      <c r="I1" s="10"/>
      <c r="J1" s="12"/>
      <c r="P1">
        <v>3</v>
      </c>
    </row>
    <row r="2" spans="1:16" ht="20.25" x14ac:dyDescent="0.25">
      <c r="A2" s="1"/>
      <c r="B2" s="13"/>
      <c r="C2" s="14"/>
      <c r="D2" s="14"/>
      <c r="E2" s="15" t="s">
        <v>11</v>
      </c>
      <c r="F2" s="14"/>
      <c r="G2" s="14"/>
      <c r="H2" s="14"/>
      <c r="I2" s="14"/>
      <c r="J2" s="16"/>
    </row>
    <row r="3" spans="1:16" x14ac:dyDescent="0.25">
      <c r="A3" s="3" t="s">
        <v>12</v>
      </c>
      <c r="B3" s="17" t="s">
        <v>13</v>
      </c>
      <c r="C3" s="51"/>
      <c r="D3" s="52"/>
      <c r="E3" s="18" t="s">
        <v>100</v>
      </c>
      <c r="F3" s="14"/>
      <c r="G3" s="14"/>
      <c r="H3" s="19" t="s">
        <v>9</v>
      </c>
      <c r="I3" s="20">
        <f>SUMIFS(I8:I32,A8:A32,"SD")</f>
        <v>0</v>
      </c>
      <c r="J3" s="16"/>
      <c r="O3">
        <v>0</v>
      </c>
      <c r="P3">
        <v>2</v>
      </c>
    </row>
    <row r="4" spans="1:16" x14ac:dyDescent="0.25">
      <c r="A4" s="3" t="s">
        <v>14</v>
      </c>
      <c r="B4" s="17" t="s">
        <v>15</v>
      </c>
      <c r="C4" s="51" t="s">
        <v>9</v>
      </c>
      <c r="D4" s="52"/>
      <c r="E4" s="18" t="s">
        <v>10</v>
      </c>
      <c r="F4" s="14"/>
      <c r="G4" s="14"/>
      <c r="H4" s="14"/>
      <c r="I4" s="14"/>
      <c r="J4" s="16"/>
      <c r="O4">
        <v>0.12</v>
      </c>
      <c r="P4">
        <v>2</v>
      </c>
    </row>
    <row r="5" spans="1:16" x14ac:dyDescent="0.25">
      <c r="A5" s="53" t="s">
        <v>16</v>
      </c>
      <c r="B5" s="54" t="s">
        <v>17</v>
      </c>
      <c r="C5" s="55" t="s">
        <v>18</v>
      </c>
      <c r="D5" s="55" t="s">
        <v>19</v>
      </c>
      <c r="E5" s="55" t="s">
        <v>20</v>
      </c>
      <c r="F5" s="55" t="s">
        <v>21</v>
      </c>
      <c r="G5" s="55" t="s">
        <v>22</v>
      </c>
      <c r="H5" s="55" t="s">
        <v>23</v>
      </c>
      <c r="I5" s="55"/>
      <c r="J5" s="56" t="s">
        <v>24</v>
      </c>
      <c r="O5">
        <v>0.21</v>
      </c>
    </row>
    <row r="6" spans="1:16" x14ac:dyDescent="0.25">
      <c r="A6" s="53"/>
      <c r="B6" s="54"/>
      <c r="C6" s="55"/>
      <c r="D6" s="55"/>
      <c r="E6" s="55"/>
      <c r="F6" s="55"/>
      <c r="G6" s="55"/>
      <c r="H6" s="6" t="s">
        <v>25</v>
      </c>
      <c r="I6" s="6" t="s">
        <v>26</v>
      </c>
      <c r="J6" s="56"/>
    </row>
    <row r="7" spans="1:16" x14ac:dyDescent="0.25">
      <c r="A7" s="23">
        <v>0</v>
      </c>
      <c r="B7" s="21">
        <v>1</v>
      </c>
      <c r="C7" s="24">
        <v>2</v>
      </c>
      <c r="D7" s="6">
        <v>3</v>
      </c>
      <c r="E7" s="24">
        <v>4</v>
      </c>
      <c r="F7" s="6">
        <v>5</v>
      </c>
      <c r="G7" s="6">
        <v>6</v>
      </c>
      <c r="H7" s="6">
        <v>7</v>
      </c>
      <c r="I7" s="24">
        <v>8</v>
      </c>
      <c r="J7" s="22">
        <v>9</v>
      </c>
    </row>
    <row r="8" spans="1:16" x14ac:dyDescent="0.25">
      <c r="A8" s="25" t="s">
        <v>27</v>
      </c>
      <c r="B8" s="26"/>
      <c r="C8" s="27" t="s">
        <v>28</v>
      </c>
      <c r="D8" s="28"/>
      <c r="E8" s="25" t="s">
        <v>29</v>
      </c>
      <c r="F8" s="28"/>
      <c r="G8" s="28"/>
      <c r="H8" s="28"/>
      <c r="I8" s="29">
        <f>SUMIFS(I9:I11,A9:A11,"P")</f>
        <v>0</v>
      </c>
      <c r="J8" s="30"/>
    </row>
    <row r="9" spans="1:16" x14ac:dyDescent="0.25">
      <c r="A9" s="31" t="s">
        <v>30</v>
      </c>
      <c r="B9" s="31">
        <v>1</v>
      </c>
      <c r="C9" s="32" t="s">
        <v>65</v>
      </c>
      <c r="D9" s="31" t="s">
        <v>47</v>
      </c>
      <c r="E9" s="33" t="s">
        <v>66</v>
      </c>
      <c r="F9" s="34" t="s">
        <v>49</v>
      </c>
      <c r="G9" s="35">
        <v>1</v>
      </c>
      <c r="H9" s="36">
        <v>0</v>
      </c>
      <c r="I9" s="36">
        <f>ROUND(G9*H9,P4)</f>
        <v>0</v>
      </c>
      <c r="J9" s="31"/>
      <c r="O9" s="37">
        <f>I9*0.21</f>
        <v>0</v>
      </c>
      <c r="P9">
        <v>3</v>
      </c>
    </row>
    <row r="10" spans="1:16" ht="30" x14ac:dyDescent="0.25">
      <c r="A10" s="31" t="s">
        <v>34</v>
      </c>
      <c r="B10" s="38"/>
      <c r="C10" s="39"/>
      <c r="D10" s="39"/>
      <c r="E10" s="33" t="s">
        <v>67</v>
      </c>
      <c r="F10" s="39"/>
      <c r="G10" s="39"/>
      <c r="H10" s="39"/>
      <c r="I10" s="39"/>
      <c r="J10" s="41"/>
    </row>
    <row r="11" spans="1:16" ht="60" x14ac:dyDescent="0.25">
      <c r="A11" s="31" t="s">
        <v>35</v>
      </c>
      <c r="B11" s="38"/>
      <c r="C11" s="39"/>
      <c r="D11" s="39"/>
      <c r="E11" s="33" t="s">
        <v>68</v>
      </c>
      <c r="F11" s="39"/>
      <c r="G11" s="39"/>
      <c r="H11" s="39"/>
      <c r="I11" s="39"/>
      <c r="J11" s="41"/>
    </row>
    <row r="12" spans="1:16" x14ac:dyDescent="0.25">
      <c r="A12" s="25" t="s">
        <v>27</v>
      </c>
      <c r="B12" s="45"/>
      <c r="C12" s="27" t="s">
        <v>69</v>
      </c>
      <c r="D12" s="46"/>
      <c r="E12" s="25" t="s">
        <v>70</v>
      </c>
      <c r="F12" s="46"/>
      <c r="G12" s="46"/>
      <c r="H12" s="46"/>
      <c r="I12" s="29">
        <f>SUMIFS(I12:I13,A12:A13,"P")</f>
        <v>0</v>
      </c>
      <c r="J12" s="47"/>
    </row>
    <row r="13" spans="1:16" x14ac:dyDescent="0.25">
      <c r="A13" s="25" t="s">
        <v>27</v>
      </c>
      <c r="B13" s="45"/>
      <c r="C13" s="27" t="s">
        <v>71</v>
      </c>
      <c r="D13" s="46"/>
      <c r="E13" s="25" t="s">
        <v>72</v>
      </c>
      <c r="F13" s="46"/>
      <c r="G13" s="46"/>
      <c r="H13" s="46"/>
      <c r="I13" s="29">
        <f>SUMIFS(I13:I14,A13:A14,"P")</f>
        <v>0</v>
      </c>
      <c r="J13" s="47"/>
    </row>
    <row r="14" spans="1:16" x14ac:dyDescent="0.25">
      <c r="A14" s="25" t="s">
        <v>27</v>
      </c>
      <c r="B14" s="26"/>
      <c r="C14" s="27" t="s">
        <v>73</v>
      </c>
      <c r="D14" s="28"/>
      <c r="E14" s="25" t="s">
        <v>74</v>
      </c>
      <c r="F14" s="28"/>
      <c r="G14" s="28"/>
      <c r="H14" s="28"/>
      <c r="I14" s="29">
        <f>SUMIFS(I15:I18,A15:A18,"P")</f>
        <v>0</v>
      </c>
      <c r="J14" s="30"/>
    </row>
    <row r="15" spans="1:16" ht="30" x14ac:dyDescent="0.25">
      <c r="A15" s="31" t="s">
        <v>30</v>
      </c>
      <c r="B15" s="31">
        <v>2</v>
      </c>
      <c r="C15" s="32" t="s">
        <v>75</v>
      </c>
      <c r="D15" s="31" t="s">
        <v>47</v>
      </c>
      <c r="E15" s="33" t="s">
        <v>76</v>
      </c>
      <c r="F15" s="34" t="s">
        <v>77</v>
      </c>
      <c r="G15" s="35">
        <v>70.164000000000001</v>
      </c>
      <c r="H15" s="36">
        <v>0</v>
      </c>
      <c r="I15" s="36">
        <f>ROUND(G15*H15,P4)</f>
        <v>0</v>
      </c>
      <c r="J15" s="31"/>
      <c r="O15" s="37">
        <f>I15*0.21</f>
        <v>0</v>
      </c>
      <c r="P15">
        <v>3</v>
      </c>
    </row>
    <row r="16" spans="1:16" ht="75" x14ac:dyDescent="0.25">
      <c r="A16" s="31" t="s">
        <v>34</v>
      </c>
      <c r="B16" s="38"/>
      <c r="C16" s="39"/>
      <c r="D16" s="39"/>
      <c r="E16" s="33" t="s">
        <v>78</v>
      </c>
      <c r="F16" s="39"/>
      <c r="G16" s="39"/>
      <c r="H16" s="39"/>
      <c r="I16" s="39"/>
      <c r="J16" s="41"/>
    </row>
    <row r="17" spans="1:16" ht="45" x14ac:dyDescent="0.25">
      <c r="A17" s="31" t="s">
        <v>79</v>
      </c>
      <c r="B17" s="38"/>
      <c r="C17" s="39"/>
      <c r="D17" s="39"/>
      <c r="E17" s="48" t="s">
        <v>80</v>
      </c>
      <c r="F17" s="39"/>
      <c r="G17" s="39"/>
      <c r="H17" s="39"/>
      <c r="I17" s="39"/>
      <c r="J17" s="41"/>
    </row>
    <row r="18" spans="1:16" ht="120" x14ac:dyDescent="0.25">
      <c r="A18" s="31" t="s">
        <v>35</v>
      </c>
      <c r="B18" s="38"/>
      <c r="C18" s="39"/>
      <c r="D18" s="39"/>
      <c r="E18" s="33" t="s">
        <v>81</v>
      </c>
      <c r="F18" s="39"/>
      <c r="G18" s="39"/>
      <c r="H18" s="39"/>
      <c r="I18" s="39"/>
      <c r="J18" s="41"/>
    </row>
    <row r="19" spans="1:16" x14ac:dyDescent="0.25">
      <c r="A19" s="25" t="s">
        <v>27</v>
      </c>
      <c r="B19" s="26"/>
      <c r="C19" s="27" t="s">
        <v>82</v>
      </c>
      <c r="D19" s="28"/>
      <c r="E19" s="25" t="s">
        <v>83</v>
      </c>
      <c r="F19" s="28"/>
      <c r="G19" s="28"/>
      <c r="H19" s="28"/>
      <c r="I19" s="29">
        <f>SUMIFS(I20:I27,A20:A27,"P")</f>
        <v>0</v>
      </c>
      <c r="J19" s="30"/>
    </row>
    <row r="20" spans="1:16" x14ac:dyDescent="0.25">
      <c r="A20" s="31" t="s">
        <v>30</v>
      </c>
      <c r="B20" s="31">
        <v>3</v>
      </c>
      <c r="C20" s="32" t="s">
        <v>84</v>
      </c>
      <c r="D20" s="31" t="s">
        <v>47</v>
      </c>
      <c r="E20" s="33" t="s">
        <v>85</v>
      </c>
      <c r="F20" s="34" t="s">
        <v>77</v>
      </c>
      <c r="G20" s="35">
        <v>256.11900000000003</v>
      </c>
      <c r="H20" s="36">
        <v>0</v>
      </c>
      <c r="I20" s="36">
        <f>ROUND(G20*H20,P4)</f>
        <v>0</v>
      </c>
      <c r="J20" s="31"/>
      <c r="O20" s="37">
        <f>I20*0.21</f>
        <v>0</v>
      </c>
      <c r="P20">
        <v>3</v>
      </c>
    </row>
    <row r="21" spans="1:16" ht="30" x14ac:dyDescent="0.25">
      <c r="A21" s="31" t="s">
        <v>34</v>
      </c>
      <c r="B21" s="38"/>
      <c r="C21" s="39"/>
      <c r="D21" s="39"/>
      <c r="E21" s="33" t="s">
        <v>86</v>
      </c>
      <c r="F21" s="39"/>
      <c r="G21" s="39"/>
      <c r="H21" s="39"/>
      <c r="I21" s="39"/>
      <c r="J21" s="41"/>
    </row>
    <row r="22" spans="1:16" ht="45" x14ac:dyDescent="0.25">
      <c r="A22" s="31" t="s">
        <v>79</v>
      </c>
      <c r="B22" s="38"/>
      <c r="C22" s="39"/>
      <c r="D22" s="39"/>
      <c r="E22" s="48" t="s">
        <v>87</v>
      </c>
      <c r="F22" s="39"/>
      <c r="G22" s="39"/>
      <c r="H22" s="39"/>
      <c r="I22" s="39"/>
      <c r="J22" s="41"/>
    </row>
    <row r="23" spans="1:16" ht="120" x14ac:dyDescent="0.25">
      <c r="A23" s="31" t="s">
        <v>35</v>
      </c>
      <c r="B23" s="38"/>
      <c r="C23" s="39"/>
      <c r="D23" s="39"/>
      <c r="E23" s="33" t="s">
        <v>88</v>
      </c>
      <c r="F23" s="39"/>
      <c r="G23" s="39"/>
      <c r="H23" s="39"/>
      <c r="I23" s="39"/>
      <c r="J23" s="41"/>
    </row>
    <row r="24" spans="1:16" x14ac:dyDescent="0.25">
      <c r="A24" s="31" t="s">
        <v>30</v>
      </c>
      <c r="B24" s="31">
        <v>4</v>
      </c>
      <c r="C24" s="32" t="s">
        <v>89</v>
      </c>
      <c r="D24" s="31" t="s">
        <v>47</v>
      </c>
      <c r="E24" s="33" t="s">
        <v>90</v>
      </c>
      <c r="F24" s="34" t="s">
        <v>77</v>
      </c>
      <c r="G24" s="35">
        <v>140.327</v>
      </c>
      <c r="H24" s="36">
        <v>0</v>
      </c>
      <c r="I24" s="36">
        <f>ROUND(G24*H24,P4)</f>
        <v>0</v>
      </c>
      <c r="J24" s="31"/>
      <c r="O24" s="37">
        <f>I24*0.21</f>
        <v>0</v>
      </c>
      <c r="P24">
        <v>3</v>
      </c>
    </row>
    <row r="25" spans="1:16" ht="45" x14ac:dyDescent="0.25">
      <c r="A25" s="31" t="s">
        <v>34</v>
      </c>
      <c r="B25" s="38"/>
      <c r="C25" s="39"/>
      <c r="D25" s="39"/>
      <c r="E25" s="33" t="s">
        <v>91</v>
      </c>
      <c r="F25" s="39"/>
      <c r="G25" s="39"/>
      <c r="H25" s="39"/>
      <c r="I25" s="39"/>
      <c r="J25" s="41"/>
    </row>
    <row r="26" spans="1:16" ht="45" x14ac:dyDescent="0.25">
      <c r="A26" s="31" t="s">
        <v>79</v>
      </c>
      <c r="B26" s="38"/>
      <c r="C26" s="39"/>
      <c r="D26" s="39"/>
      <c r="E26" s="48" t="s">
        <v>92</v>
      </c>
      <c r="F26" s="39"/>
      <c r="G26" s="39"/>
      <c r="H26" s="39"/>
      <c r="I26" s="39"/>
      <c r="J26" s="41"/>
    </row>
    <row r="27" spans="1:16" ht="120" x14ac:dyDescent="0.25">
      <c r="A27" s="31" t="s">
        <v>35</v>
      </c>
      <c r="B27" s="38"/>
      <c r="C27" s="39"/>
      <c r="D27" s="39"/>
      <c r="E27" s="33" t="s">
        <v>88</v>
      </c>
      <c r="F27" s="39"/>
      <c r="G27" s="39"/>
      <c r="H27" s="39"/>
      <c r="I27" s="39"/>
      <c r="J27" s="41"/>
    </row>
    <row r="28" spans="1:16" x14ac:dyDescent="0.25">
      <c r="A28" s="25" t="s">
        <v>27</v>
      </c>
      <c r="B28" s="26"/>
      <c r="C28" s="27" t="s">
        <v>93</v>
      </c>
      <c r="D28" s="28"/>
      <c r="E28" s="25" t="s">
        <v>94</v>
      </c>
      <c r="F28" s="28"/>
      <c r="G28" s="28"/>
      <c r="H28" s="28"/>
      <c r="I28" s="29">
        <f>SUMIFS(I29:I32,A29:A32,"P")</f>
        <v>0</v>
      </c>
      <c r="J28" s="30"/>
    </row>
    <row r="29" spans="1:16" x14ac:dyDescent="0.25">
      <c r="A29" s="31" t="s">
        <v>30</v>
      </c>
      <c r="B29" s="31">
        <v>5</v>
      </c>
      <c r="C29" s="32" t="s">
        <v>95</v>
      </c>
      <c r="D29" s="31" t="s">
        <v>47</v>
      </c>
      <c r="E29" s="33" t="s">
        <v>96</v>
      </c>
      <c r="F29" s="34" t="s">
        <v>77</v>
      </c>
      <c r="G29" s="35">
        <v>140.327</v>
      </c>
      <c r="H29" s="36">
        <v>0</v>
      </c>
      <c r="I29" s="36">
        <f>ROUND(G29*H29,P4)</f>
        <v>0</v>
      </c>
      <c r="J29" s="31"/>
      <c r="O29" s="37">
        <f>I29*0.21</f>
        <v>0</v>
      </c>
      <c r="P29">
        <v>3</v>
      </c>
    </row>
    <row r="30" spans="1:16" ht="45" x14ac:dyDescent="0.25">
      <c r="A30" s="31" t="s">
        <v>34</v>
      </c>
      <c r="B30" s="38"/>
      <c r="C30" s="39"/>
      <c r="D30" s="39"/>
      <c r="E30" s="33" t="s">
        <v>97</v>
      </c>
      <c r="F30" s="39"/>
      <c r="G30" s="39"/>
      <c r="H30" s="39"/>
      <c r="I30" s="39"/>
      <c r="J30" s="41"/>
    </row>
    <row r="31" spans="1:16" ht="45" x14ac:dyDescent="0.25">
      <c r="A31" s="31" t="s">
        <v>79</v>
      </c>
      <c r="B31" s="38"/>
      <c r="C31" s="39"/>
      <c r="D31" s="39"/>
      <c r="E31" s="48" t="s">
        <v>92</v>
      </c>
      <c r="F31" s="39"/>
      <c r="G31" s="39"/>
      <c r="H31" s="39"/>
      <c r="I31" s="39"/>
      <c r="J31" s="41"/>
    </row>
    <row r="32" spans="1:16" ht="75" x14ac:dyDescent="0.25">
      <c r="A32" s="31" t="s">
        <v>35</v>
      </c>
      <c r="B32" s="42"/>
      <c r="C32" s="43"/>
      <c r="D32" s="43"/>
      <c r="E32" s="33" t="s">
        <v>98</v>
      </c>
      <c r="F32" s="43"/>
      <c r="G32" s="43"/>
      <c r="H32" s="43"/>
      <c r="I32" s="43"/>
      <c r="J32" s="44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SO 001</vt:lpstr>
      <vt:lpstr>SO 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Marvan</dc:creator>
  <cp:lastModifiedBy>Milerski Rudolf</cp:lastModifiedBy>
  <dcterms:created xsi:type="dcterms:W3CDTF">2025-06-30T13:49:14Z</dcterms:created>
  <dcterms:modified xsi:type="dcterms:W3CDTF">2025-07-02T07:25:53Z</dcterms:modified>
</cp:coreProperties>
</file>