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5440" windowHeight="1230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'Rekapitulace'!$G$22</definedName>
    <definedName name="Dodavka0">'Položky'!#REF!</definedName>
    <definedName name="HSV">'Rekapitulace'!$E$22</definedName>
    <definedName name="HSV0">'Položky'!#REF!</definedName>
    <definedName name="HZS">'Rekapitulace'!$I$22</definedName>
    <definedName name="HZS0">'Položky'!#REF!</definedName>
    <definedName name="JKSO">'Krycí list'!$G$2</definedName>
    <definedName name="MJ">'Krycí list'!$G$5</definedName>
    <definedName name="Mont">'Rekapitulace'!$H$22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'Položky'!$A$1:$G$161</definedName>
    <definedName name="_xlnm.Print_Area" localSheetId="1">'Rekapitulace'!$A$1:$I$36</definedName>
    <definedName name="PocetMJ">'Krycí list'!$G$6</definedName>
    <definedName name="Poznamka">'Krycí list'!$B$37</definedName>
    <definedName name="Projektant">'Krycí list'!$C$8</definedName>
    <definedName name="PSV">'Rekapitulace'!$F$22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<sst xmlns="http://schemas.openxmlformats.org/spreadsheetml/2006/main" count="494" uniqueCount="319">
  <si>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</si>
  <si>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</si>
  <si>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</si>
  <si>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</si>
  <si>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</si>
  <si>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</si>
  <si>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</si>
  <si>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</si>
  <si>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</si>
  <si>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</si>
  <si>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</si>
  <si>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</si>
  <si>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</si>
  <si>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</si>
  <si>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</si>
  <si>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</si>
  <si>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</si>
  <si>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</si>
  <si>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</si>
  <si>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</si>
  <si>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</si>
  <si>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</si>
  <si>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</si>
  <si>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</si>
  <si>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</si>
  <si>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</si>
  <si>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</si>
  <si>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</si>
  <si>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</si>
  <si>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</si>
  <si>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</si>
  <si>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</si>
  <si>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</si>
  <si>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</si>
  <si>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</si>
  <si>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</si>
  <si>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</si>
  <si>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</si>
  <si>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</si>
  <si>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</si>
  <si>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</si>
  <si>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</si>
  <si>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</si>
  <si>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</si>
  <si>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</si>
  <si>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</si>
  <si>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</si>
  <si>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</si>
  <si>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</si>
  <si>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</si>
  <si>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</si>
  <si>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</si>
  <si>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</si>
  <si>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</si>
  <si>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</si>
  <si>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</si>
  <si>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</si>
  <si>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</si>
  <si>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</si>
  <si>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</si>
  <si>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</si>
  <si>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</si>
  <si>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</si>
  <si>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</si>
  <si>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</si>
  <si>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</si>
  <si>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</si>
  <si>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</si>
  <si>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</si>
  <si>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</si>
  <si>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</si>
  <si>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</si>
  <si>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</si>
  <si>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</si>
  <si>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</si>
  <si>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</si>
  <si>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PFB130081</t>
  </si>
  <si>
    <t>PAMÁTNÍK MOHYLA MÍRU - ODSTRANĚNÍ HAVAR. STAVU</t>
  </si>
  <si>
    <t>SO.01</t>
  </si>
  <si>
    <t>OBJEKT MUZEA - VÝCHODNÍ ČÁST</t>
  </si>
  <si>
    <t>SO.01.R01</t>
  </si>
  <si>
    <t>ROZPOČET/VV - DPS</t>
  </si>
  <si>
    <t>m3</t>
  </si>
  <si>
    <t>kus</t>
  </si>
  <si>
    <t>t</t>
  </si>
  <si>
    <t>29</t>
  </si>
  <si>
    <t>Sanace stavebních konstrukcí</t>
  </si>
  <si>
    <t>289471111R00</t>
  </si>
  <si>
    <t xml:space="preserve">Sanace trhlin hl.spárováním š.3 cm, hl.15 cm </t>
  </si>
  <si>
    <t>m</t>
  </si>
  <si>
    <t>289471211R00</t>
  </si>
  <si>
    <t>Sanace trhlin hl. spárováním š.5 cm, hl.15 cm vč. vyklínování</t>
  </si>
  <si>
    <t>289901111R00</t>
  </si>
  <si>
    <t xml:space="preserve">Vyčištění trhlin strop/stěna do 3 cm hl. do 15 cm </t>
  </si>
  <si>
    <t>289901211R00</t>
  </si>
  <si>
    <t xml:space="preserve">Vyčištění trhlin strop/stěna do 5 cm hl. do 15 cm </t>
  </si>
  <si>
    <t>289902111R00</t>
  </si>
  <si>
    <t xml:space="preserve">Otlučení nebo odsekání omítek stěna/strop </t>
  </si>
  <si>
    <t>m2</t>
  </si>
  <si>
    <t>30,0*0,1</t>
  </si>
  <si>
    <t>7,4*0,2</t>
  </si>
  <si>
    <t>611425531RT2</t>
  </si>
  <si>
    <t>Omítka rýh stropů MV do 15 cm omítkou štukovou s použitím suché maltové směsi</t>
  </si>
  <si>
    <t>611425621RT2</t>
  </si>
  <si>
    <t>Omítka rýh stropů MV do 30 cm omít.hrubou,hladkou s použitím suché maltové směsi</t>
  </si>
  <si>
    <t>612481121R00</t>
  </si>
  <si>
    <t xml:space="preserve">Vytužení rohů a hran armovací sítí - bez dodávky </t>
  </si>
  <si>
    <t>pletivo v pásu:30,0+7,4</t>
  </si>
  <si>
    <t>60897001</t>
  </si>
  <si>
    <t>Klíny dubové</t>
  </si>
  <si>
    <t>63127282</t>
  </si>
  <si>
    <t>Bandáž skelná, perlinka s oky 6,5 x 6,5 mm</t>
  </si>
  <si>
    <t>(30,0*0,1+7,4*0,2)*1,1</t>
  </si>
  <si>
    <t>62</t>
  </si>
  <si>
    <t>Úpravy povrchů vnější</t>
  </si>
  <si>
    <t>622421143R00</t>
  </si>
  <si>
    <t xml:space="preserve">Omítka vnější stěn, MVC, štuková, složitost 1-2 </t>
  </si>
  <si>
    <t>16,8*0,2</t>
  </si>
  <si>
    <t>622471317R00</t>
  </si>
  <si>
    <t xml:space="preserve">Nátěr nebo nástřik stěn vnějších, složitost 1 - 2 </t>
  </si>
  <si>
    <t>622481111R00</t>
  </si>
  <si>
    <t xml:space="preserve">Potažení vnějších stěn rabic. pletivem, vypnutí </t>
  </si>
  <si>
    <t>94</t>
  </si>
  <si>
    <t>Lešení a stavební výtahy</t>
  </si>
  <si>
    <t>941955001R00</t>
  </si>
  <si>
    <t xml:space="preserve">Lešení lehké pomocné, výška podlahy do 1,2 m </t>
  </si>
  <si>
    <t>venkovní stříška:22,5</t>
  </si>
  <si>
    <t>941955002R00</t>
  </si>
  <si>
    <t xml:space="preserve">Lešení lehké pomocné, výška podlahy do 1,9 m </t>
  </si>
  <si>
    <t>fasáda:(1,2+16,8+1,2)*1,2</t>
  </si>
  <si>
    <t>941955003R00</t>
  </si>
  <si>
    <t xml:space="preserve">Lešení lehké pomocné, výška podlahy do 2,5 m </t>
  </si>
  <si>
    <t>vnitřní praskliny:1,2*(7,4+3,0+2,1+1,5*2)</t>
  </si>
  <si>
    <t>95</t>
  </si>
  <si>
    <t>Dokončovací konstrukce na pozemních stavbách</t>
  </si>
  <si>
    <t>952901111R00</t>
  </si>
  <si>
    <t xml:space="preserve">Vyčištění budov o výšce podlaží do 4 m </t>
  </si>
  <si>
    <t>vnitřní úpravy:30,0</t>
  </si>
  <si>
    <t>96</t>
  </si>
  <si>
    <t>Bourání konstrukcí</t>
  </si>
  <si>
    <t>967032975R00</t>
  </si>
  <si>
    <t xml:space="preserve">Odsekání plošných fasádních prvků předsaz. nad 8cm </t>
  </si>
  <si>
    <t>hřeben:16,8*0,3</t>
  </si>
  <si>
    <t>978015291R00</t>
  </si>
  <si>
    <t xml:space="preserve">Otlučení omítek vnějších MVC v složit.1-4 do 100 % </t>
  </si>
  <si>
    <t>16,8*0,1</t>
  </si>
  <si>
    <t>99</t>
  </si>
  <si>
    <t>Staveništní přesun hmot</t>
  </si>
  <si>
    <t>999281105R00</t>
  </si>
  <si>
    <t xml:space="preserve">Přesun hmot pro opravy a údržbu do výšky 6 m </t>
  </si>
  <si>
    <t>712</t>
  </si>
  <si>
    <t>Živičné krytiny</t>
  </si>
  <si>
    <t>712300831R00</t>
  </si>
  <si>
    <t xml:space="preserve">Odstranění živičné krytiny střech do 10° 1vrstvé </t>
  </si>
  <si>
    <t>16,8*7,95</t>
  </si>
  <si>
    <t>712311101RT1</t>
  </si>
  <si>
    <t>Povlaková krytina střech do 10°, za studena ALP 1 x nátěr - materiál ve specifikaci</t>
  </si>
  <si>
    <t>pod samolepící pásy:16,8*(7,95+0,3)</t>
  </si>
  <si>
    <t>16,8*(7,95+0,2)</t>
  </si>
  <si>
    <t>712331111U00</t>
  </si>
  <si>
    <t>Izolace střech -10° pásy samolepící 1 vrstva - materiál ve specifikaci</t>
  </si>
  <si>
    <t>16,8*(7,95+0,3)</t>
  </si>
  <si>
    <t>11163230</t>
  </si>
  <si>
    <t>Nátěr asfaltový penetrační DEKPRIMER</t>
  </si>
  <si>
    <t>kg</t>
  </si>
  <si>
    <t>275,52*0,2</t>
  </si>
  <si>
    <t>62841164</t>
  </si>
  <si>
    <t>Pás asfaltový hydroizolační Bitulep PE20 samolep. alt. Topdek Cover PRO</t>
  </si>
  <si>
    <t>16,8*(7,95+0,2)*1,15</t>
  </si>
  <si>
    <t>62841166</t>
  </si>
  <si>
    <t>Pás asfaltový hydroizolační Bitulep AL20 samolep. alt. Topdek AL Barrier</t>
  </si>
  <si>
    <t>16,8*(7,95+0,3)*1,15</t>
  </si>
  <si>
    <t>998712101R00</t>
  </si>
  <si>
    <t xml:space="preserve">Přesun hmot pro povlakové krytiny, výšky do 6 m </t>
  </si>
  <si>
    <t>713</t>
  </si>
  <si>
    <t>Izolace tepelné</t>
  </si>
  <si>
    <t>713141311R00</t>
  </si>
  <si>
    <t xml:space="preserve">Izolace tepelná střech, EPS s Al pásem, na kotvy </t>
  </si>
  <si>
    <t>28376903</t>
  </si>
  <si>
    <t>Deska izolační PIR Puren Protect 2400x1020x100mm alt. Topdek 022 PIR</t>
  </si>
  <si>
    <t>133,56*1,05</t>
  </si>
  <si>
    <t>998713101R00</t>
  </si>
  <si>
    <t xml:space="preserve">Přesun hmot pro izolace tepelné, výšky do 6 m </t>
  </si>
  <si>
    <t>762</t>
  </si>
  <si>
    <t>Konstrukce tesařské</t>
  </si>
  <si>
    <t>762332110R00</t>
  </si>
  <si>
    <t xml:space="preserve">Montáž vázaných krovů pravidelných do 120 cm2 </t>
  </si>
  <si>
    <t>hranolek 60/100:16,8</t>
  </si>
  <si>
    <t>762341210R00</t>
  </si>
  <si>
    <t xml:space="preserve">Montáž bednění střech rovných, prkna hrubá na sraz </t>
  </si>
  <si>
    <t>762341610R00</t>
  </si>
  <si>
    <t xml:space="preserve">Bednění okapových říms z prken hrubých </t>
  </si>
  <si>
    <t>16,8*(0,1+0,1)</t>
  </si>
  <si>
    <t>762341923R00</t>
  </si>
  <si>
    <t xml:space="preserve">Vyřezání otvorů střech, v bednění pl. do 4 m2 </t>
  </si>
  <si>
    <t>16,8*7,95*1/2</t>
  </si>
  <si>
    <t>762342204R00</t>
  </si>
  <si>
    <t xml:space="preserve">Montáž laťování střech, svislé, vzdálenost 100 cm </t>
  </si>
  <si>
    <t>16,8*(7,95+0,1)</t>
  </si>
  <si>
    <t>762343933RT2</t>
  </si>
  <si>
    <t>Zabednění otvorů střech prkny plochy do 4 m2 vč. dodávky prkna tl.30 mm</t>
  </si>
  <si>
    <t>762395000R00</t>
  </si>
  <si>
    <t xml:space="preserve">Spojovací a ochranné prostředky pro střechy </t>
  </si>
  <si>
    <t>16,8*0,06*0,10</t>
  </si>
  <si>
    <t>16,8*0,2*0,024</t>
  </si>
  <si>
    <t>135,24*0,04*0,06</t>
  </si>
  <si>
    <t>135,24*0,024</t>
  </si>
  <si>
    <t>66,78*0,03</t>
  </si>
  <si>
    <t>60510002</t>
  </si>
  <si>
    <t>Lať střešní profil SM/BO 40/60 mm  dl = 3 - 5 m</t>
  </si>
  <si>
    <t>135,24*0,06*0,04*1,1</t>
  </si>
  <si>
    <t>605125902</t>
  </si>
  <si>
    <t>Prkno SM I.jak. tl. 22-25mm dl. do 6m š. 100-140mm</t>
  </si>
  <si>
    <t>16,8*0,2*0,024*1,1</t>
  </si>
  <si>
    <t>60515002</t>
  </si>
  <si>
    <t>Hranolek SM/JD 1 25-75 cm2 dl. 400-600 cm</t>
  </si>
  <si>
    <t>16,8*0,06*0,10*1,1</t>
  </si>
  <si>
    <t>998762102R00</t>
  </si>
  <si>
    <t xml:space="preserve">Přesun hmot pro tesařské konstrukce, výšky do 12 m </t>
  </si>
  <si>
    <t>764</t>
  </si>
  <si>
    <t>Konstrukce klempířské</t>
  </si>
  <si>
    <t>764211201R00</t>
  </si>
  <si>
    <t>Krytina z Cu tabulí 2 x 1 m, sklon do 30° falcovaná vč. systémového ukončení okapu</t>
  </si>
  <si>
    <t>všechny výrobky vč. podkladních a doplňkových konstrukcí:</t>
  </si>
  <si>
    <t>výška falcu 25 mm:16,8*(7,95+0,1)*1,05</t>
  </si>
  <si>
    <t>764231230R00</t>
  </si>
  <si>
    <t xml:space="preserve">Lemování z Cu plechu zdí, tvrdá krytina, rš 300 mm </t>
  </si>
  <si>
    <t>KL/04:7,6</t>
  </si>
  <si>
    <t>KL/06:7,6</t>
  </si>
  <si>
    <t>764242220R00</t>
  </si>
  <si>
    <t xml:space="preserve">Lemování trub z Cu, hladká krytina, D do 100 mm </t>
  </si>
  <si>
    <t>KL/03:2</t>
  </si>
  <si>
    <t>764252203R00</t>
  </si>
  <si>
    <t xml:space="preserve">Žlaby z Cu plechu podokapní půlkruhové, rš 280 mm </t>
  </si>
  <si>
    <t>KL/01:16,7</t>
  </si>
  <si>
    <t>764311821R00</t>
  </si>
  <si>
    <t xml:space="preserve">Demontáž krytiny, tabule 2 x 1 m, do 25 m2, do 30° </t>
  </si>
  <si>
    <t>výška fakcu 25 mm:16,8*(7,95+0,1)</t>
  </si>
  <si>
    <t>764331830R00</t>
  </si>
  <si>
    <t xml:space="preserve">Demontáž lemování zdí, rš 250 a 330 mm, do 30° </t>
  </si>
  <si>
    <t>764342821R00</t>
  </si>
  <si>
    <t xml:space="preserve">Demontáž lemování trub D 100 mm, hl. kryt. do 30° </t>
  </si>
  <si>
    <t>764351836R00</t>
  </si>
  <si>
    <t xml:space="preserve">Demontáž háků, sklon do 30° </t>
  </si>
  <si>
    <t>764352810R00</t>
  </si>
  <si>
    <t xml:space="preserve">Demontáž žlabů půlkruh. rovných, rš 330 mm, do 30° </t>
  </si>
  <si>
    <t>764454801R00</t>
  </si>
  <si>
    <t xml:space="preserve">Demontáž odpadních trub kruhových,D 75 a 100 mm </t>
  </si>
  <si>
    <t>764454803R00</t>
  </si>
  <si>
    <t xml:space="preserve">Demontáž odpadních trub kruhových,D 150 mm </t>
  </si>
  <si>
    <t>764554202R00</t>
  </si>
  <si>
    <t xml:space="preserve">Odpadní trouby z Cu plechu, kruhové, D 100 mm </t>
  </si>
  <si>
    <t>KL/02:3,5</t>
  </si>
  <si>
    <t>764554204R00</t>
  </si>
  <si>
    <t xml:space="preserve">Odpadní trouby z Cu plechu, kruhové, D 150 mm </t>
  </si>
  <si>
    <t>KL/05:2,5</t>
  </si>
  <si>
    <t>998764101R00</t>
  </si>
  <si>
    <t xml:space="preserve">Přesun hmot pro klempířské konstr., výšky do 6 m </t>
  </si>
  <si>
    <t>765</t>
  </si>
  <si>
    <t>Krytiny tvrdé</t>
  </si>
  <si>
    <t>765111201U00</t>
  </si>
  <si>
    <t xml:space="preserve">Montáž okap větrací pás kovový </t>
  </si>
  <si>
    <t>553.01</t>
  </si>
  <si>
    <t>Pás ochranný větrací okapní š. do 100 mm tahokov</t>
  </si>
  <si>
    <t>bm</t>
  </si>
  <si>
    <t>16,8*1,05</t>
  </si>
  <si>
    <t>998765101R00</t>
  </si>
  <si>
    <t xml:space="preserve">Přesun hmot pro krytiny tvrdé, výšky do 6 m </t>
  </si>
  <si>
    <t>783</t>
  </si>
  <si>
    <t>Nátěry</t>
  </si>
  <si>
    <t>783782205R00</t>
  </si>
  <si>
    <t xml:space="preserve">Nátěr tesařských konstrukcí Bochemitem QB 2x </t>
  </si>
  <si>
    <t>krokev:16,8*(0,06+0,10)*2</t>
  </si>
  <si>
    <t>římsy:16,8*0,2*2,4</t>
  </si>
  <si>
    <t>latě:135,24*(0,04+0,06)*2</t>
  </si>
  <si>
    <t>nové bednění:133,56*2,4</t>
  </si>
  <si>
    <t>původní a doplněné bednění:133,56*1,0+66,78*1,4</t>
  </si>
  <si>
    <t>784</t>
  </si>
  <si>
    <t>Malby</t>
  </si>
  <si>
    <t>784191101R00</t>
  </si>
  <si>
    <t xml:space="preserve">Penetrace podkladu univerzální Primalex 1x </t>
  </si>
  <si>
    <t>zapravení maleb v místě prasklin:9,0</t>
  </si>
  <si>
    <t>kompletní výmalba kuchyně:90,0</t>
  </si>
  <si>
    <t>784195412R00</t>
  </si>
  <si>
    <t xml:space="preserve">Malba tekutá Primalex Polar, bílá, 2 x </t>
  </si>
  <si>
    <t>787</t>
  </si>
  <si>
    <t>Zasklívání</t>
  </si>
  <si>
    <t>787300803R00</t>
  </si>
  <si>
    <t>Vysklívání střešních konstrukcí netmelených vč. uložení do depozitu pro zpětné použití</t>
  </si>
  <si>
    <t>stříška:1,5*(11,1+1,5+2,4)</t>
  </si>
  <si>
    <t>787300901R99</t>
  </si>
  <si>
    <t>Zasklívání střešních konstrukcí do lišt původním polykarbonátem vč. očištění</t>
  </si>
  <si>
    <t>998787101R00</t>
  </si>
  <si>
    <t xml:space="preserve">Přesun hmot pro zasklívání, výšky do 6 m 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</si>
  <si>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</si>
  <si>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</si>
  <si>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</si>
  <si>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</si>
  <si>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</si>
  <si>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</si>
  <si>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</si>
  <si>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</si>
  <si>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</si>
  <si>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</si>
  <si>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</si>
  <si>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</si>
  <si>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979999999R00</t>
  </si>
  <si>
    <t xml:space="preserve">Poplatek za skladku 10 % příměsí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</si>
  <si>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</si>
  <si>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</si>
  <si>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</si>
  <si>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</si>
  <si>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</si>
  <si>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</si>
  <si>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</si>
  <si>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</si>
  <si>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Atelier 90, s.r.o., Brno</t>
  </si>
  <si>
    <t>Muzeum Brněnska, příspěvková organizace</t>
  </si>
  <si>
    <t>Stromy určené ke kácení již byly vykáceny a proto již nejsou součástí rozpočtu a výkazu výměr.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</si>
</sst>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3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7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7" borderId="8" applyNumberFormat="0" applyAlignment="0" applyProtection="0"/>
    <xf numFmtId="0" fontId="32" fillId="19" borderId="8" applyNumberFormat="0" applyAlignment="0" applyProtection="0"/>
    <xf numFmtId="0" fontId="31" fillId="19" borderId="9" applyNumberFormat="0" applyAlignment="0" applyProtection="0"/>
    <xf numFmtId="0" fontId="3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3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19" borderId="11" xfId="0" applyFont="1" applyFill="1" applyBorder="1" applyAlignment="1">
      <alignment horizontal="left"/>
    </xf>
    <xf numFmtId="0" fontId="5" fillId="19" borderId="12" xfId="0" applyFont="1" applyFill="1" applyBorder="1" applyAlignment="1">
      <alignment horizontal="centerContinuous"/>
    </xf>
    <xf numFmtId="49" fontId="6" fillId="19" borderId="13" xfId="0" applyNumberFormat="1" applyFont="1" applyFill="1" applyBorder="1" applyAlignment="1">
      <alignment horizontal="left"/>
    </xf>
    <xf numFmtId="49" fontId="5" fillId="19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19" borderId="16" xfId="0" applyNumberFormat="1" applyFont="1" applyFill="1" applyBorder="1" applyAlignment="1">
      <alignment/>
    </xf>
    <xf numFmtId="49" fontId="3" fillId="19" borderId="17" xfId="0" applyNumberFormat="1" applyFont="1" applyFill="1" applyBorder="1" applyAlignment="1">
      <alignment/>
    </xf>
    <xf numFmtId="49" fontId="4" fillId="19" borderId="18" xfId="0" applyNumberFormat="1" applyFont="1" applyFill="1" applyBorder="1" applyAlignment="1">
      <alignment/>
    </xf>
    <xf numFmtId="49" fontId="3" fillId="19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19" borderId="21" xfId="0" applyNumberFormat="1" applyFont="1" applyFill="1" applyBorder="1" applyAlignment="1">
      <alignment/>
    </xf>
    <xf numFmtId="49" fontId="3" fillId="19" borderId="22" xfId="0" applyNumberFormat="1" applyFont="1" applyFill="1" applyBorder="1" applyAlignment="1">
      <alignment/>
    </xf>
    <xf numFmtId="49" fontId="3" fillId="19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19" borderId="29" xfId="0" applyFont="1" applyFill="1" applyBorder="1" applyAlignment="1">
      <alignment horizontal="left"/>
    </xf>
    <xf numFmtId="0" fontId="3" fillId="19" borderId="30" xfId="0" applyFont="1" applyFill="1" applyBorder="1" applyAlignment="1">
      <alignment horizontal="left"/>
    </xf>
    <xf numFmtId="0" fontId="3" fillId="19" borderId="31" xfId="0" applyFont="1" applyFill="1" applyBorder="1" applyAlignment="1">
      <alignment horizontal="centerContinuous"/>
    </xf>
    <xf numFmtId="0" fontId="4" fillId="19" borderId="30" xfId="0" applyFont="1" applyFill="1" applyBorder="1" applyAlignment="1">
      <alignment horizontal="centerContinuous"/>
    </xf>
    <xf numFmtId="0" fontId="3" fillId="19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19" borderId="11" xfId="0" applyFont="1" applyFill="1" applyBorder="1" applyAlignment="1">
      <alignment/>
    </xf>
    <xf numFmtId="0" fontId="4" fillId="19" borderId="13" xfId="0" applyFont="1" applyFill="1" applyBorder="1" applyAlignment="1">
      <alignment/>
    </xf>
    <xf numFmtId="0" fontId="4" fillId="19" borderId="12" xfId="0" applyFont="1" applyFill="1" applyBorder="1" applyAlignment="1">
      <alignment/>
    </xf>
    <xf numFmtId="0" fontId="4" fillId="19" borderId="40" xfId="0" applyFont="1" applyFill="1" applyBorder="1" applyAlignment="1">
      <alignment/>
    </xf>
    <xf numFmtId="0" fontId="4" fillId="19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19" borderId="37" xfId="0" applyFont="1" applyFill="1" applyBorder="1" applyAlignment="1">
      <alignment/>
    </xf>
    <xf numFmtId="0" fontId="7" fillId="19" borderId="38" xfId="0" applyFont="1" applyFill="1" applyBorder="1" applyAlignment="1">
      <alignment/>
    </xf>
    <xf numFmtId="0" fontId="7" fillId="19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19" borderId="29" xfId="0" applyNumberFormat="1" applyFont="1" applyFill="1" applyBorder="1" applyAlignment="1">
      <alignment horizontal="center"/>
    </xf>
    <xf numFmtId="0" fontId="4" fillId="19" borderId="30" xfId="0" applyFont="1" applyFill="1" applyBorder="1" applyAlignment="1">
      <alignment horizontal="center"/>
    </xf>
    <xf numFmtId="0" fontId="4" fillId="19" borderId="31" xfId="0" applyFont="1" applyFill="1" applyBorder="1" applyAlignment="1">
      <alignment horizontal="center"/>
    </xf>
    <xf numFmtId="0" fontId="4" fillId="19" borderId="53" xfId="0" applyFont="1" applyFill="1" applyBorder="1" applyAlignment="1">
      <alignment horizontal="center"/>
    </xf>
    <xf numFmtId="0" fontId="4" fillId="19" borderId="54" xfId="0" applyFont="1" applyFill="1" applyBorder="1" applyAlignment="1">
      <alignment horizontal="center"/>
    </xf>
    <xf numFmtId="0" fontId="4" fillId="19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19" borderId="29" xfId="0" applyFont="1" applyFill="1" applyBorder="1" applyAlignment="1">
      <alignment/>
    </xf>
    <xf numFmtId="0" fontId="4" fillId="19" borderId="30" xfId="0" applyFont="1" applyFill="1" applyBorder="1" applyAlignment="1">
      <alignment/>
    </xf>
    <xf numFmtId="3" fontId="4" fillId="19" borderId="31" xfId="0" applyNumberFormat="1" applyFont="1" applyFill="1" applyBorder="1" applyAlignment="1">
      <alignment/>
    </xf>
    <xf numFmtId="3" fontId="4" fillId="19" borderId="53" xfId="0" applyNumberFormat="1" applyFont="1" applyFill="1" applyBorder="1" applyAlignment="1">
      <alignment/>
    </xf>
    <xf numFmtId="3" fontId="4" fillId="19" borderId="54" xfId="0" applyNumberFormat="1" applyFont="1" applyFill="1" applyBorder="1" applyAlignment="1">
      <alignment/>
    </xf>
    <xf numFmtId="3" fontId="4" fillId="19" borderId="55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19" borderId="41" xfId="0" applyFont="1" applyFill="1" applyBorder="1" applyAlignment="1">
      <alignment/>
    </xf>
    <xf numFmtId="0" fontId="4" fillId="19" borderId="56" xfId="0" applyFont="1" applyFill="1" applyBorder="1" applyAlignment="1">
      <alignment horizontal="right"/>
    </xf>
    <xf numFmtId="0" fontId="4" fillId="19" borderId="13" xfId="0" applyFont="1" applyFill="1" applyBorder="1" applyAlignment="1">
      <alignment horizontal="right"/>
    </xf>
    <xf numFmtId="0" fontId="4" fillId="19" borderId="12" xfId="0" applyFont="1" applyFill="1" applyBorder="1" applyAlignment="1">
      <alignment horizontal="center"/>
    </xf>
    <xf numFmtId="4" fontId="6" fillId="19" borderId="13" xfId="0" applyNumberFormat="1" applyFont="1" applyFill="1" applyBorder="1" applyAlignment="1">
      <alignment horizontal="right"/>
    </xf>
    <xf numFmtId="4" fontId="6" fillId="19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19" borderId="37" xfId="0" applyFont="1" applyFill="1" applyBorder="1" applyAlignment="1">
      <alignment/>
    </xf>
    <xf numFmtId="0" fontId="4" fillId="19" borderId="38" xfId="0" applyFont="1" applyFill="1" applyBorder="1" applyAlignment="1">
      <alignment/>
    </xf>
    <xf numFmtId="0" fontId="3" fillId="19" borderId="38" xfId="0" applyFont="1" applyFill="1" applyBorder="1" applyAlignment="1">
      <alignment/>
    </xf>
    <xf numFmtId="4" fontId="3" fillId="19" borderId="57" xfId="0" applyNumberFormat="1" applyFont="1" applyFill="1" applyBorder="1" applyAlignment="1">
      <alignment/>
    </xf>
    <xf numFmtId="4" fontId="3" fillId="19" borderId="37" xfId="0" applyNumberFormat="1" applyFont="1" applyFill="1" applyBorder="1" applyAlignment="1">
      <alignment/>
    </xf>
    <xf numFmtId="4" fontId="3" fillId="19" borderId="38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2" fillId="0" borderId="0" xfId="46" applyFont="1" applyAlignment="1">
      <alignment horizontal="centerContinuous"/>
      <protection/>
    </xf>
    <xf numFmtId="0" fontId="13" fillId="0" borderId="0" xfId="46" applyFont="1" applyAlignment="1">
      <alignment horizontal="centerContinuous"/>
      <protection/>
    </xf>
    <xf numFmtId="0" fontId="13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19" borderId="19" xfId="46" applyNumberFormat="1" applyFont="1" applyFill="1" applyBorder="1">
      <alignment/>
      <protection/>
    </xf>
    <xf numFmtId="0" fontId="5" fillId="19" borderId="17" xfId="46" applyFont="1" applyFill="1" applyBorder="1" applyAlignment="1">
      <alignment horizontal="center"/>
      <protection/>
    </xf>
    <xf numFmtId="0" fontId="5" fillId="19" borderId="17" xfId="46" applyNumberFormat="1" applyFont="1" applyFill="1" applyBorder="1" applyAlignment="1">
      <alignment horizontal="center"/>
      <protection/>
    </xf>
    <xf numFmtId="0" fontId="5" fillId="19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4" fillId="0" borderId="0" xfId="46" applyFont="1">
      <alignment/>
      <protection/>
    </xf>
    <xf numFmtId="0" fontId="15" fillId="0" borderId="60" xfId="46" applyFont="1" applyBorder="1" applyAlignment="1">
      <alignment horizontal="center" vertical="top"/>
      <protection/>
    </xf>
    <xf numFmtId="49" fontId="15" fillId="0" borderId="60" xfId="46" applyNumberFormat="1" applyFont="1" applyBorder="1" applyAlignment="1">
      <alignment horizontal="left" vertical="top"/>
      <protection/>
    </xf>
    <xf numFmtId="0" fontId="15" fillId="0" borderId="60" xfId="46" applyFont="1" applyBorder="1" applyAlignment="1">
      <alignment vertical="top" wrapText="1"/>
      <protection/>
    </xf>
    <xf numFmtId="49" fontId="15" fillId="0" borderId="60" xfId="46" applyNumberFormat="1" applyFont="1" applyBorder="1" applyAlignment="1">
      <alignment horizontal="center" shrinkToFit="1"/>
      <protection/>
    </xf>
    <xf numFmtId="4" fontId="15" fillId="0" borderId="60" xfId="46" applyNumberFormat="1" applyFont="1" applyBorder="1" applyAlignment="1">
      <alignment horizontal="right"/>
      <protection/>
    </xf>
    <xf numFmtId="4" fontId="15" fillId="0" borderId="60" xfId="46" applyNumberFormat="1" applyFont="1" applyBorder="1">
      <alignment/>
      <protection/>
    </xf>
    <xf numFmtId="0" fontId="14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0" fontId="16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17" fillId="24" borderId="61" xfId="46" applyNumberFormat="1" applyFont="1" applyFill="1" applyBorder="1" applyAlignment="1">
      <alignment horizontal="right" wrapText="1"/>
      <protection/>
    </xf>
    <xf numFmtId="0" fontId="17" fillId="24" borderId="42" xfId="46" applyFont="1" applyFill="1" applyBorder="1" applyAlignment="1">
      <alignment horizontal="left" wrapText="1"/>
      <protection/>
    </xf>
    <xf numFmtId="0" fontId="17" fillId="0" borderId="22" xfId="0" applyFont="1" applyBorder="1" applyAlignment="1">
      <alignment horizontal="right"/>
    </xf>
    <xf numFmtId="0" fontId="3" fillId="19" borderId="19" xfId="46" applyFont="1" applyFill="1" applyBorder="1" applyAlignment="1">
      <alignment horizontal="center"/>
      <protection/>
    </xf>
    <xf numFmtId="49" fontId="19" fillId="19" borderId="19" xfId="46" applyNumberFormat="1" applyFont="1" applyFill="1" applyBorder="1" applyAlignment="1">
      <alignment horizontal="left"/>
      <protection/>
    </xf>
    <xf numFmtId="0" fontId="19" fillId="19" borderId="59" xfId="46" applyFont="1" applyFill="1" applyBorder="1">
      <alignment/>
      <protection/>
    </xf>
    <xf numFmtId="0" fontId="3" fillId="19" borderId="18" xfId="46" applyFont="1" applyFill="1" applyBorder="1" applyAlignment="1">
      <alignment horizontal="center"/>
      <protection/>
    </xf>
    <xf numFmtId="4" fontId="3" fillId="19" borderId="18" xfId="46" applyNumberFormat="1" applyFont="1" applyFill="1" applyBorder="1" applyAlignment="1">
      <alignment horizontal="right"/>
      <protection/>
    </xf>
    <xf numFmtId="4" fontId="3" fillId="19" borderId="17" xfId="46" applyNumberFormat="1" applyFont="1" applyFill="1" applyBorder="1" applyAlignment="1">
      <alignment horizontal="right"/>
      <protection/>
    </xf>
    <xf numFmtId="4" fontId="4" fillId="19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0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1" fillId="0" borderId="0" xfId="46" applyFont="1" applyBorder="1">
      <alignment/>
      <protection/>
    </xf>
    <xf numFmtId="3" fontId="21" fillId="0" borderId="0" xfId="46" applyNumberFormat="1" applyFont="1" applyBorder="1" applyAlignment="1">
      <alignment horizontal="right"/>
      <protection/>
    </xf>
    <xf numFmtId="4" fontId="21" fillId="0" borderId="0" xfId="46" applyNumberFormat="1" applyFont="1" applyBorder="1">
      <alignment/>
      <protection/>
    </xf>
    <xf numFmtId="0" fontId="2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5" fillId="0" borderId="19" xfId="0" applyFont="1" applyBorder="1" applyAlignment="1">
      <alignment horizontal="left"/>
    </xf>
    <xf numFmtId="49" fontId="22" fillId="19" borderId="0" xfId="0" applyNumberFormat="1" applyFont="1" applyFill="1" applyBorder="1" applyAlignment="1">
      <alignment/>
    </xf>
    <xf numFmtId="166" fontId="7" fillId="19" borderId="63" xfId="0" applyNumberFormat="1" applyFont="1" applyFill="1" applyBorder="1" applyAlignment="1">
      <alignment horizontal="right" indent="2"/>
    </xf>
    <xf numFmtId="166" fontId="7" fillId="19" borderId="57" xfId="0" applyNumberFormat="1" applyFont="1" applyFill="1" applyBorder="1" applyAlignment="1">
      <alignment horizontal="right" indent="2"/>
    </xf>
    <xf numFmtId="0" fontId="4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0" fontId="0" fillId="0" borderId="0" xfId="0" applyAlignment="1">
      <alignment horizontal="left" wrapTex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19" borderId="38" xfId="0" applyNumberFormat="1" applyFont="1" applyFill="1" applyBorder="1" applyAlignment="1">
      <alignment horizontal="right"/>
    </xf>
    <xf numFmtId="3" fontId="4" fillId="19" borderId="57" xfId="0" applyNumberFormat="1" applyFont="1" applyFill="1" applyBorder="1" applyAlignment="1">
      <alignment horizontal="right"/>
    </xf>
    <xf numFmtId="0" fontId="11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  <xf numFmtId="49" fontId="17" fillId="24" borderId="70" xfId="46" applyNumberFormat="1" applyFont="1" applyFill="1" applyBorder="1" applyAlignment="1">
      <alignment horizontal="left" wrapText="1"/>
      <protection/>
    </xf>
    <xf numFmtId="49" fontId="18" fillId="0" borderId="71" xfId="0" applyNumberFormat="1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B37" sqref="B37:G4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SO.01.R01</v>
      </c>
      <c r="D2" s="5" t="str">
        <f>Rekapitulace!G2</f>
        <v>ROZPOČET/VV - DPS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76</v>
      </c>
      <c r="B7" s="25"/>
      <c r="C7" s="204" t="s">
        <v>77</v>
      </c>
      <c r="D7" s="26"/>
      <c r="E7" s="26"/>
      <c r="F7" s="27" t="s">
        <v>10</v>
      </c>
      <c r="G7" s="22">
        <f>IF(PocetMJ=0,,ROUND((F30+F32)/PocetMJ,1))</f>
        <v>0</v>
      </c>
    </row>
    <row r="8" spans="1:9" ht="12.75">
      <c r="A8" s="28" t="s">
        <v>11</v>
      </c>
      <c r="B8" s="13"/>
      <c r="C8" s="208" t="s">
        <v>316</v>
      </c>
      <c r="D8" s="208"/>
      <c r="E8" s="209"/>
      <c r="F8" s="29" t="s">
        <v>12</v>
      </c>
      <c r="G8" s="30"/>
      <c r="H8" s="31"/>
      <c r="I8" s="32"/>
    </row>
    <row r="9" spans="1:8" ht="12.75">
      <c r="A9" s="28" t="s">
        <v>13</v>
      </c>
      <c r="B9" s="13"/>
      <c r="C9" s="208" t="str">
        <f>Projektant</f>
        <v>Atelier 90, s.r.o., Brno</v>
      </c>
      <c r="D9" s="208"/>
      <c r="E9" s="209"/>
      <c r="F9" s="13"/>
      <c r="G9" s="33"/>
      <c r="H9" s="34"/>
    </row>
    <row r="10" spans="1:8" ht="12.75">
      <c r="A10" s="28" t="s">
        <v>14</v>
      </c>
      <c r="B10" s="13"/>
      <c r="C10" s="203" t="s">
        <v>317</v>
      </c>
      <c r="D10" s="203"/>
      <c r="E10" s="203"/>
      <c r="F10" s="35"/>
      <c r="G10" s="36"/>
      <c r="H10" s="37"/>
    </row>
    <row r="11" spans="1:57" ht="13.5" customHeight="1">
      <c r="A11" s="28" t="s">
        <v>15</v>
      </c>
      <c r="B11" s="13"/>
      <c r="C11" s="208"/>
      <c r="D11" s="208"/>
      <c r="E11" s="208"/>
      <c r="F11" s="38" t="s">
        <v>16</v>
      </c>
      <c r="G11" s="39" t="s">
        <v>76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10"/>
      <c r="C12" s="210"/>
      <c r="D12" s="210"/>
      <c r="E12" s="210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Rekapitulace!A27</f>
        <v>Ztížené výrobní podmínky</v>
      </c>
      <c r="E15" s="57"/>
      <c r="F15" s="58"/>
      <c r="G15" s="55">
        <f>Rekapitulace!I27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9" t="str">
        <f>Rekapitulace!A28</f>
        <v>Oborová přirážka</v>
      </c>
      <c r="E16" s="59"/>
      <c r="F16" s="60"/>
      <c r="G16" s="55">
        <f>Rekapitulace!I28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9" t="str">
        <f>Rekapitulace!A29</f>
        <v>Přesun stavebních kapacit</v>
      </c>
      <c r="E17" s="59"/>
      <c r="F17" s="60"/>
      <c r="G17" s="55">
        <f>Rekapitulace!I29</f>
        <v>0</v>
      </c>
    </row>
    <row r="18" spans="1:7" ht="15.75" customHeight="1">
      <c r="A18" s="61" t="s">
        <v>27</v>
      </c>
      <c r="B18" s="62" t="s">
        <v>28</v>
      </c>
      <c r="C18" s="55">
        <f>Dodavka</f>
        <v>0</v>
      </c>
      <c r="D18" s="9" t="str">
        <f>Rekapitulace!A30</f>
        <v>Mimostaveništní doprava</v>
      </c>
      <c r="E18" s="59"/>
      <c r="F18" s="60"/>
      <c r="G18" s="55">
        <f>Rekapitulace!I30</f>
        <v>0</v>
      </c>
    </row>
    <row r="19" spans="1:7" ht="15.75" customHeight="1">
      <c r="A19" s="63" t="s">
        <v>29</v>
      </c>
      <c r="B19" s="54"/>
      <c r="C19" s="55">
        <f>SUM(C15:C18)</f>
        <v>0</v>
      </c>
      <c r="D19" s="9" t="str">
        <f>Rekapitulace!A31</f>
        <v>Zařízení staveniště</v>
      </c>
      <c r="E19" s="59"/>
      <c r="F19" s="60"/>
      <c r="G19" s="55">
        <f>Rekapitulace!I31</f>
        <v>0</v>
      </c>
    </row>
    <row r="20" spans="1:7" ht="15.75" customHeight="1">
      <c r="A20" s="63"/>
      <c r="B20" s="54"/>
      <c r="C20" s="55"/>
      <c r="D20" s="9" t="str">
        <f>Rekapitulace!A32</f>
        <v>Provoz investora</v>
      </c>
      <c r="E20" s="59"/>
      <c r="F20" s="60"/>
      <c r="G20" s="55">
        <f>Rekapitulace!I32</f>
        <v>0</v>
      </c>
    </row>
    <row r="21" spans="1:7" ht="15.75" customHeight="1">
      <c r="A21" s="63" t="s">
        <v>30</v>
      </c>
      <c r="B21" s="54"/>
      <c r="C21" s="55">
        <f>HZS</f>
        <v>0</v>
      </c>
      <c r="D21" s="9" t="str">
        <f>Rekapitulace!A33</f>
        <v>Kompletační činnost (IČD)</v>
      </c>
      <c r="E21" s="59"/>
      <c r="F21" s="60"/>
      <c r="G21" s="55">
        <f>Rekapitulace!I33</f>
        <v>0</v>
      </c>
    </row>
    <row r="22" spans="1:7" ht="15.75" customHeight="1">
      <c r="A22" s="64" t="s">
        <v>31</v>
      </c>
      <c r="B22" s="65"/>
      <c r="C22" s="55">
        <f>C19+C21</f>
        <v>0</v>
      </c>
      <c r="D22" s="9" t="s">
        <v>32</v>
      </c>
      <c r="E22" s="59"/>
      <c r="F22" s="60"/>
      <c r="G22" s="55">
        <f>G23-SUM(G15:G21)</f>
        <v>0</v>
      </c>
    </row>
    <row r="23" spans="1:7" ht="15.75" customHeight="1" thickBot="1">
      <c r="A23" s="211" t="s">
        <v>33</v>
      </c>
      <c r="B23" s="212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13">
        <f>C23-F32</f>
        <v>0</v>
      </c>
      <c r="G30" s="214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13">
        <f>ROUND(PRODUCT(F30,C31/100),0)</f>
        <v>0</v>
      </c>
      <c r="G31" s="214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13">
        <v>0</v>
      </c>
      <c r="G32" s="214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13">
        <f>ROUND(PRODUCT(F32,C33/100),0)</f>
        <v>0</v>
      </c>
      <c r="G33" s="214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05">
        <f>ROUND(SUM(F30:F33),0)</f>
        <v>0</v>
      </c>
      <c r="G34" s="206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7" t="s">
        <v>318</v>
      </c>
      <c r="C37" s="207"/>
      <c r="D37" s="207"/>
      <c r="E37" s="207"/>
      <c r="F37" s="207"/>
      <c r="G37" s="207"/>
      <c r="H37" t="s">
        <v>5</v>
      </c>
    </row>
    <row r="38" spans="1:8" ht="12.75" customHeight="1">
      <c r="A38" s="95"/>
      <c r="B38" s="207"/>
      <c r="C38" s="207"/>
      <c r="D38" s="207"/>
      <c r="E38" s="207"/>
      <c r="F38" s="207"/>
      <c r="G38" s="207"/>
      <c r="H38" t="s">
        <v>5</v>
      </c>
    </row>
    <row r="39" spans="1:8" ht="12.75">
      <c r="A39" s="95"/>
      <c r="B39" s="207"/>
      <c r="C39" s="207"/>
      <c r="D39" s="207"/>
      <c r="E39" s="207"/>
      <c r="F39" s="207"/>
      <c r="G39" s="207"/>
      <c r="H39" t="s">
        <v>5</v>
      </c>
    </row>
    <row r="40" spans="1:8" ht="12.75">
      <c r="A40" s="95"/>
      <c r="B40" s="207"/>
      <c r="C40" s="207"/>
      <c r="D40" s="207"/>
      <c r="E40" s="207"/>
      <c r="F40" s="207"/>
      <c r="G40" s="207"/>
      <c r="H40" t="s">
        <v>5</v>
      </c>
    </row>
    <row r="41" spans="1:8" ht="12.75">
      <c r="A41" s="95"/>
      <c r="B41" s="207"/>
      <c r="C41" s="207"/>
      <c r="D41" s="207"/>
      <c r="E41" s="207"/>
      <c r="F41" s="207"/>
      <c r="G41" s="207"/>
      <c r="H41" t="s">
        <v>5</v>
      </c>
    </row>
    <row r="42" spans="1:8" ht="12.75">
      <c r="A42" s="95"/>
      <c r="B42" s="207"/>
      <c r="C42" s="207"/>
      <c r="D42" s="207"/>
      <c r="E42" s="207"/>
      <c r="F42" s="207"/>
      <c r="G42" s="207"/>
      <c r="H42" t="s">
        <v>5</v>
      </c>
    </row>
    <row r="43" spans="1:8" ht="12.75">
      <c r="A43" s="95"/>
      <c r="B43" s="207"/>
      <c r="C43" s="207"/>
      <c r="D43" s="207"/>
      <c r="E43" s="207"/>
      <c r="F43" s="207"/>
      <c r="G43" s="207"/>
      <c r="H43" t="s">
        <v>5</v>
      </c>
    </row>
    <row r="44" spans="1:8" ht="12.75">
      <c r="A44" s="95"/>
      <c r="B44" s="207"/>
      <c r="C44" s="207"/>
      <c r="D44" s="207"/>
      <c r="E44" s="207"/>
      <c r="F44" s="207"/>
      <c r="G44" s="207"/>
      <c r="H44" t="s">
        <v>5</v>
      </c>
    </row>
    <row r="45" spans="1:8" ht="0.75" customHeight="1">
      <c r="A45" s="95"/>
      <c r="B45" s="207"/>
      <c r="C45" s="207"/>
      <c r="D45" s="207"/>
      <c r="E45" s="207"/>
      <c r="F45" s="207"/>
      <c r="G45" s="207"/>
      <c r="H45" t="s">
        <v>5</v>
      </c>
    </row>
    <row r="46" spans="2:7" ht="12.75">
      <c r="B46" s="215"/>
      <c r="C46" s="215"/>
      <c r="D46" s="215"/>
      <c r="E46" s="215"/>
      <c r="F46" s="215"/>
      <c r="G46" s="215"/>
    </row>
    <row r="47" spans="2:7" ht="12.75">
      <c r="B47" s="215"/>
      <c r="C47" s="215"/>
      <c r="D47" s="215"/>
      <c r="E47" s="215"/>
      <c r="F47" s="215"/>
      <c r="G47" s="215"/>
    </row>
    <row r="48" spans="2:7" ht="12.75">
      <c r="B48" s="215"/>
      <c r="C48" s="215"/>
      <c r="D48" s="215"/>
      <c r="E48" s="215"/>
      <c r="F48" s="215"/>
      <c r="G48" s="215"/>
    </row>
    <row r="49" spans="2:7" ht="12.75">
      <c r="B49" s="215"/>
      <c r="C49" s="215"/>
      <c r="D49" s="215"/>
      <c r="E49" s="215"/>
      <c r="F49" s="215"/>
      <c r="G49" s="215"/>
    </row>
    <row r="50" spans="2:7" ht="12.75">
      <c r="B50" s="215"/>
      <c r="C50" s="215"/>
      <c r="D50" s="215"/>
      <c r="E50" s="215"/>
      <c r="F50" s="215"/>
      <c r="G50" s="215"/>
    </row>
    <row r="51" spans="2:7" ht="12.75">
      <c r="B51" s="215"/>
      <c r="C51" s="215"/>
      <c r="D51" s="215"/>
      <c r="E51" s="215"/>
      <c r="F51" s="215"/>
      <c r="G51" s="215"/>
    </row>
    <row r="52" spans="2:7" ht="12.75">
      <c r="B52" s="215"/>
      <c r="C52" s="215"/>
      <c r="D52" s="215"/>
      <c r="E52" s="215"/>
      <c r="F52" s="215"/>
      <c r="G52" s="215"/>
    </row>
    <row r="53" spans="2:7" ht="12.75">
      <c r="B53" s="215"/>
      <c r="C53" s="215"/>
      <c r="D53" s="215"/>
      <c r="E53" s="215"/>
      <c r="F53" s="215"/>
      <c r="G53" s="215"/>
    </row>
    <row r="54" spans="2:7" ht="12.75">
      <c r="B54" s="215"/>
      <c r="C54" s="215"/>
      <c r="D54" s="215"/>
      <c r="E54" s="215"/>
      <c r="F54" s="215"/>
      <c r="G54" s="215"/>
    </row>
    <row r="55" spans="2:7" ht="12.75">
      <c r="B55" s="215"/>
      <c r="C55" s="215"/>
      <c r="D55" s="215"/>
      <c r="E55" s="215"/>
      <c r="F55" s="215"/>
      <c r="G55" s="215"/>
    </row>
  </sheetData>
  <sheetProtection/>
  <mergeCells count="21">
    <mergeCell ref="B53:G53"/>
    <mergeCell ref="F33:G33"/>
    <mergeCell ref="B54:G54"/>
    <mergeCell ref="B55:G55"/>
    <mergeCell ref="B46:G46"/>
    <mergeCell ref="B47:G47"/>
    <mergeCell ref="B48:G48"/>
    <mergeCell ref="B49:G49"/>
    <mergeCell ref="B50:G50"/>
    <mergeCell ref="B51:G51"/>
    <mergeCell ref="B52:G52"/>
    <mergeCell ref="F34:G34"/>
    <mergeCell ref="B37:G45"/>
    <mergeCell ref="C8:E8"/>
    <mergeCell ref="C9:E9"/>
    <mergeCell ref="C11:E11"/>
    <mergeCell ref="C12:E12"/>
    <mergeCell ref="A23:B23"/>
    <mergeCell ref="F30:G30"/>
    <mergeCell ref="F31:G31"/>
    <mergeCell ref="F32:G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6" t="s">
        <v>48</v>
      </c>
      <c r="B1" s="217"/>
      <c r="C1" s="96" t="str">
        <f>CONCATENATE(cislostavby," ",nazevstavby)</f>
        <v>PFB130081 PAMÁTNÍK MOHYLA MÍRU - ODSTRANĚNÍ HAVAR. STAVU</v>
      </c>
      <c r="D1" s="97"/>
      <c r="E1" s="98"/>
      <c r="F1" s="97"/>
      <c r="G1" s="99" t="s">
        <v>49</v>
      </c>
      <c r="H1" s="100" t="s">
        <v>80</v>
      </c>
      <c r="I1" s="101"/>
    </row>
    <row r="2" spans="1:9" ht="13.5" thickBot="1">
      <c r="A2" s="218" t="s">
        <v>50</v>
      </c>
      <c r="B2" s="219"/>
      <c r="C2" s="102" t="str">
        <f>CONCATENATE(cisloobjektu," ",nazevobjektu)</f>
        <v>SO.01 OBJEKT MUZEA - VÝCHODNÍ ČÁST</v>
      </c>
      <c r="D2" s="103"/>
      <c r="E2" s="104"/>
      <c r="F2" s="103"/>
      <c r="G2" s="220" t="s">
        <v>81</v>
      </c>
      <c r="H2" s="221"/>
      <c r="I2" s="22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9" t="str">
        <f>Položky!B7</f>
        <v>29</v>
      </c>
      <c r="B7" s="114" t="str">
        <f>Položky!C7</f>
        <v>Sanace stavebních konstrukcí</v>
      </c>
      <c r="C7" s="65"/>
      <c r="D7" s="115"/>
      <c r="E7" s="200">
        <f>Položky!BA24</f>
        <v>0</v>
      </c>
      <c r="F7" s="201">
        <f>Položky!BB24</f>
        <v>0</v>
      </c>
      <c r="G7" s="201">
        <f>Položky!BC24</f>
        <v>0</v>
      </c>
      <c r="H7" s="201">
        <f>Položky!BD24</f>
        <v>0</v>
      </c>
      <c r="I7" s="202">
        <f>Položky!BE24</f>
        <v>0</v>
      </c>
    </row>
    <row r="8" spans="1:9" s="34" customFormat="1" ht="12.75">
      <c r="A8" s="199" t="str">
        <f>Položky!B25</f>
        <v>62</v>
      </c>
      <c r="B8" s="114" t="str">
        <f>Položky!C25</f>
        <v>Úpravy povrchů vnější</v>
      </c>
      <c r="C8" s="65"/>
      <c r="D8" s="115"/>
      <c r="E8" s="200">
        <f>Položky!BA30</f>
        <v>0</v>
      </c>
      <c r="F8" s="201">
        <f>Položky!BB30</f>
        <v>0</v>
      </c>
      <c r="G8" s="201">
        <f>Položky!BC30</f>
        <v>0</v>
      </c>
      <c r="H8" s="201">
        <f>Položky!BD30</f>
        <v>0</v>
      </c>
      <c r="I8" s="202">
        <f>Položky!BE30</f>
        <v>0</v>
      </c>
    </row>
    <row r="9" spans="1:9" s="34" customFormat="1" ht="12.75">
      <c r="A9" s="199" t="str">
        <f>Položky!B31</f>
        <v>94</v>
      </c>
      <c r="B9" s="114" t="str">
        <f>Položky!C31</f>
        <v>Lešení a stavební výtahy</v>
      </c>
      <c r="C9" s="65"/>
      <c r="D9" s="115"/>
      <c r="E9" s="200">
        <f>Položky!BA38</f>
        <v>0</v>
      </c>
      <c r="F9" s="201">
        <f>Položky!BB38</f>
        <v>0</v>
      </c>
      <c r="G9" s="201">
        <f>Položky!BC38</f>
        <v>0</v>
      </c>
      <c r="H9" s="201">
        <f>Položky!BD38</f>
        <v>0</v>
      </c>
      <c r="I9" s="202">
        <f>Položky!BE38</f>
        <v>0</v>
      </c>
    </row>
    <row r="10" spans="1:9" s="34" customFormat="1" ht="12.75">
      <c r="A10" s="199" t="str">
        <f>Položky!B39</f>
        <v>95</v>
      </c>
      <c r="B10" s="114" t="str">
        <f>Položky!C39</f>
        <v>Dokončovací konstrukce na pozemních stavbách</v>
      </c>
      <c r="C10" s="65"/>
      <c r="D10" s="115"/>
      <c r="E10" s="200">
        <f>Položky!BA42</f>
        <v>0</v>
      </c>
      <c r="F10" s="201">
        <f>Položky!BB42</f>
        <v>0</v>
      </c>
      <c r="G10" s="201">
        <f>Položky!BC42</f>
        <v>0</v>
      </c>
      <c r="H10" s="201">
        <f>Položky!BD42</f>
        <v>0</v>
      </c>
      <c r="I10" s="202">
        <f>Položky!BE42</f>
        <v>0</v>
      </c>
    </row>
    <row r="11" spans="1:9" s="34" customFormat="1" ht="12.75">
      <c r="A11" s="199" t="str">
        <f>Položky!B43</f>
        <v>96</v>
      </c>
      <c r="B11" s="114" t="str">
        <f>Položky!C43</f>
        <v>Bourání konstrukcí</v>
      </c>
      <c r="C11" s="65"/>
      <c r="D11" s="115"/>
      <c r="E11" s="200">
        <f>Položky!BA48</f>
        <v>0</v>
      </c>
      <c r="F11" s="201">
        <f>Položky!BB48</f>
        <v>0</v>
      </c>
      <c r="G11" s="201">
        <f>Položky!BC48</f>
        <v>0</v>
      </c>
      <c r="H11" s="201">
        <f>Položky!BD48</f>
        <v>0</v>
      </c>
      <c r="I11" s="202">
        <f>Položky!BE48</f>
        <v>0</v>
      </c>
    </row>
    <row r="12" spans="1:9" s="34" customFormat="1" ht="12.75">
      <c r="A12" s="199" t="str">
        <f>Položky!B49</f>
        <v>99</v>
      </c>
      <c r="B12" s="114" t="str">
        <f>Položky!C49</f>
        <v>Staveništní přesun hmot</v>
      </c>
      <c r="C12" s="65"/>
      <c r="D12" s="115"/>
      <c r="E12" s="200">
        <f>Položky!BA51</f>
        <v>0</v>
      </c>
      <c r="F12" s="201">
        <f>Položky!BB51</f>
        <v>0</v>
      </c>
      <c r="G12" s="201">
        <f>Položky!BC51</f>
        <v>0</v>
      </c>
      <c r="H12" s="201">
        <f>Položky!BD51</f>
        <v>0</v>
      </c>
      <c r="I12" s="202">
        <f>Položky!BE51</f>
        <v>0</v>
      </c>
    </row>
    <row r="13" spans="1:9" s="34" customFormat="1" ht="12.75">
      <c r="A13" s="199" t="str">
        <f>Položky!B52</f>
        <v>712</v>
      </c>
      <c r="B13" s="114" t="str">
        <f>Položky!C52</f>
        <v>Živičné krytiny</v>
      </c>
      <c r="C13" s="65"/>
      <c r="D13" s="115"/>
      <c r="E13" s="200">
        <f>Položky!BA68</f>
        <v>0</v>
      </c>
      <c r="F13" s="201">
        <f>Položky!BB68</f>
        <v>0</v>
      </c>
      <c r="G13" s="201">
        <f>Položky!BC68</f>
        <v>0</v>
      </c>
      <c r="H13" s="201">
        <f>Položky!BD68</f>
        <v>0</v>
      </c>
      <c r="I13" s="202">
        <f>Položky!BE68</f>
        <v>0</v>
      </c>
    </row>
    <row r="14" spans="1:9" s="34" customFormat="1" ht="12.75">
      <c r="A14" s="199" t="str">
        <f>Položky!B69</f>
        <v>713</v>
      </c>
      <c r="B14" s="114" t="str">
        <f>Položky!C69</f>
        <v>Izolace tepelné</v>
      </c>
      <c r="C14" s="65"/>
      <c r="D14" s="115"/>
      <c r="E14" s="200">
        <f>Položky!BA75</f>
        <v>0</v>
      </c>
      <c r="F14" s="201">
        <f>Položky!BB75</f>
        <v>0</v>
      </c>
      <c r="G14" s="201">
        <f>Položky!BC75</f>
        <v>0</v>
      </c>
      <c r="H14" s="201">
        <f>Položky!BD75</f>
        <v>0</v>
      </c>
      <c r="I14" s="202">
        <f>Položky!BE75</f>
        <v>0</v>
      </c>
    </row>
    <row r="15" spans="1:9" s="34" customFormat="1" ht="12.75">
      <c r="A15" s="199" t="str">
        <f>Položky!B76</f>
        <v>762</v>
      </c>
      <c r="B15" s="114" t="str">
        <f>Položky!C76</f>
        <v>Konstrukce tesařské</v>
      </c>
      <c r="C15" s="65"/>
      <c r="D15" s="115"/>
      <c r="E15" s="200">
        <f>Položky!BA102</f>
        <v>0</v>
      </c>
      <c r="F15" s="201">
        <f>Položky!BB102</f>
        <v>0</v>
      </c>
      <c r="G15" s="201">
        <f>Položky!BC102</f>
        <v>0</v>
      </c>
      <c r="H15" s="201">
        <f>Položky!BD102</f>
        <v>0</v>
      </c>
      <c r="I15" s="202">
        <f>Položky!BE102</f>
        <v>0</v>
      </c>
    </row>
    <row r="16" spans="1:9" s="34" customFormat="1" ht="12.75">
      <c r="A16" s="199" t="str">
        <f>Položky!B103</f>
        <v>764</v>
      </c>
      <c r="B16" s="114" t="str">
        <f>Položky!C103</f>
        <v>Konstrukce klempířské</v>
      </c>
      <c r="C16" s="65"/>
      <c r="D16" s="115"/>
      <c r="E16" s="200">
        <f>Položky!BA127</f>
        <v>0</v>
      </c>
      <c r="F16" s="201">
        <f>Položky!BB127</f>
        <v>0</v>
      </c>
      <c r="G16" s="201">
        <f>Položky!BC127</f>
        <v>0</v>
      </c>
      <c r="H16" s="201">
        <f>Položky!BD127</f>
        <v>0</v>
      </c>
      <c r="I16" s="202">
        <f>Položky!BE127</f>
        <v>0</v>
      </c>
    </row>
    <row r="17" spans="1:9" s="34" customFormat="1" ht="12.75">
      <c r="A17" s="199" t="str">
        <f>Položky!B128</f>
        <v>765</v>
      </c>
      <c r="B17" s="114" t="str">
        <f>Položky!C128</f>
        <v>Krytiny tvrdé</v>
      </c>
      <c r="C17" s="65"/>
      <c r="D17" s="115"/>
      <c r="E17" s="200">
        <f>Položky!BA133</f>
        <v>0</v>
      </c>
      <c r="F17" s="201">
        <f>Položky!BB133</f>
        <v>0</v>
      </c>
      <c r="G17" s="201">
        <f>Položky!BC133</f>
        <v>0</v>
      </c>
      <c r="H17" s="201">
        <f>Položky!BD133</f>
        <v>0</v>
      </c>
      <c r="I17" s="202">
        <f>Položky!BE133</f>
        <v>0</v>
      </c>
    </row>
    <row r="18" spans="1:9" s="34" customFormat="1" ht="12.75">
      <c r="A18" s="199" t="str">
        <f>Položky!B134</f>
        <v>783</v>
      </c>
      <c r="B18" s="114" t="str">
        <f>Položky!C134</f>
        <v>Nátěry</v>
      </c>
      <c r="C18" s="65"/>
      <c r="D18" s="115"/>
      <c r="E18" s="200">
        <f>Položky!BA141</f>
        <v>0</v>
      </c>
      <c r="F18" s="201">
        <f>Položky!BB141</f>
        <v>0</v>
      </c>
      <c r="G18" s="201">
        <f>Položky!BC141</f>
        <v>0</v>
      </c>
      <c r="H18" s="201">
        <f>Položky!BD141</f>
        <v>0</v>
      </c>
      <c r="I18" s="202">
        <f>Položky!BE141</f>
        <v>0</v>
      </c>
    </row>
    <row r="19" spans="1:9" s="34" customFormat="1" ht="12.75">
      <c r="A19" s="199" t="str">
        <f>Položky!B142</f>
        <v>784</v>
      </c>
      <c r="B19" s="114" t="str">
        <f>Položky!C142</f>
        <v>Malby</v>
      </c>
      <c r="C19" s="65"/>
      <c r="D19" s="115"/>
      <c r="E19" s="200">
        <f>Položky!BA147</f>
        <v>0</v>
      </c>
      <c r="F19" s="201">
        <f>Položky!BB147</f>
        <v>0</v>
      </c>
      <c r="G19" s="201">
        <f>Položky!BC147</f>
        <v>0</v>
      </c>
      <c r="H19" s="201">
        <f>Položky!BD147</f>
        <v>0</v>
      </c>
      <c r="I19" s="202">
        <f>Položky!BE147</f>
        <v>0</v>
      </c>
    </row>
    <row r="20" spans="1:9" s="34" customFormat="1" ht="12.75">
      <c r="A20" s="199" t="str">
        <f>Položky!B148</f>
        <v>787</v>
      </c>
      <c r="B20" s="114" t="str">
        <f>Položky!C148</f>
        <v>Zasklívání</v>
      </c>
      <c r="C20" s="65"/>
      <c r="D20" s="115"/>
      <c r="E20" s="200">
        <f>Položky!BA153</f>
        <v>0</v>
      </c>
      <c r="F20" s="201">
        <f>Položky!BB153</f>
        <v>0</v>
      </c>
      <c r="G20" s="201">
        <f>Položky!BC153</f>
        <v>0</v>
      </c>
      <c r="H20" s="201">
        <f>Položky!BD153</f>
        <v>0</v>
      </c>
      <c r="I20" s="202">
        <f>Položky!BE153</f>
        <v>0</v>
      </c>
    </row>
    <row r="21" spans="1:9" s="34" customFormat="1" ht="13.5" thickBot="1">
      <c r="A21" s="199" t="str">
        <f>Položky!B154</f>
        <v>D96</v>
      </c>
      <c r="B21" s="114" t="str">
        <f>Položky!C154</f>
        <v>Přesuny suti a vybouraných hmot</v>
      </c>
      <c r="C21" s="65"/>
      <c r="D21" s="115"/>
      <c r="E21" s="200">
        <f>Položky!BA161</f>
        <v>0</v>
      </c>
      <c r="F21" s="201">
        <f>Položky!BB161</f>
        <v>0</v>
      </c>
      <c r="G21" s="201">
        <f>Položky!BC161</f>
        <v>0</v>
      </c>
      <c r="H21" s="201">
        <f>Položky!BD161</f>
        <v>0</v>
      </c>
      <c r="I21" s="202">
        <f>Položky!BE161</f>
        <v>0</v>
      </c>
    </row>
    <row r="22" spans="1:9" s="122" customFormat="1" ht="13.5" thickBot="1">
      <c r="A22" s="116"/>
      <c r="B22" s="117" t="s">
        <v>57</v>
      </c>
      <c r="C22" s="117"/>
      <c r="D22" s="118"/>
      <c r="E22" s="119">
        <f>SUM(E7:E21)</f>
        <v>0</v>
      </c>
      <c r="F22" s="120">
        <f>SUM(F7:F21)</f>
        <v>0</v>
      </c>
      <c r="G22" s="120">
        <f>SUM(G7:G21)</f>
        <v>0</v>
      </c>
      <c r="H22" s="120">
        <f>SUM(H7:H21)</f>
        <v>0</v>
      </c>
      <c r="I22" s="121">
        <f>SUM(I7:I21)</f>
        <v>0</v>
      </c>
    </row>
    <row r="23" spans="1:9" ht="12.75">
      <c r="A23" s="65"/>
      <c r="B23" s="65"/>
      <c r="C23" s="65"/>
      <c r="D23" s="65"/>
      <c r="E23" s="65"/>
      <c r="F23" s="65"/>
      <c r="G23" s="65"/>
      <c r="H23" s="65"/>
      <c r="I23" s="65"/>
    </row>
    <row r="24" spans="1:57" ht="19.5" customHeight="1">
      <c r="A24" s="106" t="s">
        <v>58</v>
      </c>
      <c r="B24" s="106"/>
      <c r="C24" s="106"/>
      <c r="D24" s="106"/>
      <c r="E24" s="106"/>
      <c r="F24" s="106"/>
      <c r="G24" s="123"/>
      <c r="H24" s="106"/>
      <c r="I24" s="106"/>
      <c r="BA24" s="40"/>
      <c r="BB24" s="40"/>
      <c r="BC24" s="40"/>
      <c r="BD24" s="40"/>
      <c r="BE24" s="40"/>
    </row>
    <row r="25" spans="1:9" ht="13.5" thickBot="1">
      <c r="A25" s="76"/>
      <c r="B25" s="76"/>
      <c r="C25" s="76"/>
      <c r="D25" s="76"/>
      <c r="E25" s="76"/>
      <c r="F25" s="76"/>
      <c r="G25" s="76"/>
      <c r="H25" s="76"/>
      <c r="I25" s="76"/>
    </row>
    <row r="26" spans="1:9" ht="12.75">
      <c r="A26" s="70" t="s">
        <v>59</v>
      </c>
      <c r="B26" s="71"/>
      <c r="C26" s="71"/>
      <c r="D26" s="124"/>
      <c r="E26" s="125" t="s">
        <v>60</v>
      </c>
      <c r="F26" s="126" t="s">
        <v>61</v>
      </c>
      <c r="G26" s="127" t="s">
        <v>62</v>
      </c>
      <c r="H26" s="128"/>
      <c r="I26" s="129" t="s">
        <v>60</v>
      </c>
    </row>
    <row r="27" spans="1:53" ht="12.75">
      <c r="A27" s="63" t="s">
        <v>308</v>
      </c>
      <c r="B27" s="54"/>
      <c r="C27" s="54"/>
      <c r="D27" s="130"/>
      <c r="E27" s="131"/>
      <c r="F27" s="132"/>
      <c r="G27" s="133">
        <f aca="true" t="shared" si="0" ref="G27:G34">CHOOSE(BA27+1,HSV+PSV,HSV+PSV+Mont,HSV+PSV+Dodavka+Mont,HSV,PSV,Mont,Dodavka,Mont+Dodavka,0)</f>
        <v>0</v>
      </c>
      <c r="H27" s="134"/>
      <c r="I27" s="135">
        <f aca="true" t="shared" si="1" ref="I27:I34">E27+F27*G27/100</f>
        <v>0</v>
      </c>
      <c r="BA27">
        <v>0</v>
      </c>
    </row>
    <row r="28" spans="1:53" ht="12.75">
      <c r="A28" s="63" t="s">
        <v>309</v>
      </c>
      <c r="B28" s="54"/>
      <c r="C28" s="54"/>
      <c r="D28" s="130"/>
      <c r="E28" s="131"/>
      <c r="F28" s="132"/>
      <c r="G28" s="133">
        <f t="shared" si="0"/>
        <v>0</v>
      </c>
      <c r="H28" s="134"/>
      <c r="I28" s="135">
        <f t="shared" si="1"/>
        <v>0</v>
      </c>
      <c r="BA28">
        <v>0</v>
      </c>
    </row>
    <row r="29" spans="1:53" ht="12.75">
      <c r="A29" s="63" t="s">
        <v>310</v>
      </c>
      <c r="B29" s="54"/>
      <c r="C29" s="54"/>
      <c r="D29" s="130"/>
      <c r="E29" s="131"/>
      <c r="F29" s="132"/>
      <c r="G29" s="133">
        <f t="shared" si="0"/>
        <v>0</v>
      </c>
      <c r="H29" s="134"/>
      <c r="I29" s="135">
        <f t="shared" si="1"/>
        <v>0</v>
      </c>
      <c r="BA29">
        <v>0</v>
      </c>
    </row>
    <row r="30" spans="1:53" ht="12.75">
      <c r="A30" s="63" t="s">
        <v>311</v>
      </c>
      <c r="B30" s="54"/>
      <c r="C30" s="54"/>
      <c r="D30" s="130"/>
      <c r="E30" s="131"/>
      <c r="F30" s="132"/>
      <c r="G30" s="133">
        <f t="shared" si="0"/>
        <v>0</v>
      </c>
      <c r="H30" s="134"/>
      <c r="I30" s="135">
        <f t="shared" si="1"/>
        <v>0</v>
      </c>
      <c r="BA30">
        <v>0</v>
      </c>
    </row>
    <row r="31" spans="1:53" ht="12.75">
      <c r="A31" s="63" t="s">
        <v>312</v>
      </c>
      <c r="B31" s="54"/>
      <c r="C31" s="54"/>
      <c r="D31" s="130"/>
      <c r="E31" s="131"/>
      <c r="F31" s="132"/>
      <c r="G31" s="133">
        <f t="shared" si="0"/>
        <v>0</v>
      </c>
      <c r="H31" s="134"/>
      <c r="I31" s="135">
        <f t="shared" si="1"/>
        <v>0</v>
      </c>
      <c r="BA31">
        <v>1</v>
      </c>
    </row>
    <row r="32" spans="1:53" ht="12.75">
      <c r="A32" s="63" t="s">
        <v>313</v>
      </c>
      <c r="B32" s="54"/>
      <c r="C32" s="54"/>
      <c r="D32" s="130"/>
      <c r="E32" s="131"/>
      <c r="F32" s="132"/>
      <c r="G32" s="133">
        <f t="shared" si="0"/>
        <v>0</v>
      </c>
      <c r="H32" s="134"/>
      <c r="I32" s="135">
        <f t="shared" si="1"/>
        <v>0</v>
      </c>
      <c r="BA32">
        <v>1</v>
      </c>
    </row>
    <row r="33" spans="1:53" ht="12.75">
      <c r="A33" s="63" t="s">
        <v>314</v>
      </c>
      <c r="B33" s="54"/>
      <c r="C33" s="54"/>
      <c r="D33" s="130"/>
      <c r="E33" s="131"/>
      <c r="F33" s="132"/>
      <c r="G33" s="133">
        <f t="shared" si="0"/>
        <v>0</v>
      </c>
      <c r="H33" s="134"/>
      <c r="I33" s="135">
        <f t="shared" si="1"/>
        <v>0</v>
      </c>
      <c r="BA33">
        <v>2</v>
      </c>
    </row>
    <row r="34" spans="1:53" ht="12.75">
      <c r="A34" s="63" t="s">
        <v>315</v>
      </c>
      <c r="B34" s="54"/>
      <c r="C34" s="54"/>
      <c r="D34" s="130"/>
      <c r="E34" s="131"/>
      <c r="F34" s="132"/>
      <c r="G34" s="133">
        <f t="shared" si="0"/>
        <v>0</v>
      </c>
      <c r="H34" s="134"/>
      <c r="I34" s="135">
        <f t="shared" si="1"/>
        <v>0</v>
      </c>
      <c r="BA34">
        <v>2</v>
      </c>
    </row>
    <row r="35" spans="1:9" ht="13.5" thickBot="1">
      <c r="A35" s="136"/>
      <c r="B35" s="137" t="s">
        <v>63</v>
      </c>
      <c r="C35" s="138"/>
      <c r="D35" s="139"/>
      <c r="E35" s="140"/>
      <c r="F35" s="141"/>
      <c r="G35" s="141"/>
      <c r="H35" s="223">
        <f>SUM(I27:I34)</f>
        <v>0</v>
      </c>
      <c r="I35" s="224"/>
    </row>
    <row r="37" spans="2:9" ht="12.75">
      <c r="B37" s="122"/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  <row r="82" spans="6:9" ht="12.75">
      <c r="F82" s="142"/>
      <c r="G82" s="143"/>
      <c r="H82" s="143"/>
      <c r="I82" s="144"/>
    </row>
    <row r="83" spans="6:9" ht="12.75">
      <c r="F83" s="142"/>
      <c r="G83" s="143"/>
      <c r="H83" s="143"/>
      <c r="I83" s="144"/>
    </row>
    <row r="84" spans="6:9" ht="12.75">
      <c r="F84" s="142"/>
      <c r="G84" s="143"/>
      <c r="H84" s="143"/>
      <c r="I84" s="144"/>
    </row>
    <row r="85" spans="6:9" ht="12.75">
      <c r="F85" s="142"/>
      <c r="G85" s="143"/>
      <c r="H85" s="143"/>
      <c r="I85" s="144"/>
    </row>
    <row r="86" spans="6:9" ht="12.75">
      <c r="F86" s="142"/>
      <c r="G86" s="143"/>
      <c r="H86" s="143"/>
      <c r="I86" s="144"/>
    </row>
  </sheetData>
  <sheetProtection/>
  <mergeCells count="4">
    <mergeCell ref="A1:B1"/>
    <mergeCell ref="A2:B2"/>
    <mergeCell ref="G2:I2"/>
    <mergeCell ref="H35:I3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4"/>
  <sheetViews>
    <sheetView showGridLines="0" showZeros="0" zoomScalePageLayoutView="0" workbookViewId="0" topLeftCell="A13">
      <selection activeCell="A7" sqref="A7:A33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3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5" t="s">
        <v>75</v>
      </c>
      <c r="B1" s="225"/>
      <c r="C1" s="225"/>
      <c r="D1" s="225"/>
      <c r="E1" s="225"/>
      <c r="F1" s="225"/>
      <c r="G1" s="22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6" t="s">
        <v>48</v>
      </c>
      <c r="B3" s="217"/>
      <c r="C3" s="96" t="str">
        <f>CONCATENATE(cislostavby," ",nazevstavby)</f>
        <v>PFB130081 PAMÁTNÍK MOHYLA MÍRU - ODSTRANĚNÍ HAVAR. STAVU</v>
      </c>
      <c r="D3" s="150"/>
      <c r="E3" s="151" t="s">
        <v>64</v>
      </c>
      <c r="F3" s="152" t="str">
        <f>Rekapitulace!H1</f>
        <v>SO.01.R01</v>
      </c>
      <c r="G3" s="153"/>
    </row>
    <row r="4" spans="1:7" ht="13.5" thickBot="1">
      <c r="A4" s="226" t="s">
        <v>50</v>
      </c>
      <c r="B4" s="219"/>
      <c r="C4" s="102" t="str">
        <f>CONCATENATE(cisloobjektu," ",nazevobjektu)</f>
        <v>SO.01 OBJEKT MUZEA - VÝCHODNÍ ČÁST</v>
      </c>
      <c r="D4" s="154"/>
      <c r="E4" s="227" t="str">
        <f>Rekapitulace!G2</f>
        <v>ROZPOČET/VV - DPS</v>
      </c>
      <c r="F4" s="228"/>
      <c r="G4" s="229"/>
    </row>
    <row r="5" spans="1:7" ht="13.5" thickTop="1">
      <c r="A5" s="155"/>
      <c r="B5" s="146"/>
      <c r="C5" s="146"/>
      <c r="D5" s="146"/>
      <c r="E5" s="156"/>
      <c r="F5" s="146"/>
      <c r="G5" s="157"/>
    </row>
    <row r="6" spans="1:7" ht="12.75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</row>
    <row r="7" spans="1:15" ht="12.75">
      <c r="A7" s="162" t="s">
        <v>72</v>
      </c>
      <c r="B7" s="163" t="s">
        <v>85</v>
      </c>
      <c r="C7" s="164" t="s">
        <v>86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9</v>
      </c>
      <c r="B8" s="171" t="s">
        <v>87</v>
      </c>
      <c r="C8" s="172" t="s">
        <v>88</v>
      </c>
      <c r="D8" s="173" t="s">
        <v>89</v>
      </c>
      <c r="E8" s="174">
        <v>30</v>
      </c>
      <c r="F8" s="174">
        <v>0</v>
      </c>
      <c r="G8" s="175">
        <f>E8*F8</f>
        <v>0</v>
      </c>
      <c r="O8" s="169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6">
        <v>1</v>
      </c>
      <c r="CB8" s="176">
        <v>1</v>
      </c>
      <c r="CZ8" s="145">
        <v>0.00739</v>
      </c>
    </row>
    <row r="9" spans="1:104" ht="22.5">
      <c r="A9" s="170">
        <v>10</v>
      </c>
      <c r="B9" s="171" t="s">
        <v>90</v>
      </c>
      <c r="C9" s="172" t="s">
        <v>91</v>
      </c>
      <c r="D9" s="173" t="s">
        <v>89</v>
      </c>
      <c r="E9" s="174">
        <v>7.4</v>
      </c>
      <c r="F9" s="174">
        <v>0</v>
      </c>
      <c r="G9" s="175">
        <f>E9*F9</f>
        <v>0</v>
      </c>
      <c r="O9" s="169">
        <v>2</v>
      </c>
      <c r="AA9" s="145">
        <v>1</v>
      </c>
      <c r="AB9" s="145">
        <v>1</v>
      </c>
      <c r="AC9" s="145">
        <v>1</v>
      </c>
      <c r="AZ9" s="145">
        <v>1</v>
      </c>
      <c r="BA9" s="145">
        <f>IF(AZ9=1,G9,0)</f>
        <v>0</v>
      </c>
      <c r="BB9" s="145">
        <f>IF(AZ9=2,G9,0)</f>
        <v>0</v>
      </c>
      <c r="BC9" s="145">
        <f>IF(AZ9=3,G9,0)</f>
        <v>0</v>
      </c>
      <c r="BD9" s="145">
        <f>IF(AZ9=4,G9,0)</f>
        <v>0</v>
      </c>
      <c r="BE9" s="145">
        <f>IF(AZ9=5,G9,0)</f>
        <v>0</v>
      </c>
      <c r="CA9" s="176">
        <v>1</v>
      </c>
      <c r="CB9" s="176">
        <v>1</v>
      </c>
      <c r="CZ9" s="145">
        <v>0.01528</v>
      </c>
    </row>
    <row r="10" spans="1:104" ht="12.75">
      <c r="A10" s="170">
        <v>11</v>
      </c>
      <c r="B10" s="171" t="s">
        <v>92</v>
      </c>
      <c r="C10" s="172" t="s">
        <v>93</v>
      </c>
      <c r="D10" s="173" t="s">
        <v>89</v>
      </c>
      <c r="E10" s="174">
        <v>30</v>
      </c>
      <c r="F10" s="174">
        <v>0</v>
      </c>
      <c r="G10" s="175">
        <f>E10*F10</f>
        <v>0</v>
      </c>
      <c r="O10" s="169">
        <v>2</v>
      </c>
      <c r="AA10" s="145">
        <v>1</v>
      </c>
      <c r="AB10" s="145">
        <v>1</v>
      </c>
      <c r="AC10" s="145">
        <v>1</v>
      </c>
      <c r="AZ10" s="145">
        <v>1</v>
      </c>
      <c r="BA10" s="145">
        <f>IF(AZ10=1,G10,0)</f>
        <v>0</v>
      </c>
      <c r="BB10" s="145">
        <f>IF(AZ10=2,G10,0)</f>
        <v>0</v>
      </c>
      <c r="BC10" s="145">
        <f>IF(AZ10=3,G10,0)</f>
        <v>0</v>
      </c>
      <c r="BD10" s="145">
        <f>IF(AZ10=4,G10,0)</f>
        <v>0</v>
      </c>
      <c r="BE10" s="145">
        <f>IF(AZ10=5,G10,0)</f>
        <v>0</v>
      </c>
      <c r="CA10" s="176">
        <v>1</v>
      </c>
      <c r="CB10" s="176">
        <v>1</v>
      </c>
      <c r="CZ10" s="145">
        <v>0</v>
      </c>
    </row>
    <row r="11" spans="1:104" ht="12.75">
      <c r="A11" s="170">
        <v>12</v>
      </c>
      <c r="B11" s="171" t="s">
        <v>94</v>
      </c>
      <c r="C11" s="172" t="s">
        <v>95</v>
      </c>
      <c r="D11" s="173" t="s">
        <v>89</v>
      </c>
      <c r="E11" s="174">
        <v>7.4</v>
      </c>
      <c r="F11" s="174">
        <v>0</v>
      </c>
      <c r="G11" s="175">
        <f>E11*F11</f>
        <v>0</v>
      </c>
      <c r="O11" s="169">
        <v>2</v>
      </c>
      <c r="AA11" s="145">
        <v>1</v>
      </c>
      <c r="AB11" s="145">
        <v>1</v>
      </c>
      <c r="AC11" s="145">
        <v>1</v>
      </c>
      <c r="AZ11" s="145">
        <v>1</v>
      </c>
      <c r="BA11" s="145">
        <f>IF(AZ11=1,G11,0)</f>
        <v>0</v>
      </c>
      <c r="BB11" s="145">
        <f>IF(AZ11=2,G11,0)</f>
        <v>0</v>
      </c>
      <c r="BC11" s="145">
        <f>IF(AZ11=3,G11,0)</f>
        <v>0</v>
      </c>
      <c r="BD11" s="145">
        <f>IF(AZ11=4,G11,0)</f>
        <v>0</v>
      </c>
      <c r="BE11" s="145">
        <f>IF(AZ11=5,G11,0)</f>
        <v>0</v>
      </c>
      <c r="CA11" s="176">
        <v>1</v>
      </c>
      <c r="CB11" s="176">
        <v>1</v>
      </c>
      <c r="CZ11" s="145">
        <v>0</v>
      </c>
    </row>
    <row r="12" spans="1:104" ht="12.75">
      <c r="A12" s="170">
        <v>13</v>
      </c>
      <c r="B12" s="171" t="s">
        <v>96</v>
      </c>
      <c r="C12" s="172" t="s">
        <v>97</v>
      </c>
      <c r="D12" s="173" t="s">
        <v>98</v>
      </c>
      <c r="E12" s="174">
        <v>4.48</v>
      </c>
      <c r="F12" s="174">
        <v>0</v>
      </c>
      <c r="G12" s="175">
        <f>E12*F12</f>
        <v>0</v>
      </c>
      <c r="O12" s="169">
        <v>2</v>
      </c>
      <c r="AA12" s="145">
        <v>1</v>
      </c>
      <c r="AB12" s="145">
        <v>1</v>
      </c>
      <c r="AC12" s="145">
        <v>1</v>
      </c>
      <c r="AZ12" s="145">
        <v>1</v>
      </c>
      <c r="BA12" s="145">
        <f>IF(AZ12=1,G12,0)</f>
        <v>0</v>
      </c>
      <c r="BB12" s="145">
        <f>IF(AZ12=2,G12,0)</f>
        <v>0</v>
      </c>
      <c r="BC12" s="145">
        <f>IF(AZ12=3,G12,0)</f>
        <v>0</v>
      </c>
      <c r="BD12" s="145">
        <f>IF(AZ12=4,G12,0)</f>
        <v>0</v>
      </c>
      <c r="BE12" s="145">
        <f>IF(AZ12=5,G12,0)</f>
        <v>0</v>
      </c>
      <c r="CA12" s="176">
        <v>1</v>
      </c>
      <c r="CB12" s="176">
        <v>1</v>
      </c>
      <c r="CZ12" s="145">
        <v>0</v>
      </c>
    </row>
    <row r="13" spans="1:15" ht="12.75">
      <c r="A13" s="177"/>
      <c r="B13" s="179"/>
      <c r="C13" s="230" t="s">
        <v>99</v>
      </c>
      <c r="D13" s="231"/>
      <c r="E13" s="180">
        <v>3</v>
      </c>
      <c r="F13" s="181"/>
      <c r="G13" s="182"/>
      <c r="M13" s="178" t="s">
        <v>99</v>
      </c>
      <c r="O13" s="169"/>
    </row>
    <row r="14" spans="1:15" ht="12.75">
      <c r="A14" s="177"/>
      <c r="B14" s="179"/>
      <c r="C14" s="230" t="s">
        <v>100</v>
      </c>
      <c r="D14" s="231"/>
      <c r="E14" s="180">
        <v>1.48</v>
      </c>
      <c r="F14" s="181"/>
      <c r="G14" s="182"/>
      <c r="M14" s="178" t="s">
        <v>100</v>
      </c>
      <c r="O14" s="169"/>
    </row>
    <row r="15" spans="1:104" ht="22.5">
      <c r="A15" s="170">
        <v>14</v>
      </c>
      <c r="B15" s="171" t="s">
        <v>101</v>
      </c>
      <c r="C15" s="172" t="s">
        <v>102</v>
      </c>
      <c r="D15" s="173" t="s">
        <v>98</v>
      </c>
      <c r="E15" s="174">
        <v>3</v>
      </c>
      <c r="F15" s="174">
        <v>0</v>
      </c>
      <c r="G15" s="175">
        <f>E15*F15</f>
        <v>0</v>
      </c>
      <c r="O15" s="169">
        <v>2</v>
      </c>
      <c r="AA15" s="145">
        <v>1</v>
      </c>
      <c r="AB15" s="145">
        <v>1</v>
      </c>
      <c r="AC15" s="145">
        <v>1</v>
      </c>
      <c r="AZ15" s="145">
        <v>1</v>
      </c>
      <c r="BA15" s="145">
        <f>IF(AZ15=1,G15,0)</f>
        <v>0</v>
      </c>
      <c r="BB15" s="145">
        <f>IF(AZ15=2,G15,0)</f>
        <v>0</v>
      </c>
      <c r="BC15" s="145">
        <f>IF(AZ15=3,G15,0)</f>
        <v>0</v>
      </c>
      <c r="BD15" s="145">
        <f>IF(AZ15=4,G15,0)</f>
        <v>0</v>
      </c>
      <c r="BE15" s="145">
        <f>IF(AZ15=5,G15,0)</f>
        <v>0</v>
      </c>
      <c r="CA15" s="176">
        <v>1</v>
      </c>
      <c r="CB15" s="176">
        <v>1</v>
      </c>
      <c r="CZ15" s="145">
        <v>0.04998</v>
      </c>
    </row>
    <row r="16" spans="1:15" ht="12.75">
      <c r="A16" s="177"/>
      <c r="B16" s="179"/>
      <c r="C16" s="230" t="s">
        <v>99</v>
      </c>
      <c r="D16" s="231"/>
      <c r="E16" s="180">
        <v>3</v>
      </c>
      <c r="F16" s="181"/>
      <c r="G16" s="182"/>
      <c r="M16" s="178" t="s">
        <v>99</v>
      </c>
      <c r="O16" s="169"/>
    </row>
    <row r="17" spans="1:104" ht="22.5">
      <c r="A17" s="170">
        <v>15</v>
      </c>
      <c r="B17" s="171" t="s">
        <v>103</v>
      </c>
      <c r="C17" s="172" t="s">
        <v>104</v>
      </c>
      <c r="D17" s="173" t="s">
        <v>98</v>
      </c>
      <c r="E17" s="174">
        <v>1.48</v>
      </c>
      <c r="F17" s="174">
        <v>0</v>
      </c>
      <c r="G17" s="175">
        <f>E17*F17</f>
        <v>0</v>
      </c>
      <c r="O17" s="169">
        <v>2</v>
      </c>
      <c r="AA17" s="145">
        <v>1</v>
      </c>
      <c r="AB17" s="145">
        <v>1</v>
      </c>
      <c r="AC17" s="145">
        <v>1</v>
      </c>
      <c r="AZ17" s="145">
        <v>1</v>
      </c>
      <c r="BA17" s="145">
        <f>IF(AZ17=1,G17,0)</f>
        <v>0</v>
      </c>
      <c r="BB17" s="145">
        <f>IF(AZ17=2,G17,0)</f>
        <v>0</v>
      </c>
      <c r="BC17" s="145">
        <f>IF(AZ17=3,G17,0)</f>
        <v>0</v>
      </c>
      <c r="BD17" s="145">
        <f>IF(AZ17=4,G17,0)</f>
        <v>0</v>
      </c>
      <c r="BE17" s="145">
        <f>IF(AZ17=5,G17,0)</f>
        <v>0</v>
      </c>
      <c r="CA17" s="176">
        <v>1</v>
      </c>
      <c r="CB17" s="176">
        <v>1</v>
      </c>
      <c r="CZ17" s="145">
        <v>0.04005</v>
      </c>
    </row>
    <row r="18" spans="1:15" ht="12.75">
      <c r="A18" s="177"/>
      <c r="B18" s="179"/>
      <c r="C18" s="230" t="s">
        <v>100</v>
      </c>
      <c r="D18" s="231"/>
      <c r="E18" s="180">
        <v>1.48</v>
      </c>
      <c r="F18" s="181"/>
      <c r="G18" s="182"/>
      <c r="M18" s="178" t="s">
        <v>100</v>
      </c>
      <c r="O18" s="169"/>
    </row>
    <row r="19" spans="1:104" ht="12.75">
      <c r="A19" s="170">
        <v>16</v>
      </c>
      <c r="B19" s="171" t="s">
        <v>105</v>
      </c>
      <c r="C19" s="172" t="s">
        <v>106</v>
      </c>
      <c r="D19" s="173" t="s">
        <v>89</v>
      </c>
      <c r="E19" s="174">
        <v>37.4</v>
      </c>
      <c r="F19" s="174">
        <v>0</v>
      </c>
      <c r="G19" s="175">
        <f>E19*F19</f>
        <v>0</v>
      </c>
      <c r="O19" s="169">
        <v>2</v>
      </c>
      <c r="AA19" s="145">
        <v>1</v>
      </c>
      <c r="AB19" s="145">
        <v>1</v>
      </c>
      <c r="AC19" s="145">
        <v>1</v>
      </c>
      <c r="AZ19" s="145">
        <v>1</v>
      </c>
      <c r="BA19" s="145">
        <f>IF(AZ19=1,G19,0)</f>
        <v>0</v>
      </c>
      <c r="BB19" s="145">
        <f>IF(AZ19=2,G19,0)</f>
        <v>0</v>
      </c>
      <c r="BC19" s="145">
        <f>IF(AZ19=3,G19,0)</f>
        <v>0</v>
      </c>
      <c r="BD19" s="145">
        <f>IF(AZ19=4,G19,0)</f>
        <v>0</v>
      </c>
      <c r="BE19" s="145">
        <f>IF(AZ19=5,G19,0)</f>
        <v>0</v>
      </c>
      <c r="CA19" s="176">
        <v>1</v>
      </c>
      <c r="CB19" s="176">
        <v>1</v>
      </c>
      <c r="CZ19" s="145">
        <v>0</v>
      </c>
    </row>
    <row r="20" spans="1:15" ht="12.75">
      <c r="A20" s="177"/>
      <c r="B20" s="179"/>
      <c r="C20" s="230" t="s">
        <v>107</v>
      </c>
      <c r="D20" s="231"/>
      <c r="E20" s="180">
        <v>37.4</v>
      </c>
      <c r="F20" s="181"/>
      <c r="G20" s="182"/>
      <c r="M20" s="178" t="s">
        <v>107</v>
      </c>
      <c r="O20" s="169"/>
    </row>
    <row r="21" spans="1:104" ht="12.75">
      <c r="A21" s="170">
        <v>17</v>
      </c>
      <c r="B21" s="171" t="s">
        <v>108</v>
      </c>
      <c r="C21" s="172" t="s">
        <v>109</v>
      </c>
      <c r="D21" s="173" t="s">
        <v>83</v>
      </c>
      <c r="E21" s="174">
        <v>40</v>
      </c>
      <c r="F21" s="174">
        <v>0</v>
      </c>
      <c r="G21" s="175">
        <f>E21*F21</f>
        <v>0</v>
      </c>
      <c r="O21" s="169">
        <v>2</v>
      </c>
      <c r="AA21" s="145">
        <v>3</v>
      </c>
      <c r="AB21" s="145">
        <v>1</v>
      </c>
      <c r="AC21" s="145">
        <v>60897001</v>
      </c>
      <c r="AZ21" s="145">
        <v>1</v>
      </c>
      <c r="BA21" s="145">
        <f>IF(AZ21=1,G21,0)</f>
        <v>0</v>
      </c>
      <c r="BB21" s="145">
        <f>IF(AZ21=2,G21,0)</f>
        <v>0</v>
      </c>
      <c r="BC21" s="145">
        <f>IF(AZ21=3,G21,0)</f>
        <v>0</v>
      </c>
      <c r="BD21" s="145">
        <f>IF(AZ21=4,G21,0)</f>
        <v>0</v>
      </c>
      <c r="BE21" s="145">
        <f>IF(AZ21=5,G21,0)</f>
        <v>0</v>
      </c>
      <c r="CA21" s="176">
        <v>3</v>
      </c>
      <c r="CB21" s="176">
        <v>1</v>
      </c>
      <c r="CZ21" s="145">
        <v>0.0004</v>
      </c>
    </row>
    <row r="22" spans="1:104" ht="12.75">
      <c r="A22" s="170">
        <v>18</v>
      </c>
      <c r="B22" s="171" t="s">
        <v>110</v>
      </c>
      <c r="C22" s="172" t="s">
        <v>111</v>
      </c>
      <c r="D22" s="173" t="s">
        <v>98</v>
      </c>
      <c r="E22" s="174">
        <v>4.928</v>
      </c>
      <c r="F22" s="174">
        <v>0</v>
      </c>
      <c r="G22" s="175">
        <f>E22*F22</f>
        <v>0</v>
      </c>
      <c r="O22" s="169">
        <v>2</v>
      </c>
      <c r="AA22" s="145">
        <v>3</v>
      </c>
      <c r="AB22" s="145">
        <v>1</v>
      </c>
      <c r="AC22" s="145">
        <v>63127282</v>
      </c>
      <c r="AZ22" s="145">
        <v>1</v>
      </c>
      <c r="BA22" s="145">
        <f>IF(AZ22=1,G22,0)</f>
        <v>0</v>
      </c>
      <c r="BB22" s="145">
        <f>IF(AZ22=2,G22,0)</f>
        <v>0</v>
      </c>
      <c r="BC22" s="145">
        <f>IF(AZ22=3,G22,0)</f>
        <v>0</v>
      </c>
      <c r="BD22" s="145">
        <f>IF(AZ22=4,G22,0)</f>
        <v>0</v>
      </c>
      <c r="BE22" s="145">
        <f>IF(AZ22=5,G22,0)</f>
        <v>0</v>
      </c>
      <c r="CA22" s="176">
        <v>3</v>
      </c>
      <c r="CB22" s="176">
        <v>1</v>
      </c>
      <c r="CZ22" s="145">
        <v>0.0002</v>
      </c>
    </row>
    <row r="23" spans="1:15" ht="12.75">
      <c r="A23" s="177"/>
      <c r="B23" s="179"/>
      <c r="C23" s="230" t="s">
        <v>112</v>
      </c>
      <c r="D23" s="231"/>
      <c r="E23" s="180">
        <v>4.928</v>
      </c>
      <c r="F23" s="181"/>
      <c r="G23" s="182"/>
      <c r="M23" s="178" t="s">
        <v>112</v>
      </c>
      <c r="O23" s="169"/>
    </row>
    <row r="24" spans="1:57" ht="12.75">
      <c r="A24" s="183"/>
      <c r="B24" s="184" t="s">
        <v>73</v>
      </c>
      <c r="C24" s="185" t="str">
        <f>CONCATENATE(B7," ",C7)</f>
        <v>29 Sanace stavebních konstrukcí</v>
      </c>
      <c r="D24" s="186"/>
      <c r="E24" s="187"/>
      <c r="F24" s="188"/>
      <c r="G24" s="189">
        <f>SUM(G7:G23)</f>
        <v>0</v>
      </c>
      <c r="O24" s="169">
        <v>4</v>
      </c>
      <c r="BA24" s="190">
        <f>SUM(BA7:BA23)</f>
        <v>0</v>
      </c>
      <c r="BB24" s="190">
        <f>SUM(BB7:BB23)</f>
        <v>0</v>
      </c>
      <c r="BC24" s="190">
        <f>SUM(BC7:BC23)</f>
        <v>0</v>
      </c>
      <c r="BD24" s="190">
        <f>SUM(BD7:BD23)</f>
        <v>0</v>
      </c>
      <c r="BE24" s="190">
        <f>SUM(BE7:BE23)</f>
        <v>0</v>
      </c>
    </row>
    <row r="25" spans="1:15" ht="12.75">
      <c r="A25" s="162" t="s">
        <v>72</v>
      </c>
      <c r="B25" s="163" t="s">
        <v>113</v>
      </c>
      <c r="C25" s="164" t="s">
        <v>114</v>
      </c>
      <c r="D25" s="165"/>
      <c r="E25" s="166"/>
      <c r="F25" s="166"/>
      <c r="G25" s="167"/>
      <c r="H25" s="168"/>
      <c r="I25" s="168"/>
      <c r="O25" s="169">
        <v>1</v>
      </c>
    </row>
    <row r="26" spans="1:104" ht="12.75">
      <c r="A26" s="170">
        <v>19</v>
      </c>
      <c r="B26" s="171" t="s">
        <v>115</v>
      </c>
      <c r="C26" s="172" t="s">
        <v>116</v>
      </c>
      <c r="D26" s="173" t="s">
        <v>98</v>
      </c>
      <c r="E26" s="174">
        <v>3.36</v>
      </c>
      <c r="F26" s="174">
        <v>0</v>
      </c>
      <c r="G26" s="175">
        <f>E26*F26</f>
        <v>0</v>
      </c>
      <c r="O26" s="169">
        <v>2</v>
      </c>
      <c r="AA26" s="145">
        <v>1</v>
      </c>
      <c r="AB26" s="145">
        <v>1</v>
      </c>
      <c r="AC26" s="145">
        <v>1</v>
      </c>
      <c r="AZ26" s="145">
        <v>1</v>
      </c>
      <c r="BA26" s="145">
        <f>IF(AZ26=1,G26,0)</f>
        <v>0</v>
      </c>
      <c r="BB26" s="145">
        <f>IF(AZ26=2,G26,0)</f>
        <v>0</v>
      </c>
      <c r="BC26" s="145">
        <f>IF(AZ26=3,G26,0)</f>
        <v>0</v>
      </c>
      <c r="BD26" s="145">
        <f>IF(AZ26=4,G26,0)</f>
        <v>0</v>
      </c>
      <c r="BE26" s="145">
        <f>IF(AZ26=5,G26,0)</f>
        <v>0</v>
      </c>
      <c r="CA26" s="176">
        <v>1</v>
      </c>
      <c r="CB26" s="176">
        <v>1</v>
      </c>
      <c r="CZ26" s="145">
        <v>0.05258</v>
      </c>
    </row>
    <row r="27" spans="1:15" ht="12.75">
      <c r="A27" s="177"/>
      <c r="B27" s="179"/>
      <c r="C27" s="230" t="s">
        <v>117</v>
      </c>
      <c r="D27" s="231"/>
      <c r="E27" s="180">
        <v>3.36</v>
      </c>
      <c r="F27" s="181"/>
      <c r="G27" s="182"/>
      <c r="M27" s="178" t="s">
        <v>117</v>
      </c>
      <c r="O27" s="169"/>
    </row>
    <row r="28" spans="1:104" ht="12.75">
      <c r="A28" s="170">
        <v>20</v>
      </c>
      <c r="B28" s="171" t="s">
        <v>118</v>
      </c>
      <c r="C28" s="172" t="s">
        <v>119</v>
      </c>
      <c r="D28" s="173" t="s">
        <v>98</v>
      </c>
      <c r="E28" s="174">
        <v>3.36</v>
      </c>
      <c r="F28" s="174">
        <v>0</v>
      </c>
      <c r="G28" s="175">
        <f>E28*F28</f>
        <v>0</v>
      </c>
      <c r="O28" s="169">
        <v>2</v>
      </c>
      <c r="AA28" s="145">
        <v>1</v>
      </c>
      <c r="AB28" s="145">
        <v>1</v>
      </c>
      <c r="AC28" s="145">
        <v>1</v>
      </c>
      <c r="AZ28" s="145">
        <v>1</v>
      </c>
      <c r="BA28" s="145">
        <f>IF(AZ28=1,G28,0)</f>
        <v>0</v>
      </c>
      <c r="BB28" s="145">
        <f>IF(AZ28=2,G28,0)</f>
        <v>0</v>
      </c>
      <c r="BC28" s="145">
        <f>IF(AZ28=3,G28,0)</f>
        <v>0</v>
      </c>
      <c r="BD28" s="145">
        <f>IF(AZ28=4,G28,0)</f>
        <v>0</v>
      </c>
      <c r="BE28" s="145">
        <f>IF(AZ28=5,G28,0)</f>
        <v>0</v>
      </c>
      <c r="CA28" s="176">
        <v>1</v>
      </c>
      <c r="CB28" s="176">
        <v>1</v>
      </c>
      <c r="CZ28" s="145">
        <v>0.0021</v>
      </c>
    </row>
    <row r="29" spans="1:104" ht="12.75">
      <c r="A29" s="170">
        <v>21</v>
      </c>
      <c r="B29" s="171" t="s">
        <v>120</v>
      </c>
      <c r="C29" s="172" t="s">
        <v>121</v>
      </c>
      <c r="D29" s="173" t="s">
        <v>98</v>
      </c>
      <c r="E29" s="174">
        <v>3.36</v>
      </c>
      <c r="F29" s="174">
        <v>0</v>
      </c>
      <c r="G29" s="175">
        <f>E29*F29</f>
        <v>0</v>
      </c>
      <c r="O29" s="169">
        <v>2</v>
      </c>
      <c r="AA29" s="145">
        <v>1</v>
      </c>
      <c r="AB29" s="145">
        <v>1</v>
      </c>
      <c r="AC29" s="145">
        <v>1</v>
      </c>
      <c r="AZ29" s="145">
        <v>1</v>
      </c>
      <c r="BA29" s="145">
        <f>IF(AZ29=1,G29,0)</f>
        <v>0</v>
      </c>
      <c r="BB29" s="145">
        <f>IF(AZ29=2,G29,0)</f>
        <v>0</v>
      </c>
      <c r="BC29" s="145">
        <f>IF(AZ29=3,G29,0)</f>
        <v>0</v>
      </c>
      <c r="BD29" s="145">
        <f>IF(AZ29=4,G29,0)</f>
        <v>0</v>
      </c>
      <c r="BE29" s="145">
        <f>IF(AZ29=5,G29,0)</f>
        <v>0</v>
      </c>
      <c r="CA29" s="176">
        <v>1</v>
      </c>
      <c r="CB29" s="176">
        <v>1</v>
      </c>
      <c r="CZ29" s="145">
        <v>0.00088</v>
      </c>
    </row>
    <row r="30" spans="1:57" ht="12.75">
      <c r="A30" s="183"/>
      <c r="B30" s="184" t="s">
        <v>73</v>
      </c>
      <c r="C30" s="185" t="str">
        <f>CONCATENATE(B25," ",C25)</f>
        <v>62 Úpravy povrchů vnější</v>
      </c>
      <c r="D30" s="186"/>
      <c r="E30" s="187"/>
      <c r="F30" s="188"/>
      <c r="G30" s="189">
        <f>SUM(G25:G29)</f>
        <v>0</v>
      </c>
      <c r="O30" s="169">
        <v>4</v>
      </c>
      <c r="BA30" s="190">
        <f>SUM(BA25:BA29)</f>
        <v>0</v>
      </c>
      <c r="BB30" s="190">
        <f>SUM(BB25:BB29)</f>
        <v>0</v>
      </c>
      <c r="BC30" s="190">
        <f>SUM(BC25:BC29)</f>
        <v>0</v>
      </c>
      <c r="BD30" s="190">
        <f>SUM(BD25:BD29)</f>
        <v>0</v>
      </c>
      <c r="BE30" s="190">
        <f>SUM(BE25:BE29)</f>
        <v>0</v>
      </c>
    </row>
    <row r="31" spans="1:15" ht="12.75">
      <c r="A31" s="162" t="s">
        <v>72</v>
      </c>
      <c r="B31" s="163" t="s">
        <v>122</v>
      </c>
      <c r="C31" s="164" t="s">
        <v>123</v>
      </c>
      <c r="D31" s="165"/>
      <c r="E31" s="166"/>
      <c r="F31" s="166"/>
      <c r="G31" s="167"/>
      <c r="H31" s="168"/>
      <c r="I31" s="168"/>
      <c r="O31" s="169">
        <v>1</v>
      </c>
    </row>
    <row r="32" spans="1:104" ht="12.75">
      <c r="A32" s="170">
        <v>22</v>
      </c>
      <c r="B32" s="171" t="s">
        <v>124</v>
      </c>
      <c r="C32" s="172" t="s">
        <v>125</v>
      </c>
      <c r="D32" s="173" t="s">
        <v>98</v>
      </c>
      <c r="E32" s="174">
        <v>22.5</v>
      </c>
      <c r="F32" s="174">
        <v>0</v>
      </c>
      <c r="G32" s="175">
        <f>E32*F32</f>
        <v>0</v>
      </c>
      <c r="O32" s="169">
        <v>2</v>
      </c>
      <c r="AA32" s="145">
        <v>1</v>
      </c>
      <c r="AB32" s="145">
        <v>1</v>
      </c>
      <c r="AC32" s="145">
        <v>1</v>
      </c>
      <c r="AZ32" s="145">
        <v>1</v>
      </c>
      <c r="BA32" s="145">
        <f>IF(AZ32=1,G32,0)</f>
        <v>0</v>
      </c>
      <c r="BB32" s="145">
        <f>IF(AZ32=2,G32,0)</f>
        <v>0</v>
      </c>
      <c r="BC32" s="145">
        <f>IF(AZ32=3,G32,0)</f>
        <v>0</v>
      </c>
      <c r="BD32" s="145">
        <f>IF(AZ32=4,G32,0)</f>
        <v>0</v>
      </c>
      <c r="BE32" s="145">
        <f>IF(AZ32=5,G32,0)</f>
        <v>0</v>
      </c>
      <c r="CA32" s="176">
        <v>1</v>
      </c>
      <c r="CB32" s="176">
        <v>1</v>
      </c>
      <c r="CZ32" s="145">
        <v>0.00121</v>
      </c>
    </row>
    <row r="33" spans="1:15" ht="12.75">
      <c r="A33" s="177"/>
      <c r="B33" s="179"/>
      <c r="C33" s="230" t="s">
        <v>126</v>
      </c>
      <c r="D33" s="231"/>
      <c r="E33" s="180">
        <v>22.5</v>
      </c>
      <c r="F33" s="181"/>
      <c r="G33" s="182"/>
      <c r="M33" s="178" t="s">
        <v>126</v>
      </c>
      <c r="O33" s="169"/>
    </row>
    <row r="34" spans="1:104" ht="12.75">
      <c r="A34" s="170">
        <v>23</v>
      </c>
      <c r="B34" s="171" t="s">
        <v>127</v>
      </c>
      <c r="C34" s="172" t="s">
        <v>128</v>
      </c>
      <c r="D34" s="173" t="s">
        <v>98</v>
      </c>
      <c r="E34" s="174">
        <v>23.04</v>
      </c>
      <c r="F34" s="174">
        <v>0</v>
      </c>
      <c r="G34" s="175">
        <f>E34*F34</f>
        <v>0</v>
      </c>
      <c r="O34" s="169">
        <v>2</v>
      </c>
      <c r="AA34" s="145">
        <v>1</v>
      </c>
      <c r="AB34" s="145">
        <v>1</v>
      </c>
      <c r="AC34" s="145">
        <v>1</v>
      </c>
      <c r="AZ34" s="145">
        <v>1</v>
      </c>
      <c r="BA34" s="145">
        <f>IF(AZ34=1,G34,0)</f>
        <v>0</v>
      </c>
      <c r="BB34" s="145">
        <f>IF(AZ34=2,G34,0)</f>
        <v>0</v>
      </c>
      <c r="BC34" s="145">
        <f>IF(AZ34=3,G34,0)</f>
        <v>0</v>
      </c>
      <c r="BD34" s="145">
        <f>IF(AZ34=4,G34,0)</f>
        <v>0</v>
      </c>
      <c r="BE34" s="145">
        <f>IF(AZ34=5,G34,0)</f>
        <v>0</v>
      </c>
      <c r="CA34" s="176">
        <v>1</v>
      </c>
      <c r="CB34" s="176">
        <v>1</v>
      </c>
      <c r="CZ34" s="145">
        <v>0.00158</v>
      </c>
    </row>
    <row r="35" spans="1:15" ht="12.75">
      <c r="A35" s="177"/>
      <c r="B35" s="179"/>
      <c r="C35" s="230" t="s">
        <v>129</v>
      </c>
      <c r="D35" s="231"/>
      <c r="E35" s="180">
        <v>23.04</v>
      </c>
      <c r="F35" s="181"/>
      <c r="G35" s="182"/>
      <c r="M35" s="178" t="s">
        <v>129</v>
      </c>
      <c r="O35" s="169"/>
    </row>
    <row r="36" spans="1:104" ht="12.75">
      <c r="A36" s="170">
        <v>24</v>
      </c>
      <c r="B36" s="171" t="s">
        <v>130</v>
      </c>
      <c r="C36" s="172" t="s">
        <v>131</v>
      </c>
      <c r="D36" s="173" t="s">
        <v>98</v>
      </c>
      <c r="E36" s="174">
        <v>18.6</v>
      </c>
      <c r="F36" s="174">
        <v>0</v>
      </c>
      <c r="G36" s="175">
        <f>E36*F36</f>
        <v>0</v>
      </c>
      <c r="O36" s="169">
        <v>2</v>
      </c>
      <c r="AA36" s="145">
        <v>1</v>
      </c>
      <c r="AB36" s="145">
        <v>1</v>
      </c>
      <c r="AC36" s="145">
        <v>1</v>
      </c>
      <c r="AZ36" s="145">
        <v>1</v>
      </c>
      <c r="BA36" s="145">
        <f>IF(AZ36=1,G36,0)</f>
        <v>0</v>
      </c>
      <c r="BB36" s="145">
        <f>IF(AZ36=2,G36,0)</f>
        <v>0</v>
      </c>
      <c r="BC36" s="145">
        <f>IF(AZ36=3,G36,0)</f>
        <v>0</v>
      </c>
      <c r="BD36" s="145">
        <f>IF(AZ36=4,G36,0)</f>
        <v>0</v>
      </c>
      <c r="BE36" s="145">
        <f>IF(AZ36=5,G36,0)</f>
        <v>0</v>
      </c>
      <c r="CA36" s="176">
        <v>1</v>
      </c>
      <c r="CB36" s="176">
        <v>1</v>
      </c>
      <c r="CZ36" s="145">
        <v>0.00592</v>
      </c>
    </row>
    <row r="37" spans="1:15" ht="12.75">
      <c r="A37" s="177"/>
      <c r="B37" s="179"/>
      <c r="C37" s="230" t="s">
        <v>132</v>
      </c>
      <c r="D37" s="231"/>
      <c r="E37" s="180">
        <v>18.6</v>
      </c>
      <c r="F37" s="181"/>
      <c r="G37" s="182"/>
      <c r="M37" s="178" t="s">
        <v>132</v>
      </c>
      <c r="O37" s="169"/>
    </row>
    <row r="38" spans="1:57" ht="12.75">
      <c r="A38" s="183"/>
      <c r="B38" s="184" t="s">
        <v>73</v>
      </c>
      <c r="C38" s="185" t="str">
        <f>CONCATENATE(B31," ",C31)</f>
        <v>94 Lešení a stavební výtahy</v>
      </c>
      <c r="D38" s="186"/>
      <c r="E38" s="187"/>
      <c r="F38" s="188"/>
      <c r="G38" s="189">
        <f>SUM(G31:G37)</f>
        <v>0</v>
      </c>
      <c r="O38" s="169">
        <v>4</v>
      </c>
      <c r="BA38" s="190">
        <f>SUM(BA31:BA37)</f>
        <v>0</v>
      </c>
      <c r="BB38" s="190">
        <f>SUM(BB31:BB37)</f>
        <v>0</v>
      </c>
      <c r="BC38" s="190">
        <f>SUM(BC31:BC37)</f>
        <v>0</v>
      </c>
      <c r="BD38" s="190">
        <f>SUM(BD31:BD37)</f>
        <v>0</v>
      </c>
      <c r="BE38" s="190">
        <f>SUM(BE31:BE37)</f>
        <v>0</v>
      </c>
    </row>
    <row r="39" spans="1:15" ht="12.75">
      <c r="A39" s="162" t="s">
        <v>72</v>
      </c>
      <c r="B39" s="163" t="s">
        <v>133</v>
      </c>
      <c r="C39" s="164" t="s">
        <v>134</v>
      </c>
      <c r="D39" s="165"/>
      <c r="E39" s="166"/>
      <c r="F39" s="166"/>
      <c r="G39" s="167"/>
      <c r="H39" s="168"/>
      <c r="I39" s="168"/>
      <c r="O39" s="169">
        <v>1</v>
      </c>
    </row>
    <row r="40" spans="1:104" ht="12.75">
      <c r="A40" s="170">
        <v>25</v>
      </c>
      <c r="B40" s="171" t="s">
        <v>135</v>
      </c>
      <c r="C40" s="172" t="s">
        <v>136</v>
      </c>
      <c r="D40" s="173" t="s">
        <v>98</v>
      </c>
      <c r="E40" s="174">
        <v>30</v>
      </c>
      <c r="F40" s="174">
        <v>0</v>
      </c>
      <c r="G40" s="175">
        <f>E40*F40</f>
        <v>0</v>
      </c>
      <c r="O40" s="169">
        <v>2</v>
      </c>
      <c r="AA40" s="145">
        <v>1</v>
      </c>
      <c r="AB40" s="145">
        <v>1</v>
      </c>
      <c r="AC40" s="145">
        <v>1</v>
      </c>
      <c r="AZ40" s="145">
        <v>1</v>
      </c>
      <c r="BA40" s="145">
        <f>IF(AZ40=1,G40,0)</f>
        <v>0</v>
      </c>
      <c r="BB40" s="145">
        <f>IF(AZ40=2,G40,0)</f>
        <v>0</v>
      </c>
      <c r="BC40" s="145">
        <f>IF(AZ40=3,G40,0)</f>
        <v>0</v>
      </c>
      <c r="BD40" s="145">
        <f>IF(AZ40=4,G40,0)</f>
        <v>0</v>
      </c>
      <c r="BE40" s="145">
        <f>IF(AZ40=5,G40,0)</f>
        <v>0</v>
      </c>
      <c r="CA40" s="176">
        <v>1</v>
      </c>
      <c r="CB40" s="176">
        <v>1</v>
      </c>
      <c r="CZ40" s="145">
        <v>4E-05</v>
      </c>
    </row>
    <row r="41" spans="1:15" ht="12.75">
      <c r="A41" s="177"/>
      <c r="B41" s="179"/>
      <c r="C41" s="230" t="s">
        <v>137</v>
      </c>
      <c r="D41" s="231"/>
      <c r="E41" s="180">
        <v>30</v>
      </c>
      <c r="F41" s="181"/>
      <c r="G41" s="182"/>
      <c r="M41" s="178" t="s">
        <v>137</v>
      </c>
      <c r="O41" s="169"/>
    </row>
    <row r="42" spans="1:57" ht="12.75">
      <c r="A42" s="183"/>
      <c r="B42" s="184" t="s">
        <v>73</v>
      </c>
      <c r="C42" s="185" t="str">
        <f>CONCATENATE(B39," ",C39)</f>
        <v>95 Dokončovací konstrukce na pozemních stavbách</v>
      </c>
      <c r="D42" s="186"/>
      <c r="E42" s="187"/>
      <c r="F42" s="188"/>
      <c r="G42" s="189">
        <f>SUM(G39:G41)</f>
        <v>0</v>
      </c>
      <c r="O42" s="169">
        <v>4</v>
      </c>
      <c r="BA42" s="190">
        <f>SUM(BA39:BA41)</f>
        <v>0</v>
      </c>
      <c r="BB42" s="190">
        <f>SUM(BB39:BB41)</f>
        <v>0</v>
      </c>
      <c r="BC42" s="190">
        <f>SUM(BC39:BC41)</f>
        <v>0</v>
      </c>
      <c r="BD42" s="190">
        <f>SUM(BD39:BD41)</f>
        <v>0</v>
      </c>
      <c r="BE42" s="190">
        <f>SUM(BE39:BE41)</f>
        <v>0</v>
      </c>
    </row>
    <row r="43" spans="1:15" ht="12.75">
      <c r="A43" s="162" t="s">
        <v>72</v>
      </c>
      <c r="B43" s="163" t="s">
        <v>138</v>
      </c>
      <c r="C43" s="164" t="s">
        <v>139</v>
      </c>
      <c r="D43" s="165"/>
      <c r="E43" s="166"/>
      <c r="F43" s="166"/>
      <c r="G43" s="167"/>
      <c r="H43" s="168"/>
      <c r="I43" s="168"/>
      <c r="O43" s="169">
        <v>1</v>
      </c>
    </row>
    <row r="44" spans="1:104" ht="12.75">
      <c r="A44" s="170">
        <v>26</v>
      </c>
      <c r="B44" s="171" t="s">
        <v>140</v>
      </c>
      <c r="C44" s="172" t="s">
        <v>141</v>
      </c>
      <c r="D44" s="173" t="s">
        <v>98</v>
      </c>
      <c r="E44" s="174">
        <v>5.04</v>
      </c>
      <c r="F44" s="174">
        <v>0</v>
      </c>
      <c r="G44" s="175">
        <f>E44*F44</f>
        <v>0</v>
      </c>
      <c r="O44" s="169">
        <v>2</v>
      </c>
      <c r="AA44" s="145">
        <v>1</v>
      </c>
      <c r="AB44" s="145">
        <v>1</v>
      </c>
      <c r="AC44" s="145">
        <v>1</v>
      </c>
      <c r="AZ44" s="145">
        <v>1</v>
      </c>
      <c r="BA44" s="145">
        <f>IF(AZ44=1,G44,0)</f>
        <v>0</v>
      </c>
      <c r="BB44" s="145">
        <f>IF(AZ44=2,G44,0)</f>
        <v>0</v>
      </c>
      <c r="BC44" s="145">
        <f>IF(AZ44=3,G44,0)</f>
        <v>0</v>
      </c>
      <c r="BD44" s="145">
        <f>IF(AZ44=4,G44,0)</f>
        <v>0</v>
      </c>
      <c r="BE44" s="145">
        <f>IF(AZ44=5,G44,0)</f>
        <v>0</v>
      </c>
      <c r="CA44" s="176">
        <v>1</v>
      </c>
      <c r="CB44" s="176">
        <v>1</v>
      </c>
      <c r="CZ44" s="145">
        <v>0</v>
      </c>
    </row>
    <row r="45" spans="1:15" ht="12.75">
      <c r="A45" s="177"/>
      <c r="B45" s="179"/>
      <c r="C45" s="230" t="s">
        <v>142</v>
      </c>
      <c r="D45" s="231"/>
      <c r="E45" s="180">
        <v>5.04</v>
      </c>
      <c r="F45" s="181"/>
      <c r="G45" s="182"/>
      <c r="M45" s="178" t="s">
        <v>142</v>
      </c>
      <c r="O45" s="169"/>
    </row>
    <row r="46" spans="1:104" ht="12.75">
      <c r="A46" s="170">
        <v>27</v>
      </c>
      <c r="B46" s="171" t="s">
        <v>143</v>
      </c>
      <c r="C46" s="172" t="s">
        <v>144</v>
      </c>
      <c r="D46" s="173" t="s">
        <v>98</v>
      </c>
      <c r="E46" s="174">
        <v>1.68</v>
      </c>
      <c r="F46" s="174">
        <v>0</v>
      </c>
      <c r="G46" s="175">
        <f>E46*F46</f>
        <v>0</v>
      </c>
      <c r="O46" s="169">
        <v>2</v>
      </c>
      <c r="AA46" s="145">
        <v>1</v>
      </c>
      <c r="AB46" s="145">
        <v>1</v>
      </c>
      <c r="AC46" s="145">
        <v>1</v>
      </c>
      <c r="AZ46" s="145">
        <v>1</v>
      </c>
      <c r="BA46" s="145">
        <f>IF(AZ46=1,G46,0)</f>
        <v>0</v>
      </c>
      <c r="BB46" s="145">
        <f>IF(AZ46=2,G46,0)</f>
        <v>0</v>
      </c>
      <c r="BC46" s="145">
        <f>IF(AZ46=3,G46,0)</f>
        <v>0</v>
      </c>
      <c r="BD46" s="145">
        <f>IF(AZ46=4,G46,0)</f>
        <v>0</v>
      </c>
      <c r="BE46" s="145">
        <f>IF(AZ46=5,G46,0)</f>
        <v>0</v>
      </c>
      <c r="CA46" s="176">
        <v>1</v>
      </c>
      <c r="CB46" s="176">
        <v>1</v>
      </c>
      <c r="CZ46" s="145">
        <v>0</v>
      </c>
    </row>
    <row r="47" spans="1:15" ht="12.75">
      <c r="A47" s="177"/>
      <c r="B47" s="179"/>
      <c r="C47" s="230" t="s">
        <v>145</v>
      </c>
      <c r="D47" s="231"/>
      <c r="E47" s="180">
        <v>1.68</v>
      </c>
      <c r="F47" s="181"/>
      <c r="G47" s="182"/>
      <c r="M47" s="178" t="s">
        <v>145</v>
      </c>
      <c r="O47" s="169"/>
    </row>
    <row r="48" spans="1:57" ht="12.75">
      <c r="A48" s="183"/>
      <c r="B48" s="184" t="s">
        <v>73</v>
      </c>
      <c r="C48" s="185" t="str">
        <f>CONCATENATE(B43," ",C43)</f>
        <v>96 Bourání konstrukcí</v>
      </c>
      <c r="D48" s="186"/>
      <c r="E48" s="187"/>
      <c r="F48" s="188"/>
      <c r="G48" s="189">
        <f>SUM(G43:G47)</f>
        <v>0</v>
      </c>
      <c r="O48" s="169">
        <v>4</v>
      </c>
      <c r="BA48" s="190">
        <f>SUM(BA43:BA47)</f>
        <v>0</v>
      </c>
      <c r="BB48" s="190">
        <f>SUM(BB43:BB47)</f>
        <v>0</v>
      </c>
      <c r="BC48" s="190">
        <f>SUM(BC43:BC47)</f>
        <v>0</v>
      </c>
      <c r="BD48" s="190">
        <f>SUM(BD43:BD47)</f>
        <v>0</v>
      </c>
      <c r="BE48" s="190">
        <f>SUM(BE43:BE47)</f>
        <v>0</v>
      </c>
    </row>
    <row r="49" spans="1:15" ht="12.75">
      <c r="A49" s="162" t="s">
        <v>72</v>
      </c>
      <c r="B49" s="163" t="s">
        <v>146</v>
      </c>
      <c r="C49" s="164" t="s">
        <v>147</v>
      </c>
      <c r="D49" s="165"/>
      <c r="E49" s="166"/>
      <c r="F49" s="166"/>
      <c r="G49" s="167"/>
      <c r="H49" s="168"/>
      <c r="I49" s="168"/>
      <c r="O49" s="169">
        <v>1</v>
      </c>
    </row>
    <row r="50" spans="1:104" ht="12.75">
      <c r="A50" s="170">
        <v>28</v>
      </c>
      <c r="B50" s="171" t="s">
        <v>148</v>
      </c>
      <c r="C50" s="172" t="s">
        <v>149</v>
      </c>
      <c r="D50" s="173" t="s">
        <v>84</v>
      </c>
      <c r="E50" s="174">
        <v>0.9225934</v>
      </c>
      <c r="F50" s="174">
        <v>0</v>
      </c>
      <c r="G50" s="175">
        <f>E50*F50</f>
        <v>0</v>
      </c>
      <c r="O50" s="169">
        <v>2</v>
      </c>
      <c r="AA50" s="145">
        <v>7</v>
      </c>
      <c r="AB50" s="145">
        <v>1</v>
      </c>
      <c r="AC50" s="145">
        <v>2</v>
      </c>
      <c r="AZ50" s="145">
        <v>1</v>
      </c>
      <c r="BA50" s="145">
        <f>IF(AZ50=1,G50,0)</f>
        <v>0</v>
      </c>
      <c r="BB50" s="145">
        <f>IF(AZ50=2,G50,0)</f>
        <v>0</v>
      </c>
      <c r="BC50" s="145">
        <f>IF(AZ50=3,G50,0)</f>
        <v>0</v>
      </c>
      <c r="BD50" s="145">
        <f>IF(AZ50=4,G50,0)</f>
        <v>0</v>
      </c>
      <c r="BE50" s="145">
        <f>IF(AZ50=5,G50,0)</f>
        <v>0</v>
      </c>
      <c r="CA50" s="176">
        <v>7</v>
      </c>
      <c r="CB50" s="176">
        <v>1</v>
      </c>
      <c r="CZ50" s="145">
        <v>0</v>
      </c>
    </row>
    <row r="51" spans="1:57" ht="12.75">
      <c r="A51" s="183"/>
      <c r="B51" s="184" t="s">
        <v>73</v>
      </c>
      <c r="C51" s="185" t="str">
        <f>CONCATENATE(B49," ",C49)</f>
        <v>99 Staveništní přesun hmot</v>
      </c>
      <c r="D51" s="186"/>
      <c r="E51" s="187"/>
      <c r="F51" s="188"/>
      <c r="G51" s="189">
        <f>SUM(G49:G50)</f>
        <v>0</v>
      </c>
      <c r="O51" s="169">
        <v>4</v>
      </c>
      <c r="BA51" s="190">
        <f>SUM(BA49:BA50)</f>
        <v>0</v>
      </c>
      <c r="BB51" s="190">
        <f>SUM(BB49:BB50)</f>
        <v>0</v>
      </c>
      <c r="BC51" s="190">
        <f>SUM(BC49:BC50)</f>
        <v>0</v>
      </c>
      <c r="BD51" s="190">
        <f>SUM(BD49:BD50)</f>
        <v>0</v>
      </c>
      <c r="BE51" s="190">
        <f>SUM(BE49:BE50)</f>
        <v>0</v>
      </c>
    </row>
    <row r="52" spans="1:15" ht="12.75">
      <c r="A52" s="162" t="s">
        <v>72</v>
      </c>
      <c r="B52" s="163" t="s">
        <v>150</v>
      </c>
      <c r="C52" s="164" t="s">
        <v>151</v>
      </c>
      <c r="D52" s="165"/>
      <c r="E52" s="166"/>
      <c r="F52" s="166"/>
      <c r="G52" s="167"/>
      <c r="H52" s="168"/>
      <c r="I52" s="168"/>
      <c r="O52" s="169">
        <v>1</v>
      </c>
    </row>
    <row r="53" spans="1:104" ht="12.75">
      <c r="A53" s="170">
        <v>29</v>
      </c>
      <c r="B53" s="171" t="s">
        <v>152</v>
      </c>
      <c r="C53" s="172" t="s">
        <v>153</v>
      </c>
      <c r="D53" s="173" t="s">
        <v>98</v>
      </c>
      <c r="E53" s="174">
        <v>133.56</v>
      </c>
      <c r="F53" s="174">
        <v>0</v>
      </c>
      <c r="G53" s="175">
        <f>E53*F53</f>
        <v>0</v>
      </c>
      <c r="O53" s="169">
        <v>2</v>
      </c>
      <c r="AA53" s="145">
        <v>1</v>
      </c>
      <c r="AB53" s="145">
        <v>7</v>
      </c>
      <c r="AC53" s="145">
        <v>7</v>
      </c>
      <c r="AZ53" s="145">
        <v>2</v>
      </c>
      <c r="BA53" s="145">
        <f>IF(AZ53=1,G53,0)</f>
        <v>0</v>
      </c>
      <c r="BB53" s="145">
        <f>IF(AZ53=2,G53,0)</f>
        <v>0</v>
      </c>
      <c r="BC53" s="145">
        <f>IF(AZ53=3,G53,0)</f>
        <v>0</v>
      </c>
      <c r="BD53" s="145">
        <f>IF(AZ53=4,G53,0)</f>
        <v>0</v>
      </c>
      <c r="BE53" s="145">
        <f>IF(AZ53=5,G53,0)</f>
        <v>0</v>
      </c>
      <c r="CA53" s="176">
        <v>1</v>
      </c>
      <c r="CB53" s="176">
        <v>7</v>
      </c>
      <c r="CZ53" s="145">
        <v>0</v>
      </c>
    </row>
    <row r="54" spans="1:15" ht="12.75">
      <c r="A54" s="177"/>
      <c r="B54" s="179"/>
      <c r="C54" s="230" t="s">
        <v>154</v>
      </c>
      <c r="D54" s="231"/>
      <c r="E54" s="180">
        <v>133.56</v>
      </c>
      <c r="F54" s="181"/>
      <c r="G54" s="182"/>
      <c r="M54" s="178" t="s">
        <v>154</v>
      </c>
      <c r="O54" s="169"/>
    </row>
    <row r="55" spans="1:104" ht="22.5">
      <c r="A55" s="170">
        <v>30</v>
      </c>
      <c r="B55" s="171" t="s">
        <v>155</v>
      </c>
      <c r="C55" s="172" t="s">
        <v>156</v>
      </c>
      <c r="D55" s="173" t="s">
        <v>98</v>
      </c>
      <c r="E55" s="174">
        <v>275.52</v>
      </c>
      <c r="F55" s="174">
        <v>0</v>
      </c>
      <c r="G55" s="175">
        <f>E55*F55</f>
        <v>0</v>
      </c>
      <c r="O55" s="169">
        <v>2</v>
      </c>
      <c r="AA55" s="145">
        <v>1</v>
      </c>
      <c r="AB55" s="145">
        <v>7</v>
      </c>
      <c r="AC55" s="145">
        <v>7</v>
      </c>
      <c r="AZ55" s="145">
        <v>2</v>
      </c>
      <c r="BA55" s="145">
        <f>IF(AZ55=1,G55,0)</f>
        <v>0</v>
      </c>
      <c r="BB55" s="145">
        <f>IF(AZ55=2,G55,0)</f>
        <v>0</v>
      </c>
      <c r="BC55" s="145">
        <f>IF(AZ55=3,G55,0)</f>
        <v>0</v>
      </c>
      <c r="BD55" s="145">
        <f>IF(AZ55=4,G55,0)</f>
        <v>0</v>
      </c>
      <c r="BE55" s="145">
        <f>IF(AZ55=5,G55,0)</f>
        <v>0</v>
      </c>
      <c r="CA55" s="176">
        <v>1</v>
      </c>
      <c r="CB55" s="176">
        <v>7</v>
      </c>
      <c r="CZ55" s="145">
        <v>0</v>
      </c>
    </row>
    <row r="56" spans="1:15" ht="12.75">
      <c r="A56" s="177"/>
      <c r="B56" s="179"/>
      <c r="C56" s="230" t="s">
        <v>157</v>
      </c>
      <c r="D56" s="231"/>
      <c r="E56" s="180">
        <v>138.6</v>
      </c>
      <c r="F56" s="181"/>
      <c r="G56" s="182"/>
      <c r="M56" s="178" t="s">
        <v>157</v>
      </c>
      <c r="O56" s="169"/>
    </row>
    <row r="57" spans="1:15" ht="12.75">
      <c r="A57" s="177"/>
      <c r="B57" s="179"/>
      <c r="C57" s="230" t="s">
        <v>158</v>
      </c>
      <c r="D57" s="231"/>
      <c r="E57" s="180">
        <v>136.92</v>
      </c>
      <c r="F57" s="181"/>
      <c r="G57" s="182"/>
      <c r="M57" s="178" t="s">
        <v>158</v>
      </c>
      <c r="O57" s="169"/>
    </row>
    <row r="58" spans="1:104" ht="22.5">
      <c r="A58" s="170">
        <v>31</v>
      </c>
      <c r="B58" s="171" t="s">
        <v>159</v>
      </c>
      <c r="C58" s="172" t="s">
        <v>160</v>
      </c>
      <c r="D58" s="173" t="s">
        <v>98</v>
      </c>
      <c r="E58" s="174">
        <v>275.52</v>
      </c>
      <c r="F58" s="174">
        <v>0</v>
      </c>
      <c r="G58" s="175">
        <f>E58*F58</f>
        <v>0</v>
      </c>
      <c r="O58" s="169">
        <v>2</v>
      </c>
      <c r="AA58" s="145">
        <v>1</v>
      </c>
      <c r="AB58" s="145">
        <v>7</v>
      </c>
      <c r="AC58" s="145">
        <v>7</v>
      </c>
      <c r="AZ58" s="145">
        <v>2</v>
      </c>
      <c r="BA58" s="145">
        <f>IF(AZ58=1,G58,0)</f>
        <v>0</v>
      </c>
      <c r="BB58" s="145">
        <f>IF(AZ58=2,G58,0)</f>
        <v>0</v>
      </c>
      <c r="BC58" s="145">
        <f>IF(AZ58=3,G58,0)</f>
        <v>0</v>
      </c>
      <c r="BD58" s="145">
        <f>IF(AZ58=4,G58,0)</f>
        <v>0</v>
      </c>
      <c r="BE58" s="145">
        <f>IF(AZ58=5,G58,0)</f>
        <v>0</v>
      </c>
      <c r="CA58" s="176">
        <v>1</v>
      </c>
      <c r="CB58" s="176">
        <v>7</v>
      </c>
      <c r="CZ58" s="145">
        <v>0</v>
      </c>
    </row>
    <row r="59" spans="1:15" ht="12.75">
      <c r="A59" s="177"/>
      <c r="B59" s="179"/>
      <c r="C59" s="230" t="s">
        <v>161</v>
      </c>
      <c r="D59" s="231"/>
      <c r="E59" s="180">
        <v>138.6</v>
      </c>
      <c r="F59" s="181"/>
      <c r="G59" s="182"/>
      <c r="M59" s="178" t="s">
        <v>161</v>
      </c>
      <c r="O59" s="169"/>
    </row>
    <row r="60" spans="1:15" ht="12.75">
      <c r="A60" s="177"/>
      <c r="B60" s="179"/>
      <c r="C60" s="230" t="s">
        <v>158</v>
      </c>
      <c r="D60" s="231"/>
      <c r="E60" s="180">
        <v>136.92</v>
      </c>
      <c r="F60" s="181"/>
      <c r="G60" s="182"/>
      <c r="M60" s="178" t="s">
        <v>158</v>
      </c>
      <c r="O60" s="169"/>
    </row>
    <row r="61" spans="1:104" ht="12.75">
      <c r="A61" s="170">
        <v>32</v>
      </c>
      <c r="B61" s="171" t="s">
        <v>162</v>
      </c>
      <c r="C61" s="172" t="s">
        <v>163</v>
      </c>
      <c r="D61" s="173" t="s">
        <v>164</v>
      </c>
      <c r="E61" s="174">
        <v>55.104</v>
      </c>
      <c r="F61" s="174">
        <v>0</v>
      </c>
      <c r="G61" s="175">
        <f>E61*F61</f>
        <v>0</v>
      </c>
      <c r="O61" s="169">
        <v>2</v>
      </c>
      <c r="AA61" s="145">
        <v>3</v>
      </c>
      <c r="AB61" s="145">
        <v>7</v>
      </c>
      <c r="AC61" s="145">
        <v>11163230</v>
      </c>
      <c r="AZ61" s="145">
        <v>2</v>
      </c>
      <c r="BA61" s="145">
        <f>IF(AZ61=1,G61,0)</f>
        <v>0</v>
      </c>
      <c r="BB61" s="145">
        <f>IF(AZ61=2,G61,0)</f>
        <v>0</v>
      </c>
      <c r="BC61" s="145">
        <f>IF(AZ61=3,G61,0)</f>
        <v>0</v>
      </c>
      <c r="BD61" s="145">
        <f>IF(AZ61=4,G61,0)</f>
        <v>0</v>
      </c>
      <c r="BE61" s="145">
        <f>IF(AZ61=5,G61,0)</f>
        <v>0</v>
      </c>
      <c r="CA61" s="176">
        <v>3</v>
      </c>
      <c r="CB61" s="176">
        <v>7</v>
      </c>
      <c r="CZ61" s="145">
        <v>0.001</v>
      </c>
    </row>
    <row r="62" spans="1:15" ht="12.75">
      <c r="A62" s="177"/>
      <c r="B62" s="179"/>
      <c r="C62" s="230" t="s">
        <v>165</v>
      </c>
      <c r="D62" s="231"/>
      <c r="E62" s="180">
        <v>55.104</v>
      </c>
      <c r="F62" s="181"/>
      <c r="G62" s="182"/>
      <c r="M62" s="178" t="s">
        <v>165</v>
      </c>
      <c r="O62" s="169"/>
    </row>
    <row r="63" spans="1:104" ht="22.5">
      <c r="A63" s="170">
        <v>33</v>
      </c>
      <c r="B63" s="171" t="s">
        <v>166</v>
      </c>
      <c r="C63" s="172" t="s">
        <v>167</v>
      </c>
      <c r="D63" s="173" t="s">
        <v>98</v>
      </c>
      <c r="E63" s="174">
        <v>157.458</v>
      </c>
      <c r="F63" s="174">
        <v>0</v>
      </c>
      <c r="G63" s="175">
        <f>E63*F63</f>
        <v>0</v>
      </c>
      <c r="O63" s="169">
        <v>2</v>
      </c>
      <c r="AA63" s="145">
        <v>3</v>
      </c>
      <c r="AB63" s="145">
        <v>7</v>
      </c>
      <c r="AC63" s="145">
        <v>62841164</v>
      </c>
      <c r="AZ63" s="145">
        <v>2</v>
      </c>
      <c r="BA63" s="145">
        <f>IF(AZ63=1,G63,0)</f>
        <v>0</v>
      </c>
      <c r="BB63" s="145">
        <f>IF(AZ63=2,G63,0)</f>
        <v>0</v>
      </c>
      <c r="BC63" s="145">
        <f>IF(AZ63=3,G63,0)</f>
        <v>0</v>
      </c>
      <c r="BD63" s="145">
        <f>IF(AZ63=4,G63,0)</f>
        <v>0</v>
      </c>
      <c r="BE63" s="145">
        <f>IF(AZ63=5,G63,0)</f>
        <v>0</v>
      </c>
      <c r="CA63" s="176">
        <v>3</v>
      </c>
      <c r="CB63" s="176">
        <v>7</v>
      </c>
      <c r="CZ63" s="145">
        <v>0.0022</v>
      </c>
    </row>
    <row r="64" spans="1:15" ht="12.75">
      <c r="A64" s="177"/>
      <c r="B64" s="179"/>
      <c r="C64" s="230" t="s">
        <v>168</v>
      </c>
      <c r="D64" s="231"/>
      <c r="E64" s="180">
        <v>157.458</v>
      </c>
      <c r="F64" s="181"/>
      <c r="G64" s="182"/>
      <c r="M64" s="178" t="s">
        <v>168</v>
      </c>
      <c r="O64" s="169"/>
    </row>
    <row r="65" spans="1:104" ht="22.5">
      <c r="A65" s="170">
        <v>34</v>
      </c>
      <c r="B65" s="171" t="s">
        <v>169</v>
      </c>
      <c r="C65" s="172" t="s">
        <v>170</v>
      </c>
      <c r="D65" s="173" t="s">
        <v>98</v>
      </c>
      <c r="E65" s="174">
        <v>159.39</v>
      </c>
      <c r="F65" s="174">
        <v>0</v>
      </c>
      <c r="G65" s="175">
        <f>E65*F65</f>
        <v>0</v>
      </c>
      <c r="O65" s="169">
        <v>2</v>
      </c>
      <c r="AA65" s="145">
        <v>3</v>
      </c>
      <c r="AB65" s="145">
        <v>7</v>
      </c>
      <c r="AC65" s="145">
        <v>62841166</v>
      </c>
      <c r="AZ65" s="145">
        <v>2</v>
      </c>
      <c r="BA65" s="145">
        <f>IF(AZ65=1,G65,0)</f>
        <v>0</v>
      </c>
      <c r="BB65" s="145">
        <f>IF(AZ65=2,G65,0)</f>
        <v>0</v>
      </c>
      <c r="BC65" s="145">
        <f>IF(AZ65=3,G65,0)</f>
        <v>0</v>
      </c>
      <c r="BD65" s="145">
        <f>IF(AZ65=4,G65,0)</f>
        <v>0</v>
      </c>
      <c r="BE65" s="145">
        <f>IF(AZ65=5,G65,0)</f>
        <v>0</v>
      </c>
      <c r="CA65" s="176">
        <v>3</v>
      </c>
      <c r="CB65" s="176">
        <v>7</v>
      </c>
      <c r="CZ65" s="145">
        <v>0.0023</v>
      </c>
    </row>
    <row r="66" spans="1:15" ht="12.75">
      <c r="A66" s="177"/>
      <c r="B66" s="179"/>
      <c r="C66" s="230" t="s">
        <v>171</v>
      </c>
      <c r="D66" s="231"/>
      <c r="E66" s="180">
        <v>159.39</v>
      </c>
      <c r="F66" s="181"/>
      <c r="G66" s="182"/>
      <c r="M66" s="178" t="s">
        <v>171</v>
      </c>
      <c r="O66" s="169"/>
    </row>
    <row r="67" spans="1:104" ht="12.75">
      <c r="A67" s="170">
        <v>35</v>
      </c>
      <c r="B67" s="171" t="s">
        <v>172</v>
      </c>
      <c r="C67" s="172" t="s">
        <v>173</v>
      </c>
      <c r="D67" s="173" t="s">
        <v>84</v>
      </c>
      <c r="E67" s="174">
        <v>0.7681086</v>
      </c>
      <c r="F67" s="174">
        <v>0</v>
      </c>
      <c r="G67" s="175">
        <f>E67*F67</f>
        <v>0</v>
      </c>
      <c r="O67" s="169">
        <v>2</v>
      </c>
      <c r="AA67" s="145">
        <v>7</v>
      </c>
      <c r="AB67" s="145">
        <v>1001</v>
      </c>
      <c r="AC67" s="145">
        <v>5</v>
      </c>
      <c r="AZ67" s="145">
        <v>2</v>
      </c>
      <c r="BA67" s="145">
        <f>IF(AZ67=1,G67,0)</f>
        <v>0</v>
      </c>
      <c r="BB67" s="145">
        <f>IF(AZ67=2,G67,0)</f>
        <v>0</v>
      </c>
      <c r="BC67" s="145">
        <f>IF(AZ67=3,G67,0)</f>
        <v>0</v>
      </c>
      <c r="BD67" s="145">
        <f>IF(AZ67=4,G67,0)</f>
        <v>0</v>
      </c>
      <c r="BE67" s="145">
        <f>IF(AZ67=5,G67,0)</f>
        <v>0</v>
      </c>
      <c r="CA67" s="176">
        <v>7</v>
      </c>
      <c r="CB67" s="176">
        <v>1001</v>
      </c>
      <c r="CZ67" s="145">
        <v>0</v>
      </c>
    </row>
    <row r="68" spans="1:57" ht="12.75">
      <c r="A68" s="183"/>
      <c r="B68" s="184" t="s">
        <v>73</v>
      </c>
      <c r="C68" s="185" t="str">
        <f>CONCATENATE(B52," ",C52)</f>
        <v>712 Živičné krytiny</v>
      </c>
      <c r="D68" s="186"/>
      <c r="E68" s="187"/>
      <c r="F68" s="188"/>
      <c r="G68" s="189">
        <f>SUM(G52:G67)</f>
        <v>0</v>
      </c>
      <c r="O68" s="169">
        <v>4</v>
      </c>
      <c r="BA68" s="190">
        <f>SUM(BA52:BA67)</f>
        <v>0</v>
      </c>
      <c r="BB68" s="190">
        <f>SUM(BB52:BB67)</f>
        <v>0</v>
      </c>
      <c r="BC68" s="190">
        <f>SUM(BC52:BC67)</f>
        <v>0</v>
      </c>
      <c r="BD68" s="190">
        <f>SUM(BD52:BD67)</f>
        <v>0</v>
      </c>
      <c r="BE68" s="190">
        <f>SUM(BE52:BE67)</f>
        <v>0</v>
      </c>
    </row>
    <row r="69" spans="1:15" ht="12.75">
      <c r="A69" s="162" t="s">
        <v>72</v>
      </c>
      <c r="B69" s="163" t="s">
        <v>174</v>
      </c>
      <c r="C69" s="164" t="s">
        <v>175</v>
      </c>
      <c r="D69" s="165"/>
      <c r="E69" s="166"/>
      <c r="F69" s="166"/>
      <c r="G69" s="167"/>
      <c r="H69" s="168"/>
      <c r="I69" s="168"/>
      <c r="O69" s="169">
        <v>1</v>
      </c>
    </row>
    <row r="70" spans="1:104" ht="12.75">
      <c r="A70" s="170">
        <v>36</v>
      </c>
      <c r="B70" s="171" t="s">
        <v>176</v>
      </c>
      <c r="C70" s="172" t="s">
        <v>177</v>
      </c>
      <c r="D70" s="173" t="s">
        <v>98</v>
      </c>
      <c r="E70" s="174">
        <v>133.56</v>
      </c>
      <c r="F70" s="174">
        <v>0</v>
      </c>
      <c r="G70" s="175">
        <f>E70*F70</f>
        <v>0</v>
      </c>
      <c r="O70" s="169">
        <v>2</v>
      </c>
      <c r="AA70" s="145">
        <v>1</v>
      </c>
      <c r="AB70" s="145">
        <v>7</v>
      </c>
      <c r="AC70" s="145">
        <v>7</v>
      </c>
      <c r="AZ70" s="145">
        <v>2</v>
      </c>
      <c r="BA70" s="145">
        <f>IF(AZ70=1,G70,0)</f>
        <v>0</v>
      </c>
      <c r="BB70" s="145">
        <f>IF(AZ70=2,G70,0)</f>
        <v>0</v>
      </c>
      <c r="BC70" s="145">
        <f>IF(AZ70=3,G70,0)</f>
        <v>0</v>
      </c>
      <c r="BD70" s="145">
        <f>IF(AZ70=4,G70,0)</f>
        <v>0</v>
      </c>
      <c r="BE70" s="145">
        <f>IF(AZ70=5,G70,0)</f>
        <v>0</v>
      </c>
      <c r="CA70" s="176">
        <v>1</v>
      </c>
      <c r="CB70" s="176">
        <v>7</v>
      </c>
      <c r="CZ70" s="145">
        <v>0.00016</v>
      </c>
    </row>
    <row r="71" spans="1:15" ht="12.75">
      <c r="A71" s="177"/>
      <c r="B71" s="179"/>
      <c r="C71" s="230" t="s">
        <v>154</v>
      </c>
      <c r="D71" s="231"/>
      <c r="E71" s="180">
        <v>133.56</v>
      </c>
      <c r="F71" s="181"/>
      <c r="G71" s="182"/>
      <c r="M71" s="178" t="s">
        <v>154</v>
      </c>
      <c r="O71" s="169"/>
    </row>
    <row r="72" spans="1:104" ht="22.5">
      <c r="A72" s="170">
        <v>37</v>
      </c>
      <c r="B72" s="171" t="s">
        <v>178</v>
      </c>
      <c r="C72" s="172" t="s">
        <v>179</v>
      </c>
      <c r="D72" s="173" t="s">
        <v>98</v>
      </c>
      <c r="E72" s="174">
        <v>140.238</v>
      </c>
      <c r="F72" s="174">
        <v>0</v>
      </c>
      <c r="G72" s="175">
        <f>E72*F72</f>
        <v>0</v>
      </c>
      <c r="O72" s="169">
        <v>2</v>
      </c>
      <c r="AA72" s="145">
        <v>3</v>
      </c>
      <c r="AB72" s="145">
        <v>7</v>
      </c>
      <c r="AC72" s="145">
        <v>28376903</v>
      </c>
      <c r="AZ72" s="145">
        <v>2</v>
      </c>
      <c r="BA72" s="145">
        <f>IF(AZ72=1,G72,0)</f>
        <v>0</v>
      </c>
      <c r="BB72" s="145">
        <f>IF(AZ72=2,G72,0)</f>
        <v>0</v>
      </c>
      <c r="BC72" s="145">
        <f>IF(AZ72=3,G72,0)</f>
        <v>0</v>
      </c>
      <c r="BD72" s="145">
        <f>IF(AZ72=4,G72,0)</f>
        <v>0</v>
      </c>
      <c r="BE72" s="145">
        <f>IF(AZ72=5,G72,0)</f>
        <v>0</v>
      </c>
      <c r="CA72" s="176">
        <v>3</v>
      </c>
      <c r="CB72" s="176">
        <v>7</v>
      </c>
      <c r="CZ72" s="145">
        <v>0.0035</v>
      </c>
    </row>
    <row r="73" spans="1:15" ht="12.75">
      <c r="A73" s="177"/>
      <c r="B73" s="179"/>
      <c r="C73" s="230" t="s">
        <v>180</v>
      </c>
      <c r="D73" s="231"/>
      <c r="E73" s="180">
        <v>140.238</v>
      </c>
      <c r="F73" s="181"/>
      <c r="G73" s="182"/>
      <c r="M73" s="178" t="s">
        <v>180</v>
      </c>
      <c r="O73" s="169"/>
    </row>
    <row r="74" spans="1:104" ht="12.75">
      <c r="A74" s="170">
        <v>38</v>
      </c>
      <c r="B74" s="171" t="s">
        <v>181</v>
      </c>
      <c r="C74" s="172" t="s">
        <v>182</v>
      </c>
      <c r="D74" s="173" t="s">
        <v>84</v>
      </c>
      <c r="E74" s="174">
        <v>0.5122026</v>
      </c>
      <c r="F74" s="174">
        <v>0</v>
      </c>
      <c r="G74" s="175">
        <f>E74*F74</f>
        <v>0</v>
      </c>
      <c r="O74" s="169">
        <v>2</v>
      </c>
      <c r="AA74" s="145">
        <v>7</v>
      </c>
      <c r="AB74" s="145">
        <v>1001</v>
      </c>
      <c r="AC74" s="145">
        <v>5</v>
      </c>
      <c r="AZ74" s="145">
        <v>2</v>
      </c>
      <c r="BA74" s="145">
        <f>IF(AZ74=1,G74,0)</f>
        <v>0</v>
      </c>
      <c r="BB74" s="145">
        <f>IF(AZ74=2,G74,0)</f>
        <v>0</v>
      </c>
      <c r="BC74" s="145">
        <f>IF(AZ74=3,G74,0)</f>
        <v>0</v>
      </c>
      <c r="BD74" s="145">
        <f>IF(AZ74=4,G74,0)</f>
        <v>0</v>
      </c>
      <c r="BE74" s="145">
        <f>IF(AZ74=5,G74,0)</f>
        <v>0</v>
      </c>
      <c r="CA74" s="176">
        <v>7</v>
      </c>
      <c r="CB74" s="176">
        <v>1001</v>
      </c>
      <c r="CZ74" s="145">
        <v>0</v>
      </c>
    </row>
    <row r="75" spans="1:57" ht="12.75">
      <c r="A75" s="183"/>
      <c r="B75" s="184" t="s">
        <v>73</v>
      </c>
      <c r="C75" s="185" t="str">
        <f>CONCATENATE(B69," ",C69)</f>
        <v>713 Izolace tepelné</v>
      </c>
      <c r="D75" s="186"/>
      <c r="E75" s="187"/>
      <c r="F75" s="188"/>
      <c r="G75" s="189">
        <f>SUM(G69:G74)</f>
        <v>0</v>
      </c>
      <c r="O75" s="169">
        <v>4</v>
      </c>
      <c r="BA75" s="190">
        <f>SUM(BA69:BA74)</f>
        <v>0</v>
      </c>
      <c r="BB75" s="190">
        <f>SUM(BB69:BB74)</f>
        <v>0</v>
      </c>
      <c r="BC75" s="190">
        <f>SUM(BC69:BC74)</f>
        <v>0</v>
      </c>
      <c r="BD75" s="190">
        <f>SUM(BD69:BD74)</f>
        <v>0</v>
      </c>
      <c r="BE75" s="190">
        <f>SUM(BE69:BE74)</f>
        <v>0</v>
      </c>
    </row>
    <row r="76" spans="1:15" ht="12.75">
      <c r="A76" s="162" t="s">
        <v>72</v>
      </c>
      <c r="B76" s="163" t="s">
        <v>183</v>
      </c>
      <c r="C76" s="164" t="s">
        <v>184</v>
      </c>
      <c r="D76" s="165"/>
      <c r="E76" s="166"/>
      <c r="F76" s="166"/>
      <c r="G76" s="167"/>
      <c r="H76" s="168"/>
      <c r="I76" s="168"/>
      <c r="O76" s="169">
        <v>1</v>
      </c>
    </row>
    <row r="77" spans="1:104" ht="12.75">
      <c r="A77" s="170">
        <v>39</v>
      </c>
      <c r="B77" s="171" t="s">
        <v>185</v>
      </c>
      <c r="C77" s="172" t="s">
        <v>186</v>
      </c>
      <c r="D77" s="173" t="s">
        <v>89</v>
      </c>
      <c r="E77" s="174">
        <v>16.8</v>
      </c>
      <c r="F77" s="174">
        <v>0</v>
      </c>
      <c r="G77" s="175">
        <f>E77*F77</f>
        <v>0</v>
      </c>
      <c r="O77" s="169">
        <v>2</v>
      </c>
      <c r="AA77" s="145">
        <v>1</v>
      </c>
      <c r="AB77" s="145">
        <v>7</v>
      </c>
      <c r="AC77" s="145">
        <v>7</v>
      </c>
      <c r="AZ77" s="145">
        <v>2</v>
      </c>
      <c r="BA77" s="145">
        <f>IF(AZ77=1,G77,0)</f>
        <v>0</v>
      </c>
      <c r="BB77" s="145">
        <f>IF(AZ77=2,G77,0)</f>
        <v>0</v>
      </c>
      <c r="BC77" s="145">
        <f>IF(AZ77=3,G77,0)</f>
        <v>0</v>
      </c>
      <c r="BD77" s="145">
        <f>IF(AZ77=4,G77,0)</f>
        <v>0</v>
      </c>
      <c r="BE77" s="145">
        <f>IF(AZ77=5,G77,0)</f>
        <v>0</v>
      </c>
      <c r="CA77" s="176">
        <v>1</v>
      </c>
      <c r="CB77" s="176">
        <v>7</v>
      </c>
      <c r="CZ77" s="145">
        <v>0.00099</v>
      </c>
    </row>
    <row r="78" spans="1:15" ht="12.75">
      <c r="A78" s="177"/>
      <c r="B78" s="179"/>
      <c r="C78" s="230" t="s">
        <v>187</v>
      </c>
      <c r="D78" s="231"/>
      <c r="E78" s="180">
        <v>16.8</v>
      </c>
      <c r="F78" s="181"/>
      <c r="G78" s="182"/>
      <c r="M78" s="178" t="s">
        <v>187</v>
      </c>
      <c r="O78" s="169"/>
    </row>
    <row r="79" spans="1:104" ht="12.75">
      <c r="A79" s="170">
        <v>40</v>
      </c>
      <c r="B79" s="171" t="s">
        <v>188</v>
      </c>
      <c r="C79" s="172" t="s">
        <v>189</v>
      </c>
      <c r="D79" s="173" t="s">
        <v>98</v>
      </c>
      <c r="E79" s="174">
        <v>133.56</v>
      </c>
      <c r="F79" s="174">
        <v>0</v>
      </c>
      <c r="G79" s="175">
        <f>E79*F79</f>
        <v>0</v>
      </c>
      <c r="O79" s="169">
        <v>2</v>
      </c>
      <c r="AA79" s="145">
        <v>1</v>
      </c>
      <c r="AB79" s="145">
        <v>7</v>
      </c>
      <c r="AC79" s="145">
        <v>7</v>
      </c>
      <c r="AZ79" s="145">
        <v>2</v>
      </c>
      <c r="BA79" s="145">
        <f>IF(AZ79=1,G79,0)</f>
        <v>0</v>
      </c>
      <c r="BB79" s="145">
        <f>IF(AZ79=2,G79,0)</f>
        <v>0</v>
      </c>
      <c r="BC79" s="145">
        <f>IF(AZ79=3,G79,0)</f>
        <v>0</v>
      </c>
      <c r="BD79" s="145">
        <f>IF(AZ79=4,G79,0)</f>
        <v>0</v>
      </c>
      <c r="BE79" s="145">
        <f>IF(AZ79=5,G79,0)</f>
        <v>0</v>
      </c>
      <c r="CA79" s="176">
        <v>1</v>
      </c>
      <c r="CB79" s="176">
        <v>7</v>
      </c>
      <c r="CZ79" s="145">
        <v>0</v>
      </c>
    </row>
    <row r="80" spans="1:15" ht="12.75">
      <c r="A80" s="177"/>
      <c r="B80" s="179"/>
      <c r="C80" s="230" t="s">
        <v>154</v>
      </c>
      <c r="D80" s="231"/>
      <c r="E80" s="180">
        <v>133.56</v>
      </c>
      <c r="F80" s="181"/>
      <c r="G80" s="182"/>
      <c r="M80" s="178" t="s">
        <v>154</v>
      </c>
      <c r="O80" s="169"/>
    </row>
    <row r="81" spans="1:104" ht="12.75">
      <c r="A81" s="170">
        <v>41</v>
      </c>
      <c r="B81" s="171" t="s">
        <v>190</v>
      </c>
      <c r="C81" s="172" t="s">
        <v>191</v>
      </c>
      <c r="D81" s="173" t="s">
        <v>98</v>
      </c>
      <c r="E81" s="174">
        <v>3.36</v>
      </c>
      <c r="F81" s="174">
        <v>0</v>
      </c>
      <c r="G81" s="175">
        <f>E81*F81</f>
        <v>0</v>
      </c>
      <c r="O81" s="169">
        <v>2</v>
      </c>
      <c r="AA81" s="145">
        <v>1</v>
      </c>
      <c r="AB81" s="145">
        <v>7</v>
      </c>
      <c r="AC81" s="145">
        <v>7</v>
      </c>
      <c r="AZ81" s="145">
        <v>2</v>
      </c>
      <c r="BA81" s="145">
        <f>IF(AZ81=1,G81,0)</f>
        <v>0</v>
      </c>
      <c r="BB81" s="145">
        <f>IF(AZ81=2,G81,0)</f>
        <v>0</v>
      </c>
      <c r="BC81" s="145">
        <f>IF(AZ81=3,G81,0)</f>
        <v>0</v>
      </c>
      <c r="BD81" s="145">
        <f>IF(AZ81=4,G81,0)</f>
        <v>0</v>
      </c>
      <c r="BE81" s="145">
        <f>IF(AZ81=5,G81,0)</f>
        <v>0</v>
      </c>
      <c r="CA81" s="176">
        <v>1</v>
      </c>
      <c r="CB81" s="176">
        <v>7</v>
      </c>
      <c r="CZ81" s="145">
        <v>0</v>
      </c>
    </row>
    <row r="82" spans="1:15" ht="12.75">
      <c r="A82" s="177"/>
      <c r="B82" s="179"/>
      <c r="C82" s="230" t="s">
        <v>192</v>
      </c>
      <c r="D82" s="231"/>
      <c r="E82" s="180">
        <v>3.36</v>
      </c>
      <c r="F82" s="181"/>
      <c r="G82" s="182"/>
      <c r="M82" s="178" t="s">
        <v>192</v>
      </c>
      <c r="O82" s="169"/>
    </row>
    <row r="83" spans="1:104" ht="12.75">
      <c r="A83" s="170">
        <v>42</v>
      </c>
      <c r="B83" s="171" t="s">
        <v>193</v>
      </c>
      <c r="C83" s="172" t="s">
        <v>194</v>
      </c>
      <c r="D83" s="173" t="s">
        <v>98</v>
      </c>
      <c r="E83" s="174">
        <v>66.78</v>
      </c>
      <c r="F83" s="174">
        <v>0</v>
      </c>
      <c r="G83" s="175">
        <f>E83*F83</f>
        <v>0</v>
      </c>
      <c r="O83" s="169">
        <v>2</v>
      </c>
      <c r="AA83" s="145">
        <v>1</v>
      </c>
      <c r="AB83" s="145">
        <v>7</v>
      </c>
      <c r="AC83" s="145">
        <v>7</v>
      </c>
      <c r="AZ83" s="145">
        <v>2</v>
      </c>
      <c r="BA83" s="145">
        <f>IF(AZ83=1,G83,0)</f>
        <v>0</v>
      </c>
      <c r="BB83" s="145">
        <f>IF(AZ83=2,G83,0)</f>
        <v>0</v>
      </c>
      <c r="BC83" s="145">
        <f>IF(AZ83=3,G83,0)</f>
        <v>0</v>
      </c>
      <c r="BD83" s="145">
        <f>IF(AZ83=4,G83,0)</f>
        <v>0</v>
      </c>
      <c r="BE83" s="145">
        <f>IF(AZ83=5,G83,0)</f>
        <v>0</v>
      </c>
      <c r="CA83" s="176">
        <v>1</v>
      </c>
      <c r="CB83" s="176">
        <v>7</v>
      </c>
      <c r="CZ83" s="145">
        <v>0.00016</v>
      </c>
    </row>
    <row r="84" spans="1:15" ht="12.75">
      <c r="A84" s="177"/>
      <c r="B84" s="179"/>
      <c r="C84" s="230" t="s">
        <v>195</v>
      </c>
      <c r="D84" s="231"/>
      <c r="E84" s="180">
        <v>66.78</v>
      </c>
      <c r="F84" s="181"/>
      <c r="G84" s="182"/>
      <c r="M84" s="178" t="s">
        <v>195</v>
      </c>
      <c r="O84" s="169"/>
    </row>
    <row r="85" spans="1:104" ht="12.75">
      <c r="A85" s="170">
        <v>43</v>
      </c>
      <c r="B85" s="171" t="s">
        <v>196</v>
      </c>
      <c r="C85" s="172" t="s">
        <v>197</v>
      </c>
      <c r="D85" s="173" t="s">
        <v>98</v>
      </c>
      <c r="E85" s="174">
        <v>135.24</v>
      </c>
      <c r="F85" s="174">
        <v>0</v>
      </c>
      <c r="G85" s="175">
        <f>E85*F85</f>
        <v>0</v>
      </c>
      <c r="O85" s="169">
        <v>2</v>
      </c>
      <c r="AA85" s="145">
        <v>1</v>
      </c>
      <c r="AB85" s="145">
        <v>7</v>
      </c>
      <c r="AC85" s="145">
        <v>7</v>
      </c>
      <c r="AZ85" s="145">
        <v>2</v>
      </c>
      <c r="BA85" s="145">
        <f>IF(AZ85=1,G85,0)</f>
        <v>0</v>
      </c>
      <c r="BB85" s="145">
        <f>IF(AZ85=2,G85,0)</f>
        <v>0</v>
      </c>
      <c r="BC85" s="145">
        <f>IF(AZ85=3,G85,0)</f>
        <v>0</v>
      </c>
      <c r="BD85" s="145">
        <f>IF(AZ85=4,G85,0)</f>
        <v>0</v>
      </c>
      <c r="BE85" s="145">
        <f>IF(AZ85=5,G85,0)</f>
        <v>0</v>
      </c>
      <c r="CA85" s="176">
        <v>1</v>
      </c>
      <c r="CB85" s="176">
        <v>7</v>
      </c>
      <c r="CZ85" s="145">
        <v>0</v>
      </c>
    </row>
    <row r="86" spans="1:15" ht="12.75">
      <c r="A86" s="177"/>
      <c r="B86" s="179"/>
      <c r="C86" s="230" t="s">
        <v>198</v>
      </c>
      <c r="D86" s="231"/>
      <c r="E86" s="180">
        <v>135.24</v>
      </c>
      <c r="F86" s="181"/>
      <c r="G86" s="182"/>
      <c r="M86" s="178" t="s">
        <v>198</v>
      </c>
      <c r="O86" s="169"/>
    </row>
    <row r="87" spans="1:104" ht="22.5">
      <c r="A87" s="170">
        <v>44</v>
      </c>
      <c r="B87" s="171" t="s">
        <v>199</v>
      </c>
      <c r="C87" s="172" t="s">
        <v>200</v>
      </c>
      <c r="D87" s="173" t="s">
        <v>98</v>
      </c>
      <c r="E87" s="174">
        <v>66.78</v>
      </c>
      <c r="F87" s="174">
        <v>0</v>
      </c>
      <c r="G87" s="175">
        <f>E87*F87</f>
        <v>0</v>
      </c>
      <c r="O87" s="169">
        <v>2</v>
      </c>
      <c r="AA87" s="145">
        <v>1</v>
      </c>
      <c r="AB87" s="145">
        <v>7</v>
      </c>
      <c r="AC87" s="145">
        <v>7</v>
      </c>
      <c r="AZ87" s="145">
        <v>2</v>
      </c>
      <c r="BA87" s="145">
        <f>IF(AZ87=1,G87,0)</f>
        <v>0</v>
      </c>
      <c r="BB87" s="145">
        <f>IF(AZ87=2,G87,0)</f>
        <v>0</v>
      </c>
      <c r="BC87" s="145">
        <f>IF(AZ87=3,G87,0)</f>
        <v>0</v>
      </c>
      <c r="BD87" s="145">
        <f>IF(AZ87=4,G87,0)</f>
        <v>0</v>
      </c>
      <c r="BE87" s="145">
        <f>IF(AZ87=5,G87,0)</f>
        <v>0</v>
      </c>
      <c r="CA87" s="176">
        <v>1</v>
      </c>
      <c r="CB87" s="176">
        <v>7</v>
      </c>
      <c r="CZ87" s="145">
        <v>0.01462</v>
      </c>
    </row>
    <row r="88" spans="1:15" ht="12.75">
      <c r="A88" s="177"/>
      <c r="B88" s="179"/>
      <c r="C88" s="230" t="s">
        <v>195</v>
      </c>
      <c r="D88" s="231"/>
      <c r="E88" s="180">
        <v>66.78</v>
      </c>
      <c r="F88" s="181"/>
      <c r="G88" s="182"/>
      <c r="M88" s="178" t="s">
        <v>195</v>
      </c>
      <c r="O88" s="169"/>
    </row>
    <row r="89" spans="1:104" ht="12.75">
      <c r="A89" s="170">
        <v>45</v>
      </c>
      <c r="B89" s="171" t="s">
        <v>201</v>
      </c>
      <c r="C89" s="172" t="s">
        <v>202</v>
      </c>
      <c r="D89" s="173" t="s">
        <v>82</v>
      </c>
      <c r="E89" s="174">
        <v>5.7552</v>
      </c>
      <c r="F89" s="174">
        <v>0</v>
      </c>
      <c r="G89" s="175">
        <f>E89*F89</f>
        <v>0</v>
      </c>
      <c r="O89" s="169">
        <v>2</v>
      </c>
      <c r="AA89" s="145">
        <v>1</v>
      </c>
      <c r="AB89" s="145">
        <v>7</v>
      </c>
      <c r="AC89" s="145">
        <v>7</v>
      </c>
      <c r="AZ89" s="145">
        <v>2</v>
      </c>
      <c r="BA89" s="145">
        <f>IF(AZ89=1,G89,0)</f>
        <v>0</v>
      </c>
      <c r="BB89" s="145">
        <f>IF(AZ89=2,G89,0)</f>
        <v>0</v>
      </c>
      <c r="BC89" s="145">
        <f>IF(AZ89=3,G89,0)</f>
        <v>0</v>
      </c>
      <c r="BD89" s="145">
        <f>IF(AZ89=4,G89,0)</f>
        <v>0</v>
      </c>
      <c r="BE89" s="145">
        <f>IF(AZ89=5,G89,0)</f>
        <v>0</v>
      </c>
      <c r="CA89" s="176">
        <v>1</v>
      </c>
      <c r="CB89" s="176">
        <v>7</v>
      </c>
      <c r="CZ89" s="145">
        <v>0.02357</v>
      </c>
    </row>
    <row r="90" spans="1:15" ht="12.75">
      <c r="A90" s="177"/>
      <c r="B90" s="179"/>
      <c r="C90" s="230" t="s">
        <v>203</v>
      </c>
      <c r="D90" s="231"/>
      <c r="E90" s="180">
        <v>0.1008</v>
      </c>
      <c r="F90" s="181"/>
      <c r="G90" s="182"/>
      <c r="M90" s="178" t="s">
        <v>203</v>
      </c>
      <c r="O90" s="169"/>
    </row>
    <row r="91" spans="1:15" ht="12.75">
      <c r="A91" s="177"/>
      <c r="B91" s="179"/>
      <c r="C91" s="230" t="s">
        <v>204</v>
      </c>
      <c r="D91" s="231"/>
      <c r="E91" s="180">
        <v>0.0806</v>
      </c>
      <c r="F91" s="181"/>
      <c r="G91" s="182"/>
      <c r="M91" s="178" t="s">
        <v>204</v>
      </c>
      <c r="O91" s="169"/>
    </row>
    <row r="92" spans="1:15" ht="12.75">
      <c r="A92" s="177"/>
      <c r="B92" s="179"/>
      <c r="C92" s="230" t="s">
        <v>205</v>
      </c>
      <c r="D92" s="231"/>
      <c r="E92" s="180">
        <v>0.3246</v>
      </c>
      <c r="F92" s="181"/>
      <c r="G92" s="182"/>
      <c r="M92" s="178" t="s">
        <v>205</v>
      </c>
      <c r="O92" s="169"/>
    </row>
    <row r="93" spans="1:15" ht="12.75">
      <c r="A93" s="177"/>
      <c r="B93" s="179"/>
      <c r="C93" s="230" t="s">
        <v>206</v>
      </c>
      <c r="D93" s="231"/>
      <c r="E93" s="180">
        <v>3.2458</v>
      </c>
      <c r="F93" s="181"/>
      <c r="G93" s="182"/>
      <c r="M93" s="178" t="s">
        <v>206</v>
      </c>
      <c r="O93" s="169"/>
    </row>
    <row r="94" spans="1:15" ht="12.75">
      <c r="A94" s="177"/>
      <c r="B94" s="179"/>
      <c r="C94" s="230" t="s">
        <v>207</v>
      </c>
      <c r="D94" s="231"/>
      <c r="E94" s="180">
        <v>2.0034</v>
      </c>
      <c r="F94" s="181"/>
      <c r="G94" s="182"/>
      <c r="M94" s="178" t="s">
        <v>207</v>
      </c>
      <c r="O94" s="169"/>
    </row>
    <row r="95" spans="1:104" ht="12.75">
      <c r="A95" s="170">
        <v>46</v>
      </c>
      <c r="B95" s="171" t="s">
        <v>208</v>
      </c>
      <c r="C95" s="172" t="s">
        <v>209</v>
      </c>
      <c r="D95" s="173" t="s">
        <v>89</v>
      </c>
      <c r="E95" s="174">
        <v>0.357</v>
      </c>
      <c r="F95" s="174">
        <v>0</v>
      </c>
      <c r="G95" s="175">
        <f>E95*F95</f>
        <v>0</v>
      </c>
      <c r="O95" s="169">
        <v>2</v>
      </c>
      <c r="AA95" s="145">
        <v>3</v>
      </c>
      <c r="AB95" s="145">
        <v>7</v>
      </c>
      <c r="AC95" s="145">
        <v>60510002</v>
      </c>
      <c r="AZ95" s="145">
        <v>2</v>
      </c>
      <c r="BA95" s="145">
        <f>IF(AZ95=1,G95,0)</f>
        <v>0</v>
      </c>
      <c r="BB95" s="145">
        <f>IF(AZ95=2,G95,0)</f>
        <v>0</v>
      </c>
      <c r="BC95" s="145">
        <f>IF(AZ95=3,G95,0)</f>
        <v>0</v>
      </c>
      <c r="BD95" s="145">
        <f>IF(AZ95=4,G95,0)</f>
        <v>0</v>
      </c>
      <c r="BE95" s="145">
        <f>IF(AZ95=5,G95,0)</f>
        <v>0</v>
      </c>
      <c r="CA95" s="176">
        <v>3</v>
      </c>
      <c r="CB95" s="176">
        <v>7</v>
      </c>
      <c r="CZ95" s="145">
        <v>0.00132</v>
      </c>
    </row>
    <row r="96" spans="1:15" ht="12.75">
      <c r="A96" s="177"/>
      <c r="B96" s="179"/>
      <c r="C96" s="230" t="s">
        <v>210</v>
      </c>
      <c r="D96" s="231"/>
      <c r="E96" s="180">
        <v>0.357</v>
      </c>
      <c r="F96" s="181"/>
      <c r="G96" s="182"/>
      <c r="M96" s="178" t="s">
        <v>210</v>
      </c>
      <c r="O96" s="169"/>
    </row>
    <row r="97" spans="1:104" ht="12.75">
      <c r="A97" s="170">
        <v>47</v>
      </c>
      <c r="B97" s="171" t="s">
        <v>211</v>
      </c>
      <c r="C97" s="172" t="s">
        <v>212</v>
      </c>
      <c r="D97" s="173" t="s">
        <v>82</v>
      </c>
      <c r="E97" s="174">
        <v>0.0887</v>
      </c>
      <c r="F97" s="174">
        <v>0</v>
      </c>
      <c r="G97" s="175">
        <f>E97*F97</f>
        <v>0</v>
      </c>
      <c r="O97" s="169">
        <v>2</v>
      </c>
      <c r="AA97" s="145">
        <v>3</v>
      </c>
      <c r="AB97" s="145">
        <v>7</v>
      </c>
      <c r="AC97" s="145">
        <v>605125902</v>
      </c>
      <c r="AZ97" s="145">
        <v>2</v>
      </c>
      <c r="BA97" s="145">
        <f>IF(AZ97=1,G97,0)</f>
        <v>0</v>
      </c>
      <c r="BB97" s="145">
        <f>IF(AZ97=2,G97,0)</f>
        <v>0</v>
      </c>
      <c r="BC97" s="145">
        <f>IF(AZ97=3,G97,0)</f>
        <v>0</v>
      </c>
      <c r="BD97" s="145">
        <f>IF(AZ97=4,G97,0)</f>
        <v>0</v>
      </c>
      <c r="BE97" s="145">
        <f>IF(AZ97=5,G97,0)</f>
        <v>0</v>
      </c>
      <c r="CA97" s="176">
        <v>3</v>
      </c>
      <c r="CB97" s="176">
        <v>7</v>
      </c>
      <c r="CZ97" s="145">
        <v>0.55</v>
      </c>
    </row>
    <row r="98" spans="1:15" ht="12.75">
      <c r="A98" s="177"/>
      <c r="B98" s="179"/>
      <c r="C98" s="230" t="s">
        <v>213</v>
      </c>
      <c r="D98" s="231"/>
      <c r="E98" s="180">
        <v>0.0887</v>
      </c>
      <c r="F98" s="181"/>
      <c r="G98" s="182"/>
      <c r="M98" s="178" t="s">
        <v>213</v>
      </c>
      <c r="O98" s="169"/>
    </row>
    <row r="99" spans="1:104" ht="12.75">
      <c r="A99" s="170">
        <v>48</v>
      </c>
      <c r="B99" s="171" t="s">
        <v>214</v>
      </c>
      <c r="C99" s="172" t="s">
        <v>215</v>
      </c>
      <c r="D99" s="173" t="s">
        <v>82</v>
      </c>
      <c r="E99" s="174">
        <v>0.1109</v>
      </c>
      <c r="F99" s="174">
        <v>0</v>
      </c>
      <c r="G99" s="175">
        <f>E99*F99</f>
        <v>0</v>
      </c>
      <c r="O99" s="169">
        <v>2</v>
      </c>
      <c r="AA99" s="145">
        <v>3</v>
      </c>
      <c r="AB99" s="145">
        <v>7</v>
      </c>
      <c r="AC99" s="145">
        <v>60515002</v>
      </c>
      <c r="AZ99" s="145">
        <v>2</v>
      </c>
      <c r="BA99" s="145">
        <f>IF(AZ99=1,G99,0)</f>
        <v>0</v>
      </c>
      <c r="BB99" s="145">
        <f>IF(AZ99=2,G99,0)</f>
        <v>0</v>
      </c>
      <c r="BC99" s="145">
        <f>IF(AZ99=3,G99,0)</f>
        <v>0</v>
      </c>
      <c r="BD99" s="145">
        <f>IF(AZ99=4,G99,0)</f>
        <v>0</v>
      </c>
      <c r="BE99" s="145">
        <f>IF(AZ99=5,G99,0)</f>
        <v>0</v>
      </c>
      <c r="CA99" s="176">
        <v>3</v>
      </c>
      <c r="CB99" s="176">
        <v>7</v>
      </c>
      <c r="CZ99" s="145">
        <v>0.55</v>
      </c>
    </row>
    <row r="100" spans="1:15" ht="12.75">
      <c r="A100" s="177"/>
      <c r="B100" s="179"/>
      <c r="C100" s="230" t="s">
        <v>216</v>
      </c>
      <c r="D100" s="231"/>
      <c r="E100" s="180">
        <v>0.1109</v>
      </c>
      <c r="F100" s="181"/>
      <c r="G100" s="182"/>
      <c r="M100" s="178" t="s">
        <v>216</v>
      </c>
      <c r="O100" s="169"/>
    </row>
    <row r="101" spans="1:104" ht="12.75">
      <c r="A101" s="170">
        <v>49</v>
      </c>
      <c r="B101" s="171" t="s">
        <v>217</v>
      </c>
      <c r="C101" s="172" t="s">
        <v>218</v>
      </c>
      <c r="D101" s="173" t="s">
        <v>84</v>
      </c>
      <c r="E101" s="174">
        <v>1.249541704</v>
      </c>
      <c r="F101" s="174">
        <v>0</v>
      </c>
      <c r="G101" s="175">
        <f>E101*F101</f>
        <v>0</v>
      </c>
      <c r="O101" s="169">
        <v>2</v>
      </c>
      <c r="AA101" s="145">
        <v>7</v>
      </c>
      <c r="AB101" s="145">
        <v>1001</v>
      </c>
      <c r="AC101" s="145">
        <v>5</v>
      </c>
      <c r="AZ101" s="145">
        <v>2</v>
      </c>
      <c r="BA101" s="145">
        <f>IF(AZ101=1,G101,0)</f>
        <v>0</v>
      </c>
      <c r="BB101" s="145">
        <f>IF(AZ101=2,G101,0)</f>
        <v>0</v>
      </c>
      <c r="BC101" s="145">
        <f>IF(AZ101=3,G101,0)</f>
        <v>0</v>
      </c>
      <c r="BD101" s="145">
        <f>IF(AZ101=4,G101,0)</f>
        <v>0</v>
      </c>
      <c r="BE101" s="145">
        <f>IF(AZ101=5,G101,0)</f>
        <v>0</v>
      </c>
      <c r="CA101" s="176">
        <v>7</v>
      </c>
      <c r="CB101" s="176">
        <v>1001</v>
      </c>
      <c r="CZ101" s="145">
        <v>0</v>
      </c>
    </row>
    <row r="102" spans="1:57" ht="12.75">
      <c r="A102" s="183"/>
      <c r="B102" s="184" t="s">
        <v>73</v>
      </c>
      <c r="C102" s="185" t="str">
        <f>CONCATENATE(B76," ",C76)</f>
        <v>762 Konstrukce tesařské</v>
      </c>
      <c r="D102" s="186"/>
      <c r="E102" s="187"/>
      <c r="F102" s="188"/>
      <c r="G102" s="189">
        <f>SUM(G76:G101)</f>
        <v>0</v>
      </c>
      <c r="O102" s="169">
        <v>4</v>
      </c>
      <c r="BA102" s="190">
        <f>SUM(BA76:BA101)</f>
        <v>0</v>
      </c>
      <c r="BB102" s="190">
        <f>SUM(BB76:BB101)</f>
        <v>0</v>
      </c>
      <c r="BC102" s="190">
        <f>SUM(BC76:BC101)</f>
        <v>0</v>
      </c>
      <c r="BD102" s="190">
        <f>SUM(BD76:BD101)</f>
        <v>0</v>
      </c>
      <c r="BE102" s="190">
        <f>SUM(BE76:BE101)</f>
        <v>0</v>
      </c>
    </row>
    <row r="103" spans="1:15" ht="12.75">
      <c r="A103" s="162" t="s">
        <v>72</v>
      </c>
      <c r="B103" s="163" t="s">
        <v>219</v>
      </c>
      <c r="C103" s="164" t="s">
        <v>220</v>
      </c>
      <c r="D103" s="165"/>
      <c r="E103" s="166"/>
      <c r="F103" s="166"/>
      <c r="G103" s="167"/>
      <c r="H103" s="168"/>
      <c r="I103" s="168"/>
      <c r="O103" s="169">
        <v>1</v>
      </c>
    </row>
    <row r="104" spans="1:104" ht="22.5">
      <c r="A104" s="170">
        <v>50</v>
      </c>
      <c r="B104" s="171" t="s">
        <v>221</v>
      </c>
      <c r="C104" s="172" t="s">
        <v>222</v>
      </c>
      <c r="D104" s="173" t="s">
        <v>98</v>
      </c>
      <c r="E104" s="174">
        <v>142.002</v>
      </c>
      <c r="F104" s="174">
        <v>0</v>
      </c>
      <c r="G104" s="175">
        <f>E104*F104</f>
        <v>0</v>
      </c>
      <c r="O104" s="169">
        <v>2</v>
      </c>
      <c r="AA104" s="145">
        <v>1</v>
      </c>
      <c r="AB104" s="145">
        <v>7</v>
      </c>
      <c r="AC104" s="145">
        <v>7</v>
      </c>
      <c r="AZ104" s="145">
        <v>2</v>
      </c>
      <c r="BA104" s="145">
        <f>IF(AZ104=1,G104,0)</f>
        <v>0</v>
      </c>
      <c r="BB104" s="145">
        <f>IF(AZ104=2,G104,0)</f>
        <v>0</v>
      </c>
      <c r="BC104" s="145">
        <f>IF(AZ104=3,G104,0)</f>
        <v>0</v>
      </c>
      <c r="BD104" s="145">
        <f>IF(AZ104=4,G104,0)</f>
        <v>0</v>
      </c>
      <c r="BE104" s="145">
        <f>IF(AZ104=5,G104,0)</f>
        <v>0</v>
      </c>
      <c r="CA104" s="176">
        <v>1</v>
      </c>
      <c r="CB104" s="176">
        <v>7</v>
      </c>
      <c r="CZ104" s="145">
        <v>0.01941</v>
      </c>
    </row>
    <row r="105" spans="1:15" ht="12.75">
      <c r="A105" s="177"/>
      <c r="B105" s="179"/>
      <c r="C105" s="230" t="s">
        <v>223</v>
      </c>
      <c r="D105" s="231"/>
      <c r="E105" s="180">
        <v>0</v>
      </c>
      <c r="F105" s="181"/>
      <c r="G105" s="182"/>
      <c r="M105" s="178" t="s">
        <v>223</v>
      </c>
      <c r="O105" s="169"/>
    </row>
    <row r="106" spans="1:15" ht="12.75">
      <c r="A106" s="177"/>
      <c r="B106" s="179"/>
      <c r="C106" s="230" t="s">
        <v>224</v>
      </c>
      <c r="D106" s="231"/>
      <c r="E106" s="180">
        <v>142.002</v>
      </c>
      <c r="F106" s="181"/>
      <c r="G106" s="182"/>
      <c r="M106" s="178" t="s">
        <v>224</v>
      </c>
      <c r="O106" s="169"/>
    </row>
    <row r="107" spans="1:104" ht="12.75">
      <c r="A107" s="170">
        <v>51</v>
      </c>
      <c r="B107" s="171" t="s">
        <v>225</v>
      </c>
      <c r="C107" s="172" t="s">
        <v>226</v>
      </c>
      <c r="D107" s="173" t="s">
        <v>89</v>
      </c>
      <c r="E107" s="174">
        <v>15.2</v>
      </c>
      <c r="F107" s="174">
        <v>0</v>
      </c>
      <c r="G107" s="175">
        <f>E107*F107</f>
        <v>0</v>
      </c>
      <c r="O107" s="169">
        <v>2</v>
      </c>
      <c r="AA107" s="145">
        <v>1</v>
      </c>
      <c r="AB107" s="145">
        <v>7</v>
      </c>
      <c r="AC107" s="145">
        <v>7</v>
      </c>
      <c r="AZ107" s="145">
        <v>2</v>
      </c>
      <c r="BA107" s="145">
        <f>IF(AZ107=1,G107,0)</f>
        <v>0</v>
      </c>
      <c r="BB107" s="145">
        <f>IF(AZ107=2,G107,0)</f>
        <v>0</v>
      </c>
      <c r="BC107" s="145">
        <f>IF(AZ107=3,G107,0)</f>
        <v>0</v>
      </c>
      <c r="BD107" s="145">
        <f>IF(AZ107=4,G107,0)</f>
        <v>0</v>
      </c>
      <c r="BE107" s="145">
        <f>IF(AZ107=5,G107,0)</f>
        <v>0</v>
      </c>
      <c r="CA107" s="176">
        <v>1</v>
      </c>
      <c r="CB107" s="176">
        <v>7</v>
      </c>
      <c r="CZ107" s="145">
        <v>0.0021</v>
      </c>
    </row>
    <row r="108" spans="1:15" ht="12.75">
      <c r="A108" s="177"/>
      <c r="B108" s="179"/>
      <c r="C108" s="230" t="s">
        <v>227</v>
      </c>
      <c r="D108" s="231"/>
      <c r="E108" s="180">
        <v>7.6</v>
      </c>
      <c r="F108" s="181"/>
      <c r="G108" s="182"/>
      <c r="M108" s="178" t="s">
        <v>227</v>
      </c>
      <c r="O108" s="169"/>
    </row>
    <row r="109" spans="1:15" ht="12.75">
      <c r="A109" s="177"/>
      <c r="B109" s="179"/>
      <c r="C109" s="230" t="s">
        <v>228</v>
      </c>
      <c r="D109" s="231"/>
      <c r="E109" s="180">
        <v>7.6</v>
      </c>
      <c r="F109" s="181"/>
      <c r="G109" s="182"/>
      <c r="M109" s="178" t="s">
        <v>228</v>
      </c>
      <c r="O109" s="169"/>
    </row>
    <row r="110" spans="1:104" ht="12.75">
      <c r="A110" s="170">
        <v>52</v>
      </c>
      <c r="B110" s="171" t="s">
        <v>229</v>
      </c>
      <c r="C110" s="172" t="s">
        <v>230</v>
      </c>
      <c r="D110" s="173" t="s">
        <v>83</v>
      </c>
      <c r="E110" s="174">
        <v>2</v>
      </c>
      <c r="F110" s="174">
        <v>0</v>
      </c>
      <c r="G110" s="175">
        <f>E110*F110</f>
        <v>0</v>
      </c>
      <c r="O110" s="169">
        <v>2</v>
      </c>
      <c r="AA110" s="145">
        <v>1</v>
      </c>
      <c r="AB110" s="145">
        <v>7</v>
      </c>
      <c r="AC110" s="145">
        <v>7</v>
      </c>
      <c r="AZ110" s="145">
        <v>2</v>
      </c>
      <c r="BA110" s="145">
        <f>IF(AZ110=1,G110,0)</f>
        <v>0</v>
      </c>
      <c r="BB110" s="145">
        <f>IF(AZ110=2,G110,0)</f>
        <v>0</v>
      </c>
      <c r="BC110" s="145">
        <f>IF(AZ110=3,G110,0)</f>
        <v>0</v>
      </c>
      <c r="BD110" s="145">
        <f>IF(AZ110=4,G110,0)</f>
        <v>0</v>
      </c>
      <c r="BE110" s="145">
        <f>IF(AZ110=5,G110,0)</f>
        <v>0</v>
      </c>
      <c r="CA110" s="176">
        <v>1</v>
      </c>
      <c r="CB110" s="176">
        <v>7</v>
      </c>
      <c r="CZ110" s="145">
        <v>0.00277</v>
      </c>
    </row>
    <row r="111" spans="1:15" ht="12.75">
      <c r="A111" s="177"/>
      <c r="B111" s="179"/>
      <c r="C111" s="230" t="s">
        <v>231</v>
      </c>
      <c r="D111" s="231"/>
      <c r="E111" s="180">
        <v>2</v>
      </c>
      <c r="F111" s="181"/>
      <c r="G111" s="182"/>
      <c r="M111" s="178" t="s">
        <v>231</v>
      </c>
      <c r="O111" s="169"/>
    </row>
    <row r="112" spans="1:104" ht="12.75">
      <c r="A112" s="170">
        <v>53</v>
      </c>
      <c r="B112" s="171" t="s">
        <v>232</v>
      </c>
      <c r="C112" s="172" t="s">
        <v>233</v>
      </c>
      <c r="D112" s="173" t="s">
        <v>89</v>
      </c>
      <c r="E112" s="174">
        <v>16.7</v>
      </c>
      <c r="F112" s="174">
        <v>0</v>
      </c>
      <c r="G112" s="175">
        <f>E112*F112</f>
        <v>0</v>
      </c>
      <c r="O112" s="169">
        <v>2</v>
      </c>
      <c r="AA112" s="145">
        <v>1</v>
      </c>
      <c r="AB112" s="145">
        <v>7</v>
      </c>
      <c r="AC112" s="145">
        <v>7</v>
      </c>
      <c r="AZ112" s="145">
        <v>2</v>
      </c>
      <c r="BA112" s="145">
        <f>IF(AZ112=1,G112,0)</f>
        <v>0</v>
      </c>
      <c r="BB112" s="145">
        <f>IF(AZ112=2,G112,0)</f>
        <v>0</v>
      </c>
      <c r="BC112" s="145">
        <f>IF(AZ112=3,G112,0)</f>
        <v>0</v>
      </c>
      <c r="BD112" s="145">
        <f>IF(AZ112=4,G112,0)</f>
        <v>0</v>
      </c>
      <c r="BE112" s="145">
        <f>IF(AZ112=5,G112,0)</f>
        <v>0</v>
      </c>
      <c r="CA112" s="176">
        <v>1</v>
      </c>
      <c r="CB112" s="176">
        <v>7</v>
      </c>
      <c r="CZ112" s="145">
        <v>0.00328</v>
      </c>
    </row>
    <row r="113" spans="1:15" ht="12.75">
      <c r="A113" s="177"/>
      <c r="B113" s="179"/>
      <c r="C113" s="230" t="s">
        <v>234</v>
      </c>
      <c r="D113" s="231"/>
      <c r="E113" s="180">
        <v>16.7</v>
      </c>
      <c r="F113" s="181"/>
      <c r="G113" s="182"/>
      <c r="M113" s="178" t="s">
        <v>234</v>
      </c>
      <c r="O113" s="169"/>
    </row>
    <row r="114" spans="1:104" ht="12.75">
      <c r="A114" s="170">
        <v>54</v>
      </c>
      <c r="B114" s="171" t="s">
        <v>235</v>
      </c>
      <c r="C114" s="172" t="s">
        <v>236</v>
      </c>
      <c r="D114" s="173" t="s">
        <v>98</v>
      </c>
      <c r="E114" s="174">
        <v>135.24</v>
      </c>
      <c r="F114" s="174">
        <v>0</v>
      </c>
      <c r="G114" s="175">
        <f>E114*F114</f>
        <v>0</v>
      </c>
      <c r="O114" s="169">
        <v>2</v>
      </c>
      <c r="AA114" s="145">
        <v>1</v>
      </c>
      <c r="AB114" s="145">
        <v>7</v>
      </c>
      <c r="AC114" s="145">
        <v>7</v>
      </c>
      <c r="AZ114" s="145">
        <v>2</v>
      </c>
      <c r="BA114" s="145">
        <f>IF(AZ114=1,G114,0)</f>
        <v>0</v>
      </c>
      <c r="BB114" s="145">
        <f>IF(AZ114=2,G114,0)</f>
        <v>0</v>
      </c>
      <c r="BC114" s="145">
        <f>IF(AZ114=3,G114,0)</f>
        <v>0</v>
      </c>
      <c r="BD114" s="145">
        <f>IF(AZ114=4,G114,0)</f>
        <v>0</v>
      </c>
      <c r="BE114" s="145">
        <f>IF(AZ114=5,G114,0)</f>
        <v>0</v>
      </c>
      <c r="CA114" s="176">
        <v>1</v>
      </c>
      <c r="CB114" s="176">
        <v>7</v>
      </c>
      <c r="CZ114" s="145">
        <v>0</v>
      </c>
    </row>
    <row r="115" spans="1:15" ht="12.75">
      <c r="A115" s="177"/>
      <c r="B115" s="179"/>
      <c r="C115" s="230" t="s">
        <v>237</v>
      </c>
      <c r="D115" s="231"/>
      <c r="E115" s="180">
        <v>135.24</v>
      </c>
      <c r="F115" s="181"/>
      <c r="G115" s="182"/>
      <c r="M115" s="178" t="s">
        <v>237</v>
      </c>
      <c r="O115" s="169"/>
    </row>
    <row r="116" spans="1:104" ht="12.75">
      <c r="A116" s="170">
        <v>55</v>
      </c>
      <c r="B116" s="171" t="s">
        <v>238</v>
      </c>
      <c r="C116" s="172" t="s">
        <v>239</v>
      </c>
      <c r="D116" s="173" t="s">
        <v>89</v>
      </c>
      <c r="E116" s="174">
        <v>15.2</v>
      </c>
      <c r="F116" s="174">
        <v>0</v>
      </c>
      <c r="G116" s="175">
        <f aca="true" t="shared" si="0" ref="G116:G122">E116*F116</f>
        <v>0</v>
      </c>
      <c r="O116" s="169">
        <v>2</v>
      </c>
      <c r="AA116" s="145">
        <v>1</v>
      </c>
      <c r="AB116" s="145">
        <v>7</v>
      </c>
      <c r="AC116" s="145">
        <v>7</v>
      </c>
      <c r="AZ116" s="145">
        <v>2</v>
      </c>
      <c r="BA116" s="145">
        <f aca="true" t="shared" si="1" ref="BA116:BA122">IF(AZ116=1,G116,0)</f>
        <v>0</v>
      </c>
      <c r="BB116" s="145">
        <f aca="true" t="shared" si="2" ref="BB116:BB122">IF(AZ116=2,G116,0)</f>
        <v>0</v>
      </c>
      <c r="BC116" s="145">
        <f aca="true" t="shared" si="3" ref="BC116:BC122">IF(AZ116=3,G116,0)</f>
        <v>0</v>
      </c>
      <c r="BD116" s="145">
        <f aca="true" t="shared" si="4" ref="BD116:BD122">IF(AZ116=4,G116,0)</f>
        <v>0</v>
      </c>
      <c r="BE116" s="145">
        <f aca="true" t="shared" si="5" ref="BE116:BE122">IF(AZ116=5,G116,0)</f>
        <v>0</v>
      </c>
      <c r="CA116" s="176">
        <v>1</v>
      </c>
      <c r="CB116" s="176">
        <v>7</v>
      </c>
      <c r="CZ116" s="145">
        <v>0</v>
      </c>
    </row>
    <row r="117" spans="1:104" ht="12.75">
      <c r="A117" s="170">
        <v>56</v>
      </c>
      <c r="B117" s="171" t="s">
        <v>240</v>
      </c>
      <c r="C117" s="172" t="s">
        <v>241</v>
      </c>
      <c r="D117" s="173" t="s">
        <v>83</v>
      </c>
      <c r="E117" s="174">
        <v>2</v>
      </c>
      <c r="F117" s="174">
        <v>0</v>
      </c>
      <c r="G117" s="175">
        <f t="shared" si="0"/>
        <v>0</v>
      </c>
      <c r="O117" s="169">
        <v>2</v>
      </c>
      <c r="AA117" s="145">
        <v>1</v>
      </c>
      <c r="AB117" s="145">
        <v>7</v>
      </c>
      <c r="AC117" s="145">
        <v>7</v>
      </c>
      <c r="AZ117" s="145">
        <v>2</v>
      </c>
      <c r="BA117" s="145">
        <f t="shared" si="1"/>
        <v>0</v>
      </c>
      <c r="BB117" s="145">
        <f t="shared" si="2"/>
        <v>0</v>
      </c>
      <c r="BC117" s="145">
        <f t="shared" si="3"/>
        <v>0</v>
      </c>
      <c r="BD117" s="145">
        <f t="shared" si="4"/>
        <v>0</v>
      </c>
      <c r="BE117" s="145">
        <f t="shared" si="5"/>
        <v>0</v>
      </c>
      <c r="CA117" s="176">
        <v>1</v>
      </c>
      <c r="CB117" s="176">
        <v>7</v>
      </c>
      <c r="CZ117" s="145">
        <v>0</v>
      </c>
    </row>
    <row r="118" spans="1:104" ht="12.75">
      <c r="A118" s="170">
        <v>57</v>
      </c>
      <c r="B118" s="171" t="s">
        <v>242</v>
      </c>
      <c r="C118" s="172" t="s">
        <v>243</v>
      </c>
      <c r="D118" s="173" t="s">
        <v>83</v>
      </c>
      <c r="E118" s="174">
        <v>17</v>
      </c>
      <c r="F118" s="174">
        <v>0</v>
      </c>
      <c r="G118" s="175">
        <f t="shared" si="0"/>
        <v>0</v>
      </c>
      <c r="O118" s="169">
        <v>2</v>
      </c>
      <c r="AA118" s="145">
        <v>1</v>
      </c>
      <c r="AB118" s="145">
        <v>7</v>
      </c>
      <c r="AC118" s="145">
        <v>7</v>
      </c>
      <c r="AZ118" s="145">
        <v>2</v>
      </c>
      <c r="BA118" s="145">
        <f t="shared" si="1"/>
        <v>0</v>
      </c>
      <c r="BB118" s="145">
        <f t="shared" si="2"/>
        <v>0</v>
      </c>
      <c r="BC118" s="145">
        <f t="shared" si="3"/>
        <v>0</v>
      </c>
      <c r="BD118" s="145">
        <f t="shared" si="4"/>
        <v>0</v>
      </c>
      <c r="BE118" s="145">
        <f t="shared" si="5"/>
        <v>0</v>
      </c>
      <c r="CA118" s="176">
        <v>1</v>
      </c>
      <c r="CB118" s="176">
        <v>7</v>
      </c>
      <c r="CZ118" s="145">
        <v>0</v>
      </c>
    </row>
    <row r="119" spans="1:104" ht="12.75">
      <c r="A119" s="170">
        <v>58</v>
      </c>
      <c r="B119" s="171" t="s">
        <v>244</v>
      </c>
      <c r="C119" s="172" t="s">
        <v>245</v>
      </c>
      <c r="D119" s="173" t="s">
        <v>89</v>
      </c>
      <c r="E119" s="174">
        <v>17</v>
      </c>
      <c r="F119" s="174">
        <v>0</v>
      </c>
      <c r="G119" s="175">
        <f t="shared" si="0"/>
        <v>0</v>
      </c>
      <c r="O119" s="169">
        <v>2</v>
      </c>
      <c r="AA119" s="145">
        <v>1</v>
      </c>
      <c r="AB119" s="145">
        <v>7</v>
      </c>
      <c r="AC119" s="145">
        <v>7</v>
      </c>
      <c r="AZ119" s="145">
        <v>2</v>
      </c>
      <c r="BA119" s="145">
        <f t="shared" si="1"/>
        <v>0</v>
      </c>
      <c r="BB119" s="145">
        <f t="shared" si="2"/>
        <v>0</v>
      </c>
      <c r="BC119" s="145">
        <f t="shared" si="3"/>
        <v>0</v>
      </c>
      <c r="BD119" s="145">
        <f t="shared" si="4"/>
        <v>0</v>
      </c>
      <c r="BE119" s="145">
        <f t="shared" si="5"/>
        <v>0</v>
      </c>
      <c r="CA119" s="176">
        <v>1</v>
      </c>
      <c r="CB119" s="176">
        <v>7</v>
      </c>
      <c r="CZ119" s="145">
        <v>0</v>
      </c>
    </row>
    <row r="120" spans="1:104" ht="12.75">
      <c r="A120" s="170">
        <v>59</v>
      </c>
      <c r="B120" s="171" t="s">
        <v>246</v>
      </c>
      <c r="C120" s="172" t="s">
        <v>247</v>
      </c>
      <c r="D120" s="173" t="s">
        <v>89</v>
      </c>
      <c r="E120" s="174">
        <v>3.5</v>
      </c>
      <c r="F120" s="174">
        <v>0</v>
      </c>
      <c r="G120" s="175">
        <f t="shared" si="0"/>
        <v>0</v>
      </c>
      <c r="O120" s="169">
        <v>2</v>
      </c>
      <c r="AA120" s="145">
        <v>1</v>
      </c>
      <c r="AB120" s="145">
        <v>7</v>
      </c>
      <c r="AC120" s="145">
        <v>7</v>
      </c>
      <c r="AZ120" s="145">
        <v>2</v>
      </c>
      <c r="BA120" s="145">
        <f t="shared" si="1"/>
        <v>0</v>
      </c>
      <c r="BB120" s="145">
        <f t="shared" si="2"/>
        <v>0</v>
      </c>
      <c r="BC120" s="145">
        <f t="shared" si="3"/>
        <v>0</v>
      </c>
      <c r="BD120" s="145">
        <f t="shared" si="4"/>
        <v>0</v>
      </c>
      <c r="BE120" s="145">
        <f t="shared" si="5"/>
        <v>0</v>
      </c>
      <c r="CA120" s="176">
        <v>1</v>
      </c>
      <c r="CB120" s="176">
        <v>7</v>
      </c>
      <c r="CZ120" s="145">
        <v>0</v>
      </c>
    </row>
    <row r="121" spans="1:104" ht="12.75">
      <c r="A121" s="170">
        <v>60</v>
      </c>
      <c r="B121" s="171" t="s">
        <v>248</v>
      </c>
      <c r="C121" s="172" t="s">
        <v>249</v>
      </c>
      <c r="D121" s="173" t="s">
        <v>89</v>
      </c>
      <c r="E121" s="174">
        <v>2.5</v>
      </c>
      <c r="F121" s="174">
        <v>0</v>
      </c>
      <c r="G121" s="175">
        <f t="shared" si="0"/>
        <v>0</v>
      </c>
      <c r="O121" s="169">
        <v>2</v>
      </c>
      <c r="AA121" s="145">
        <v>1</v>
      </c>
      <c r="AB121" s="145">
        <v>7</v>
      </c>
      <c r="AC121" s="145">
        <v>7</v>
      </c>
      <c r="AZ121" s="145">
        <v>2</v>
      </c>
      <c r="BA121" s="145">
        <f t="shared" si="1"/>
        <v>0</v>
      </c>
      <c r="BB121" s="145">
        <f t="shared" si="2"/>
        <v>0</v>
      </c>
      <c r="BC121" s="145">
        <f t="shared" si="3"/>
        <v>0</v>
      </c>
      <c r="BD121" s="145">
        <f t="shared" si="4"/>
        <v>0</v>
      </c>
      <c r="BE121" s="145">
        <f t="shared" si="5"/>
        <v>0</v>
      </c>
      <c r="CA121" s="176">
        <v>1</v>
      </c>
      <c r="CB121" s="176">
        <v>7</v>
      </c>
      <c r="CZ121" s="145">
        <v>0</v>
      </c>
    </row>
    <row r="122" spans="1:104" ht="12.75">
      <c r="A122" s="170">
        <v>61</v>
      </c>
      <c r="B122" s="171" t="s">
        <v>250</v>
      </c>
      <c r="C122" s="172" t="s">
        <v>251</v>
      </c>
      <c r="D122" s="173" t="s">
        <v>89</v>
      </c>
      <c r="E122" s="174">
        <v>3.5</v>
      </c>
      <c r="F122" s="174">
        <v>0</v>
      </c>
      <c r="G122" s="175">
        <f t="shared" si="0"/>
        <v>0</v>
      </c>
      <c r="O122" s="169">
        <v>2</v>
      </c>
      <c r="AA122" s="145">
        <v>1</v>
      </c>
      <c r="AB122" s="145">
        <v>7</v>
      </c>
      <c r="AC122" s="145">
        <v>7</v>
      </c>
      <c r="AZ122" s="145">
        <v>2</v>
      </c>
      <c r="BA122" s="145">
        <f t="shared" si="1"/>
        <v>0</v>
      </c>
      <c r="BB122" s="145">
        <f t="shared" si="2"/>
        <v>0</v>
      </c>
      <c r="BC122" s="145">
        <f t="shared" si="3"/>
        <v>0</v>
      </c>
      <c r="BD122" s="145">
        <f t="shared" si="4"/>
        <v>0</v>
      </c>
      <c r="BE122" s="145">
        <f t="shared" si="5"/>
        <v>0</v>
      </c>
      <c r="CA122" s="176">
        <v>1</v>
      </c>
      <c r="CB122" s="176">
        <v>7</v>
      </c>
      <c r="CZ122" s="145">
        <v>0.00293</v>
      </c>
    </row>
    <row r="123" spans="1:15" ht="12.75">
      <c r="A123" s="177"/>
      <c r="B123" s="179"/>
      <c r="C123" s="230" t="s">
        <v>252</v>
      </c>
      <c r="D123" s="231"/>
      <c r="E123" s="180">
        <v>3.5</v>
      </c>
      <c r="F123" s="181"/>
      <c r="G123" s="182"/>
      <c r="M123" s="178" t="s">
        <v>252</v>
      </c>
      <c r="O123" s="169"/>
    </row>
    <row r="124" spans="1:104" ht="12.75">
      <c r="A124" s="170">
        <v>62</v>
      </c>
      <c r="B124" s="171" t="s">
        <v>253</v>
      </c>
      <c r="C124" s="172" t="s">
        <v>254</v>
      </c>
      <c r="D124" s="173" t="s">
        <v>89</v>
      </c>
      <c r="E124" s="174">
        <v>2.5</v>
      </c>
      <c r="F124" s="174">
        <v>0</v>
      </c>
      <c r="G124" s="175">
        <f>E124*F124</f>
        <v>0</v>
      </c>
      <c r="O124" s="169">
        <v>2</v>
      </c>
      <c r="AA124" s="145">
        <v>1</v>
      </c>
      <c r="AB124" s="145">
        <v>7</v>
      </c>
      <c r="AC124" s="145">
        <v>7</v>
      </c>
      <c r="AZ124" s="145">
        <v>2</v>
      </c>
      <c r="BA124" s="145">
        <f>IF(AZ124=1,G124,0)</f>
        <v>0</v>
      </c>
      <c r="BB124" s="145">
        <f>IF(AZ124=2,G124,0)</f>
        <v>0</v>
      </c>
      <c r="BC124" s="145">
        <f>IF(AZ124=3,G124,0)</f>
        <v>0</v>
      </c>
      <c r="BD124" s="145">
        <f>IF(AZ124=4,G124,0)</f>
        <v>0</v>
      </c>
      <c r="BE124" s="145">
        <f>IF(AZ124=5,G124,0)</f>
        <v>0</v>
      </c>
      <c r="CA124" s="176">
        <v>1</v>
      </c>
      <c r="CB124" s="176">
        <v>7</v>
      </c>
      <c r="CZ124" s="145">
        <v>0.0042</v>
      </c>
    </row>
    <row r="125" spans="1:15" ht="12.75">
      <c r="A125" s="177"/>
      <c r="B125" s="179"/>
      <c r="C125" s="230" t="s">
        <v>255</v>
      </c>
      <c r="D125" s="231"/>
      <c r="E125" s="180">
        <v>2.5</v>
      </c>
      <c r="F125" s="181"/>
      <c r="G125" s="182"/>
      <c r="M125" s="178" t="s">
        <v>255</v>
      </c>
      <c r="O125" s="169"/>
    </row>
    <row r="126" spans="1:104" ht="12.75">
      <c r="A126" s="170">
        <v>63</v>
      </c>
      <c r="B126" s="171" t="s">
        <v>256</v>
      </c>
      <c r="C126" s="172" t="s">
        <v>257</v>
      </c>
      <c r="D126" s="173" t="s">
        <v>84</v>
      </c>
      <c r="E126" s="174">
        <v>2.86924982</v>
      </c>
      <c r="F126" s="174">
        <v>0</v>
      </c>
      <c r="G126" s="175">
        <f>E126*F126</f>
        <v>0</v>
      </c>
      <c r="O126" s="169">
        <v>2</v>
      </c>
      <c r="AA126" s="145">
        <v>7</v>
      </c>
      <c r="AB126" s="145">
        <v>1001</v>
      </c>
      <c r="AC126" s="145">
        <v>5</v>
      </c>
      <c r="AZ126" s="145">
        <v>2</v>
      </c>
      <c r="BA126" s="145">
        <f>IF(AZ126=1,G126,0)</f>
        <v>0</v>
      </c>
      <c r="BB126" s="145">
        <f>IF(AZ126=2,G126,0)</f>
        <v>0</v>
      </c>
      <c r="BC126" s="145">
        <f>IF(AZ126=3,G126,0)</f>
        <v>0</v>
      </c>
      <c r="BD126" s="145">
        <f>IF(AZ126=4,G126,0)</f>
        <v>0</v>
      </c>
      <c r="BE126" s="145">
        <f>IF(AZ126=5,G126,0)</f>
        <v>0</v>
      </c>
      <c r="CA126" s="176">
        <v>7</v>
      </c>
      <c r="CB126" s="176">
        <v>1001</v>
      </c>
      <c r="CZ126" s="145">
        <v>0</v>
      </c>
    </row>
    <row r="127" spans="1:57" ht="12.75">
      <c r="A127" s="183"/>
      <c r="B127" s="184" t="s">
        <v>73</v>
      </c>
      <c r="C127" s="185" t="str">
        <f>CONCATENATE(B103," ",C103)</f>
        <v>764 Konstrukce klempířské</v>
      </c>
      <c r="D127" s="186"/>
      <c r="E127" s="187"/>
      <c r="F127" s="188"/>
      <c r="G127" s="189">
        <f>SUM(G103:G126)</f>
        <v>0</v>
      </c>
      <c r="O127" s="169">
        <v>4</v>
      </c>
      <c r="BA127" s="190">
        <f>SUM(BA103:BA126)</f>
        <v>0</v>
      </c>
      <c r="BB127" s="190">
        <f>SUM(BB103:BB126)</f>
        <v>0</v>
      </c>
      <c r="BC127" s="190">
        <f>SUM(BC103:BC126)</f>
        <v>0</v>
      </c>
      <c r="BD127" s="190">
        <f>SUM(BD103:BD126)</f>
        <v>0</v>
      </c>
      <c r="BE127" s="190">
        <f>SUM(BE103:BE126)</f>
        <v>0</v>
      </c>
    </row>
    <row r="128" spans="1:15" ht="12.75">
      <c r="A128" s="162" t="s">
        <v>72</v>
      </c>
      <c r="B128" s="163" t="s">
        <v>258</v>
      </c>
      <c r="C128" s="164" t="s">
        <v>259</v>
      </c>
      <c r="D128" s="165"/>
      <c r="E128" s="166"/>
      <c r="F128" s="166"/>
      <c r="G128" s="167"/>
      <c r="H128" s="168"/>
      <c r="I128" s="168"/>
      <c r="O128" s="169">
        <v>1</v>
      </c>
    </row>
    <row r="129" spans="1:104" ht="12.75">
      <c r="A129" s="170">
        <v>64</v>
      </c>
      <c r="B129" s="171" t="s">
        <v>260</v>
      </c>
      <c r="C129" s="172" t="s">
        <v>261</v>
      </c>
      <c r="D129" s="173" t="s">
        <v>89</v>
      </c>
      <c r="E129" s="174">
        <v>16.8</v>
      </c>
      <c r="F129" s="174">
        <v>0</v>
      </c>
      <c r="G129" s="175">
        <f>E129*F129</f>
        <v>0</v>
      </c>
      <c r="O129" s="169">
        <v>2</v>
      </c>
      <c r="AA129" s="145">
        <v>1</v>
      </c>
      <c r="AB129" s="145">
        <v>7</v>
      </c>
      <c r="AC129" s="145">
        <v>7</v>
      </c>
      <c r="AZ129" s="145">
        <v>2</v>
      </c>
      <c r="BA129" s="145">
        <f>IF(AZ129=1,G129,0)</f>
        <v>0</v>
      </c>
      <c r="BB129" s="145">
        <f>IF(AZ129=2,G129,0)</f>
        <v>0</v>
      </c>
      <c r="BC129" s="145">
        <f>IF(AZ129=3,G129,0)</f>
        <v>0</v>
      </c>
      <c r="BD129" s="145">
        <f>IF(AZ129=4,G129,0)</f>
        <v>0</v>
      </c>
      <c r="BE129" s="145">
        <f>IF(AZ129=5,G129,0)</f>
        <v>0</v>
      </c>
      <c r="CA129" s="176">
        <v>1</v>
      </c>
      <c r="CB129" s="176">
        <v>7</v>
      </c>
      <c r="CZ129" s="145">
        <v>1E-05</v>
      </c>
    </row>
    <row r="130" spans="1:104" ht="12.75">
      <c r="A130" s="170">
        <v>65</v>
      </c>
      <c r="B130" s="171" t="s">
        <v>262</v>
      </c>
      <c r="C130" s="172" t="s">
        <v>263</v>
      </c>
      <c r="D130" s="173" t="s">
        <v>264</v>
      </c>
      <c r="E130" s="174">
        <v>17.64</v>
      </c>
      <c r="F130" s="174">
        <v>0</v>
      </c>
      <c r="G130" s="175">
        <f>E130*F130</f>
        <v>0</v>
      </c>
      <c r="O130" s="169">
        <v>2</v>
      </c>
      <c r="AA130" s="145">
        <v>12</v>
      </c>
      <c r="AB130" s="145">
        <v>1</v>
      </c>
      <c r="AC130" s="145">
        <v>55</v>
      </c>
      <c r="AZ130" s="145">
        <v>2</v>
      </c>
      <c r="BA130" s="145">
        <f>IF(AZ130=1,G130,0)</f>
        <v>0</v>
      </c>
      <c r="BB130" s="145">
        <f>IF(AZ130=2,G130,0)</f>
        <v>0</v>
      </c>
      <c r="BC130" s="145">
        <f>IF(AZ130=3,G130,0)</f>
        <v>0</v>
      </c>
      <c r="BD130" s="145">
        <f>IF(AZ130=4,G130,0)</f>
        <v>0</v>
      </c>
      <c r="BE130" s="145">
        <f>IF(AZ130=5,G130,0)</f>
        <v>0</v>
      </c>
      <c r="CA130" s="176">
        <v>12</v>
      </c>
      <c r="CB130" s="176">
        <v>1</v>
      </c>
      <c r="CZ130" s="145">
        <v>0.0014</v>
      </c>
    </row>
    <row r="131" spans="1:15" ht="12.75">
      <c r="A131" s="177"/>
      <c r="B131" s="179"/>
      <c r="C131" s="230" t="s">
        <v>265</v>
      </c>
      <c r="D131" s="231"/>
      <c r="E131" s="180">
        <v>17.64</v>
      </c>
      <c r="F131" s="181"/>
      <c r="G131" s="182"/>
      <c r="M131" s="178" t="s">
        <v>265</v>
      </c>
      <c r="O131" s="169"/>
    </row>
    <row r="132" spans="1:104" ht="12.75">
      <c r="A132" s="170">
        <v>66</v>
      </c>
      <c r="B132" s="171" t="s">
        <v>266</v>
      </c>
      <c r="C132" s="172" t="s">
        <v>267</v>
      </c>
      <c r="D132" s="173" t="s">
        <v>84</v>
      </c>
      <c r="E132" s="174">
        <v>0.024864</v>
      </c>
      <c r="F132" s="174">
        <v>0</v>
      </c>
      <c r="G132" s="175">
        <f>E132*F132</f>
        <v>0</v>
      </c>
      <c r="O132" s="169">
        <v>2</v>
      </c>
      <c r="AA132" s="145">
        <v>7</v>
      </c>
      <c r="AB132" s="145">
        <v>1001</v>
      </c>
      <c r="AC132" s="145">
        <v>5</v>
      </c>
      <c r="AZ132" s="145">
        <v>2</v>
      </c>
      <c r="BA132" s="145">
        <f>IF(AZ132=1,G132,0)</f>
        <v>0</v>
      </c>
      <c r="BB132" s="145">
        <f>IF(AZ132=2,G132,0)</f>
        <v>0</v>
      </c>
      <c r="BC132" s="145">
        <f>IF(AZ132=3,G132,0)</f>
        <v>0</v>
      </c>
      <c r="BD132" s="145">
        <f>IF(AZ132=4,G132,0)</f>
        <v>0</v>
      </c>
      <c r="BE132" s="145">
        <f>IF(AZ132=5,G132,0)</f>
        <v>0</v>
      </c>
      <c r="CA132" s="176">
        <v>7</v>
      </c>
      <c r="CB132" s="176">
        <v>1001</v>
      </c>
      <c r="CZ132" s="145">
        <v>0</v>
      </c>
    </row>
    <row r="133" spans="1:57" ht="12.75">
      <c r="A133" s="183"/>
      <c r="B133" s="184" t="s">
        <v>73</v>
      </c>
      <c r="C133" s="185" t="str">
        <f>CONCATENATE(B128," ",C128)</f>
        <v>765 Krytiny tvrdé</v>
      </c>
      <c r="D133" s="186"/>
      <c r="E133" s="187"/>
      <c r="F133" s="188"/>
      <c r="G133" s="189">
        <f>SUM(G128:G132)</f>
        <v>0</v>
      </c>
      <c r="O133" s="169">
        <v>4</v>
      </c>
      <c r="BA133" s="190">
        <f>SUM(BA128:BA132)</f>
        <v>0</v>
      </c>
      <c r="BB133" s="190">
        <f>SUM(BB128:BB132)</f>
        <v>0</v>
      </c>
      <c r="BC133" s="190">
        <f>SUM(BC128:BC132)</f>
        <v>0</v>
      </c>
      <c r="BD133" s="190">
        <f>SUM(BD128:BD132)</f>
        <v>0</v>
      </c>
      <c r="BE133" s="190">
        <f>SUM(BE128:BE132)</f>
        <v>0</v>
      </c>
    </row>
    <row r="134" spans="1:15" ht="12.75">
      <c r="A134" s="162" t="s">
        <v>72</v>
      </c>
      <c r="B134" s="163" t="s">
        <v>268</v>
      </c>
      <c r="C134" s="164" t="s">
        <v>269</v>
      </c>
      <c r="D134" s="165"/>
      <c r="E134" s="166"/>
      <c r="F134" s="166"/>
      <c r="G134" s="167"/>
      <c r="H134" s="168"/>
      <c r="I134" s="168"/>
      <c r="O134" s="169">
        <v>1</v>
      </c>
    </row>
    <row r="135" spans="1:104" ht="12.75">
      <c r="A135" s="170">
        <v>67</v>
      </c>
      <c r="B135" s="171" t="s">
        <v>270</v>
      </c>
      <c r="C135" s="172" t="s">
        <v>271</v>
      </c>
      <c r="D135" s="173" t="s">
        <v>98</v>
      </c>
      <c r="E135" s="174">
        <v>588.084</v>
      </c>
      <c r="F135" s="174">
        <v>0</v>
      </c>
      <c r="G135" s="175">
        <f>E135*F135</f>
        <v>0</v>
      </c>
      <c r="O135" s="169">
        <v>2</v>
      </c>
      <c r="AA135" s="145">
        <v>1</v>
      </c>
      <c r="AB135" s="145">
        <v>7</v>
      </c>
      <c r="AC135" s="145">
        <v>7</v>
      </c>
      <c r="AZ135" s="145">
        <v>2</v>
      </c>
      <c r="BA135" s="145">
        <f>IF(AZ135=1,G135,0)</f>
        <v>0</v>
      </c>
      <c r="BB135" s="145">
        <f>IF(AZ135=2,G135,0)</f>
        <v>0</v>
      </c>
      <c r="BC135" s="145">
        <f>IF(AZ135=3,G135,0)</f>
        <v>0</v>
      </c>
      <c r="BD135" s="145">
        <f>IF(AZ135=4,G135,0)</f>
        <v>0</v>
      </c>
      <c r="BE135" s="145">
        <f>IF(AZ135=5,G135,0)</f>
        <v>0</v>
      </c>
      <c r="CA135" s="176">
        <v>1</v>
      </c>
      <c r="CB135" s="176">
        <v>7</v>
      </c>
      <c r="CZ135" s="145">
        <v>0.00016</v>
      </c>
    </row>
    <row r="136" spans="1:15" ht="12.75">
      <c r="A136" s="177"/>
      <c r="B136" s="179"/>
      <c r="C136" s="230" t="s">
        <v>272</v>
      </c>
      <c r="D136" s="231"/>
      <c r="E136" s="180">
        <v>5.376</v>
      </c>
      <c r="F136" s="181"/>
      <c r="G136" s="182"/>
      <c r="M136" s="178" t="s">
        <v>272</v>
      </c>
      <c r="O136" s="169"/>
    </row>
    <row r="137" spans="1:15" ht="12.75">
      <c r="A137" s="177"/>
      <c r="B137" s="179"/>
      <c r="C137" s="230" t="s">
        <v>273</v>
      </c>
      <c r="D137" s="231"/>
      <c r="E137" s="180">
        <v>8.064</v>
      </c>
      <c r="F137" s="181"/>
      <c r="G137" s="182"/>
      <c r="M137" s="178" t="s">
        <v>273</v>
      </c>
      <c r="O137" s="169"/>
    </row>
    <row r="138" spans="1:15" ht="12.75">
      <c r="A138" s="177"/>
      <c r="B138" s="179"/>
      <c r="C138" s="230" t="s">
        <v>274</v>
      </c>
      <c r="D138" s="231"/>
      <c r="E138" s="180">
        <v>27.048</v>
      </c>
      <c r="F138" s="181"/>
      <c r="G138" s="182"/>
      <c r="M138" s="178" t="s">
        <v>274</v>
      </c>
      <c r="O138" s="169"/>
    </row>
    <row r="139" spans="1:15" ht="12.75">
      <c r="A139" s="177"/>
      <c r="B139" s="179"/>
      <c r="C139" s="230" t="s">
        <v>275</v>
      </c>
      <c r="D139" s="231"/>
      <c r="E139" s="180">
        <v>320.544</v>
      </c>
      <c r="F139" s="181"/>
      <c r="G139" s="182"/>
      <c r="M139" s="178" t="s">
        <v>275</v>
      </c>
      <c r="O139" s="169"/>
    </row>
    <row r="140" spans="1:15" ht="12.75">
      <c r="A140" s="177"/>
      <c r="B140" s="179"/>
      <c r="C140" s="230" t="s">
        <v>276</v>
      </c>
      <c r="D140" s="231"/>
      <c r="E140" s="180">
        <v>227.052</v>
      </c>
      <c r="F140" s="181"/>
      <c r="G140" s="182"/>
      <c r="M140" s="178" t="s">
        <v>276</v>
      </c>
      <c r="O140" s="169"/>
    </row>
    <row r="141" spans="1:57" ht="12.75">
      <c r="A141" s="183"/>
      <c r="B141" s="184" t="s">
        <v>73</v>
      </c>
      <c r="C141" s="185" t="str">
        <f>CONCATENATE(B134," ",C134)</f>
        <v>783 Nátěry</v>
      </c>
      <c r="D141" s="186"/>
      <c r="E141" s="187"/>
      <c r="F141" s="188"/>
      <c r="G141" s="189">
        <f>SUM(G134:G140)</f>
        <v>0</v>
      </c>
      <c r="O141" s="169">
        <v>4</v>
      </c>
      <c r="BA141" s="190">
        <f>SUM(BA134:BA140)</f>
        <v>0</v>
      </c>
      <c r="BB141" s="190">
        <f>SUM(BB134:BB140)</f>
        <v>0</v>
      </c>
      <c r="BC141" s="190">
        <f>SUM(BC134:BC140)</f>
        <v>0</v>
      </c>
      <c r="BD141" s="190">
        <f>SUM(BD134:BD140)</f>
        <v>0</v>
      </c>
      <c r="BE141" s="190">
        <f>SUM(BE134:BE140)</f>
        <v>0</v>
      </c>
    </row>
    <row r="142" spans="1:15" ht="12.75">
      <c r="A142" s="162" t="s">
        <v>72</v>
      </c>
      <c r="B142" s="163" t="s">
        <v>277</v>
      </c>
      <c r="C142" s="164" t="s">
        <v>278</v>
      </c>
      <c r="D142" s="165"/>
      <c r="E142" s="166"/>
      <c r="F142" s="166"/>
      <c r="G142" s="167"/>
      <c r="H142" s="168"/>
      <c r="I142" s="168"/>
      <c r="O142" s="169">
        <v>1</v>
      </c>
    </row>
    <row r="143" spans="1:104" ht="12.75">
      <c r="A143" s="170">
        <v>68</v>
      </c>
      <c r="B143" s="171" t="s">
        <v>279</v>
      </c>
      <c r="C143" s="172" t="s">
        <v>280</v>
      </c>
      <c r="D143" s="173" t="s">
        <v>98</v>
      </c>
      <c r="E143" s="174">
        <v>99</v>
      </c>
      <c r="F143" s="174">
        <v>0</v>
      </c>
      <c r="G143" s="175">
        <f>E143*F143</f>
        <v>0</v>
      </c>
      <c r="O143" s="169">
        <v>2</v>
      </c>
      <c r="AA143" s="145">
        <v>1</v>
      </c>
      <c r="AB143" s="145">
        <v>7</v>
      </c>
      <c r="AC143" s="145">
        <v>7</v>
      </c>
      <c r="AZ143" s="145">
        <v>2</v>
      </c>
      <c r="BA143" s="145">
        <f>IF(AZ143=1,G143,0)</f>
        <v>0</v>
      </c>
      <c r="BB143" s="145">
        <f>IF(AZ143=2,G143,0)</f>
        <v>0</v>
      </c>
      <c r="BC143" s="145">
        <f>IF(AZ143=3,G143,0)</f>
        <v>0</v>
      </c>
      <c r="BD143" s="145">
        <f>IF(AZ143=4,G143,0)</f>
        <v>0</v>
      </c>
      <c r="BE143" s="145">
        <f>IF(AZ143=5,G143,0)</f>
        <v>0</v>
      </c>
      <c r="CA143" s="176">
        <v>1</v>
      </c>
      <c r="CB143" s="176">
        <v>7</v>
      </c>
      <c r="CZ143" s="145">
        <v>7E-05</v>
      </c>
    </row>
    <row r="144" spans="1:15" ht="12.75">
      <c r="A144" s="177"/>
      <c r="B144" s="179"/>
      <c r="C144" s="230" t="s">
        <v>281</v>
      </c>
      <c r="D144" s="231"/>
      <c r="E144" s="180">
        <v>9</v>
      </c>
      <c r="F144" s="181"/>
      <c r="G144" s="182"/>
      <c r="M144" s="178" t="s">
        <v>281</v>
      </c>
      <c r="O144" s="169"/>
    </row>
    <row r="145" spans="1:15" ht="12.75">
      <c r="A145" s="177"/>
      <c r="B145" s="179"/>
      <c r="C145" s="230" t="s">
        <v>282</v>
      </c>
      <c r="D145" s="231"/>
      <c r="E145" s="180">
        <v>90</v>
      </c>
      <c r="F145" s="181"/>
      <c r="G145" s="182"/>
      <c r="M145" s="178" t="s">
        <v>282</v>
      </c>
      <c r="O145" s="169"/>
    </row>
    <row r="146" spans="1:104" ht="12.75">
      <c r="A146" s="170">
        <v>69</v>
      </c>
      <c r="B146" s="171" t="s">
        <v>283</v>
      </c>
      <c r="C146" s="172" t="s">
        <v>284</v>
      </c>
      <c r="D146" s="173" t="s">
        <v>98</v>
      </c>
      <c r="E146" s="174">
        <v>99</v>
      </c>
      <c r="F146" s="174">
        <v>0</v>
      </c>
      <c r="G146" s="175">
        <f>E146*F146</f>
        <v>0</v>
      </c>
      <c r="O146" s="169">
        <v>2</v>
      </c>
      <c r="AA146" s="145">
        <v>1</v>
      </c>
      <c r="AB146" s="145">
        <v>7</v>
      </c>
      <c r="AC146" s="145">
        <v>7</v>
      </c>
      <c r="AZ146" s="145">
        <v>2</v>
      </c>
      <c r="BA146" s="145">
        <f>IF(AZ146=1,G146,0)</f>
        <v>0</v>
      </c>
      <c r="BB146" s="145">
        <f>IF(AZ146=2,G146,0)</f>
        <v>0</v>
      </c>
      <c r="BC146" s="145">
        <f>IF(AZ146=3,G146,0)</f>
        <v>0</v>
      </c>
      <c r="BD146" s="145">
        <f>IF(AZ146=4,G146,0)</f>
        <v>0</v>
      </c>
      <c r="BE146" s="145">
        <f>IF(AZ146=5,G146,0)</f>
        <v>0</v>
      </c>
      <c r="CA146" s="176">
        <v>1</v>
      </c>
      <c r="CB146" s="176">
        <v>7</v>
      </c>
      <c r="CZ146" s="145">
        <v>0.00029</v>
      </c>
    </row>
    <row r="147" spans="1:57" ht="12.75">
      <c r="A147" s="183"/>
      <c r="B147" s="184" t="s">
        <v>73</v>
      </c>
      <c r="C147" s="185" t="str">
        <f>CONCATENATE(B142," ",C142)</f>
        <v>784 Malby</v>
      </c>
      <c r="D147" s="186"/>
      <c r="E147" s="187"/>
      <c r="F147" s="188"/>
      <c r="G147" s="189">
        <f>SUM(G142:G146)</f>
        <v>0</v>
      </c>
      <c r="O147" s="169">
        <v>4</v>
      </c>
      <c r="BA147" s="190">
        <f>SUM(BA142:BA146)</f>
        <v>0</v>
      </c>
      <c r="BB147" s="190">
        <f>SUM(BB142:BB146)</f>
        <v>0</v>
      </c>
      <c r="BC147" s="190">
        <f>SUM(BC142:BC146)</f>
        <v>0</v>
      </c>
      <c r="BD147" s="190">
        <f>SUM(BD142:BD146)</f>
        <v>0</v>
      </c>
      <c r="BE147" s="190">
        <f>SUM(BE142:BE146)</f>
        <v>0</v>
      </c>
    </row>
    <row r="148" spans="1:15" ht="12.75">
      <c r="A148" s="162" t="s">
        <v>72</v>
      </c>
      <c r="B148" s="163" t="s">
        <v>285</v>
      </c>
      <c r="C148" s="164" t="s">
        <v>286</v>
      </c>
      <c r="D148" s="165"/>
      <c r="E148" s="166"/>
      <c r="F148" s="166"/>
      <c r="G148" s="167"/>
      <c r="H148" s="168"/>
      <c r="I148" s="168"/>
      <c r="O148" s="169">
        <v>1</v>
      </c>
    </row>
    <row r="149" spans="1:104" ht="22.5">
      <c r="A149" s="170">
        <v>70</v>
      </c>
      <c r="B149" s="171" t="s">
        <v>287</v>
      </c>
      <c r="C149" s="172" t="s">
        <v>288</v>
      </c>
      <c r="D149" s="173" t="s">
        <v>98</v>
      </c>
      <c r="E149" s="174">
        <v>22.5</v>
      </c>
      <c r="F149" s="174">
        <v>0</v>
      </c>
      <c r="G149" s="175">
        <f>E149*F149</f>
        <v>0</v>
      </c>
      <c r="O149" s="169">
        <v>2</v>
      </c>
      <c r="AA149" s="145">
        <v>1</v>
      </c>
      <c r="AB149" s="145">
        <v>7</v>
      </c>
      <c r="AC149" s="145">
        <v>7</v>
      </c>
      <c r="AZ149" s="145">
        <v>2</v>
      </c>
      <c r="BA149" s="145">
        <f>IF(AZ149=1,G149,0)</f>
        <v>0</v>
      </c>
      <c r="BB149" s="145">
        <f>IF(AZ149=2,G149,0)</f>
        <v>0</v>
      </c>
      <c r="BC149" s="145">
        <f>IF(AZ149=3,G149,0)</f>
        <v>0</v>
      </c>
      <c r="BD149" s="145">
        <f>IF(AZ149=4,G149,0)</f>
        <v>0</v>
      </c>
      <c r="BE149" s="145">
        <f>IF(AZ149=5,G149,0)</f>
        <v>0</v>
      </c>
      <c r="CA149" s="176">
        <v>1</v>
      </c>
      <c r="CB149" s="176">
        <v>7</v>
      </c>
      <c r="CZ149" s="145">
        <v>0</v>
      </c>
    </row>
    <row r="150" spans="1:15" ht="12.75">
      <c r="A150" s="177"/>
      <c r="B150" s="179"/>
      <c r="C150" s="230" t="s">
        <v>289</v>
      </c>
      <c r="D150" s="231"/>
      <c r="E150" s="180">
        <v>22.5</v>
      </c>
      <c r="F150" s="181"/>
      <c r="G150" s="182"/>
      <c r="M150" s="178" t="s">
        <v>289</v>
      </c>
      <c r="O150" s="169"/>
    </row>
    <row r="151" spans="1:104" ht="22.5">
      <c r="A151" s="170">
        <v>71</v>
      </c>
      <c r="B151" s="171" t="s">
        <v>290</v>
      </c>
      <c r="C151" s="172" t="s">
        <v>291</v>
      </c>
      <c r="D151" s="173" t="s">
        <v>98</v>
      </c>
      <c r="E151" s="174">
        <v>22.5</v>
      </c>
      <c r="F151" s="174">
        <v>0</v>
      </c>
      <c r="G151" s="175">
        <f>E151*F151</f>
        <v>0</v>
      </c>
      <c r="O151" s="169">
        <v>2</v>
      </c>
      <c r="AA151" s="145">
        <v>1</v>
      </c>
      <c r="AB151" s="145">
        <v>7</v>
      </c>
      <c r="AC151" s="145">
        <v>7</v>
      </c>
      <c r="AZ151" s="145">
        <v>2</v>
      </c>
      <c r="BA151" s="145">
        <f>IF(AZ151=1,G151,0)</f>
        <v>0</v>
      </c>
      <c r="BB151" s="145">
        <f>IF(AZ151=2,G151,0)</f>
        <v>0</v>
      </c>
      <c r="BC151" s="145">
        <f>IF(AZ151=3,G151,0)</f>
        <v>0</v>
      </c>
      <c r="BD151" s="145">
        <f>IF(AZ151=4,G151,0)</f>
        <v>0</v>
      </c>
      <c r="BE151" s="145">
        <f>IF(AZ151=5,G151,0)</f>
        <v>0</v>
      </c>
      <c r="CA151" s="176">
        <v>1</v>
      </c>
      <c r="CB151" s="176">
        <v>7</v>
      </c>
      <c r="CZ151" s="145">
        <v>0.0096</v>
      </c>
    </row>
    <row r="152" spans="1:104" ht="12.75">
      <c r="A152" s="170">
        <v>72</v>
      </c>
      <c r="B152" s="171" t="s">
        <v>292</v>
      </c>
      <c r="C152" s="172" t="s">
        <v>293</v>
      </c>
      <c r="D152" s="173" t="s">
        <v>84</v>
      </c>
      <c r="E152" s="174">
        <v>0.216</v>
      </c>
      <c r="F152" s="174">
        <v>0</v>
      </c>
      <c r="G152" s="175">
        <f>E152*F152</f>
        <v>0</v>
      </c>
      <c r="O152" s="169">
        <v>2</v>
      </c>
      <c r="AA152" s="145">
        <v>7</v>
      </c>
      <c r="AB152" s="145">
        <v>1001</v>
      </c>
      <c r="AC152" s="145">
        <v>5</v>
      </c>
      <c r="AZ152" s="145">
        <v>2</v>
      </c>
      <c r="BA152" s="145">
        <f>IF(AZ152=1,G152,0)</f>
        <v>0</v>
      </c>
      <c r="BB152" s="145">
        <f>IF(AZ152=2,G152,0)</f>
        <v>0</v>
      </c>
      <c r="BC152" s="145">
        <f>IF(AZ152=3,G152,0)</f>
        <v>0</v>
      </c>
      <c r="BD152" s="145">
        <f>IF(AZ152=4,G152,0)</f>
        <v>0</v>
      </c>
      <c r="BE152" s="145">
        <f>IF(AZ152=5,G152,0)</f>
        <v>0</v>
      </c>
      <c r="CA152" s="176">
        <v>7</v>
      </c>
      <c r="CB152" s="176">
        <v>1001</v>
      </c>
      <c r="CZ152" s="145">
        <v>0</v>
      </c>
    </row>
    <row r="153" spans="1:57" ht="12.75">
      <c r="A153" s="183"/>
      <c r="B153" s="184" t="s">
        <v>73</v>
      </c>
      <c r="C153" s="185" t="str">
        <f>CONCATENATE(B148," ",C148)</f>
        <v>787 Zasklívání</v>
      </c>
      <c r="D153" s="186"/>
      <c r="E153" s="187"/>
      <c r="F153" s="188"/>
      <c r="G153" s="189">
        <f>SUM(G148:G152)</f>
        <v>0</v>
      </c>
      <c r="O153" s="169">
        <v>4</v>
      </c>
      <c r="BA153" s="190">
        <f>SUM(BA148:BA152)</f>
        <v>0</v>
      </c>
      <c r="BB153" s="190">
        <f>SUM(BB148:BB152)</f>
        <v>0</v>
      </c>
      <c r="BC153" s="190">
        <f>SUM(BC148:BC152)</f>
        <v>0</v>
      </c>
      <c r="BD153" s="190">
        <f>SUM(BD148:BD152)</f>
        <v>0</v>
      </c>
      <c r="BE153" s="190">
        <f>SUM(BE148:BE152)</f>
        <v>0</v>
      </c>
    </row>
    <row r="154" spans="1:15" ht="12.75">
      <c r="A154" s="162" t="s">
        <v>72</v>
      </c>
      <c r="B154" s="163" t="s">
        <v>294</v>
      </c>
      <c r="C154" s="164" t="s">
        <v>295</v>
      </c>
      <c r="D154" s="165"/>
      <c r="E154" s="166"/>
      <c r="F154" s="166"/>
      <c r="G154" s="167"/>
      <c r="H154" s="168"/>
      <c r="I154" s="168"/>
      <c r="O154" s="169">
        <v>1</v>
      </c>
    </row>
    <row r="155" spans="1:104" ht="12.75">
      <c r="A155" s="170">
        <v>73</v>
      </c>
      <c r="B155" s="171" t="s">
        <v>296</v>
      </c>
      <c r="C155" s="172" t="s">
        <v>297</v>
      </c>
      <c r="D155" s="173" t="s">
        <v>84</v>
      </c>
      <c r="E155" s="174">
        <v>1.6012834</v>
      </c>
      <c r="F155" s="174">
        <v>0</v>
      </c>
      <c r="G155" s="175">
        <f aca="true" t="shared" si="6" ref="G155:G160">E155*F155</f>
        <v>0</v>
      </c>
      <c r="O155" s="169">
        <v>2</v>
      </c>
      <c r="AA155" s="145">
        <v>8</v>
      </c>
      <c r="AB155" s="145">
        <v>0</v>
      </c>
      <c r="AC155" s="145">
        <v>3</v>
      </c>
      <c r="AZ155" s="145">
        <v>1</v>
      </c>
      <c r="BA155" s="145">
        <f aca="true" t="shared" si="7" ref="BA155:BA160">IF(AZ155=1,G155,0)</f>
        <v>0</v>
      </c>
      <c r="BB155" s="145">
        <f aca="true" t="shared" si="8" ref="BB155:BB160">IF(AZ155=2,G155,0)</f>
        <v>0</v>
      </c>
      <c r="BC155" s="145">
        <f aca="true" t="shared" si="9" ref="BC155:BC160">IF(AZ155=3,G155,0)</f>
        <v>0</v>
      </c>
      <c r="BD155" s="145">
        <f aca="true" t="shared" si="10" ref="BD155:BD160">IF(AZ155=4,G155,0)</f>
        <v>0</v>
      </c>
      <c r="BE155" s="145">
        <f aca="true" t="shared" si="11" ref="BE155:BE160">IF(AZ155=5,G155,0)</f>
        <v>0</v>
      </c>
      <c r="CA155" s="176">
        <v>8</v>
      </c>
      <c r="CB155" s="176">
        <v>0</v>
      </c>
      <c r="CZ155" s="145">
        <v>0</v>
      </c>
    </row>
    <row r="156" spans="1:104" ht="12.75">
      <c r="A156" s="170">
        <v>74</v>
      </c>
      <c r="B156" s="171" t="s">
        <v>298</v>
      </c>
      <c r="C156" s="172" t="s">
        <v>299</v>
      </c>
      <c r="D156" s="173" t="s">
        <v>84</v>
      </c>
      <c r="E156" s="174">
        <v>3.2025668</v>
      </c>
      <c r="F156" s="174">
        <v>0</v>
      </c>
      <c r="G156" s="175">
        <f t="shared" si="6"/>
        <v>0</v>
      </c>
      <c r="O156" s="169">
        <v>2</v>
      </c>
      <c r="AA156" s="145">
        <v>8</v>
      </c>
      <c r="AB156" s="145">
        <v>0</v>
      </c>
      <c r="AC156" s="145">
        <v>3</v>
      </c>
      <c r="AZ156" s="145">
        <v>1</v>
      </c>
      <c r="BA156" s="145">
        <f t="shared" si="7"/>
        <v>0</v>
      </c>
      <c r="BB156" s="145">
        <f t="shared" si="8"/>
        <v>0</v>
      </c>
      <c r="BC156" s="145">
        <f t="shared" si="9"/>
        <v>0</v>
      </c>
      <c r="BD156" s="145">
        <f t="shared" si="10"/>
        <v>0</v>
      </c>
      <c r="BE156" s="145">
        <f t="shared" si="11"/>
        <v>0</v>
      </c>
      <c r="CA156" s="176">
        <v>8</v>
      </c>
      <c r="CB156" s="176">
        <v>0</v>
      </c>
      <c r="CZ156" s="145">
        <v>0</v>
      </c>
    </row>
    <row r="157" spans="1:104" ht="12.75">
      <c r="A157" s="170">
        <v>75</v>
      </c>
      <c r="B157" s="171" t="s">
        <v>300</v>
      </c>
      <c r="C157" s="172" t="s">
        <v>301</v>
      </c>
      <c r="D157" s="173" t="s">
        <v>84</v>
      </c>
      <c r="E157" s="174">
        <v>44.8359352</v>
      </c>
      <c r="F157" s="174">
        <v>0</v>
      </c>
      <c r="G157" s="175">
        <f t="shared" si="6"/>
        <v>0</v>
      </c>
      <c r="O157" s="169">
        <v>2</v>
      </c>
      <c r="AA157" s="145">
        <v>8</v>
      </c>
      <c r="AB157" s="145">
        <v>0</v>
      </c>
      <c r="AC157" s="145">
        <v>3</v>
      </c>
      <c r="AZ157" s="145">
        <v>1</v>
      </c>
      <c r="BA157" s="145">
        <f t="shared" si="7"/>
        <v>0</v>
      </c>
      <c r="BB157" s="145">
        <f t="shared" si="8"/>
        <v>0</v>
      </c>
      <c r="BC157" s="145">
        <f t="shared" si="9"/>
        <v>0</v>
      </c>
      <c r="BD157" s="145">
        <f t="shared" si="10"/>
        <v>0</v>
      </c>
      <c r="BE157" s="145">
        <f t="shared" si="11"/>
        <v>0</v>
      </c>
      <c r="CA157" s="176">
        <v>8</v>
      </c>
      <c r="CB157" s="176">
        <v>0</v>
      </c>
      <c r="CZ157" s="145">
        <v>0</v>
      </c>
    </row>
    <row r="158" spans="1:104" ht="12.75">
      <c r="A158" s="170">
        <v>76</v>
      </c>
      <c r="B158" s="171" t="s">
        <v>302</v>
      </c>
      <c r="C158" s="172" t="s">
        <v>303</v>
      </c>
      <c r="D158" s="173" t="s">
        <v>84</v>
      </c>
      <c r="E158" s="174">
        <v>3.2025668</v>
      </c>
      <c r="F158" s="174">
        <v>0</v>
      </c>
      <c r="G158" s="175">
        <f t="shared" si="6"/>
        <v>0</v>
      </c>
      <c r="O158" s="169">
        <v>2</v>
      </c>
      <c r="AA158" s="145">
        <v>8</v>
      </c>
      <c r="AB158" s="145">
        <v>0</v>
      </c>
      <c r="AC158" s="145">
        <v>3</v>
      </c>
      <c r="AZ158" s="145">
        <v>1</v>
      </c>
      <c r="BA158" s="145">
        <f t="shared" si="7"/>
        <v>0</v>
      </c>
      <c r="BB158" s="145">
        <f t="shared" si="8"/>
        <v>0</v>
      </c>
      <c r="BC158" s="145">
        <f t="shared" si="9"/>
        <v>0</v>
      </c>
      <c r="BD158" s="145">
        <f t="shared" si="10"/>
        <v>0</v>
      </c>
      <c r="BE158" s="145">
        <f t="shared" si="11"/>
        <v>0</v>
      </c>
      <c r="CA158" s="176">
        <v>8</v>
      </c>
      <c r="CB158" s="176">
        <v>0</v>
      </c>
      <c r="CZ158" s="145">
        <v>0</v>
      </c>
    </row>
    <row r="159" spans="1:104" ht="12.75">
      <c r="A159" s="170">
        <v>77</v>
      </c>
      <c r="B159" s="171" t="s">
        <v>304</v>
      </c>
      <c r="C159" s="172" t="s">
        <v>305</v>
      </c>
      <c r="D159" s="173" t="s">
        <v>84</v>
      </c>
      <c r="E159" s="174">
        <v>25.6205344</v>
      </c>
      <c r="F159" s="174">
        <v>0</v>
      </c>
      <c r="G159" s="175">
        <f t="shared" si="6"/>
        <v>0</v>
      </c>
      <c r="O159" s="169">
        <v>2</v>
      </c>
      <c r="AA159" s="145">
        <v>8</v>
      </c>
      <c r="AB159" s="145">
        <v>0</v>
      </c>
      <c r="AC159" s="145">
        <v>3</v>
      </c>
      <c r="AZ159" s="145">
        <v>1</v>
      </c>
      <c r="BA159" s="145">
        <f t="shared" si="7"/>
        <v>0</v>
      </c>
      <c r="BB159" s="145">
        <f t="shared" si="8"/>
        <v>0</v>
      </c>
      <c r="BC159" s="145">
        <f t="shared" si="9"/>
        <v>0</v>
      </c>
      <c r="BD159" s="145">
        <f t="shared" si="10"/>
        <v>0</v>
      </c>
      <c r="BE159" s="145">
        <f t="shared" si="11"/>
        <v>0</v>
      </c>
      <c r="CA159" s="176">
        <v>8</v>
      </c>
      <c r="CB159" s="176">
        <v>0</v>
      </c>
      <c r="CZ159" s="145">
        <v>0</v>
      </c>
    </row>
    <row r="160" spans="1:104" ht="12.75">
      <c r="A160" s="170">
        <v>78</v>
      </c>
      <c r="B160" s="171" t="s">
        <v>306</v>
      </c>
      <c r="C160" s="172" t="s">
        <v>307</v>
      </c>
      <c r="D160" s="173" t="s">
        <v>84</v>
      </c>
      <c r="E160" s="174">
        <v>3.2025668</v>
      </c>
      <c r="F160" s="174">
        <v>0</v>
      </c>
      <c r="G160" s="175">
        <f t="shared" si="6"/>
        <v>0</v>
      </c>
      <c r="O160" s="169">
        <v>2</v>
      </c>
      <c r="AA160" s="145">
        <v>8</v>
      </c>
      <c r="AB160" s="145">
        <v>0</v>
      </c>
      <c r="AC160" s="145">
        <v>3</v>
      </c>
      <c r="AZ160" s="145">
        <v>1</v>
      </c>
      <c r="BA160" s="145">
        <f t="shared" si="7"/>
        <v>0</v>
      </c>
      <c r="BB160" s="145">
        <f t="shared" si="8"/>
        <v>0</v>
      </c>
      <c r="BC160" s="145">
        <f t="shared" si="9"/>
        <v>0</v>
      </c>
      <c r="BD160" s="145">
        <f t="shared" si="10"/>
        <v>0</v>
      </c>
      <c r="BE160" s="145">
        <f t="shared" si="11"/>
        <v>0</v>
      </c>
      <c r="CA160" s="176">
        <v>8</v>
      </c>
      <c r="CB160" s="176">
        <v>0</v>
      </c>
      <c r="CZ160" s="145">
        <v>0</v>
      </c>
    </row>
    <row r="161" spans="1:57" ht="12.75">
      <c r="A161" s="183"/>
      <c r="B161" s="184" t="s">
        <v>73</v>
      </c>
      <c r="C161" s="185" t="str">
        <f>CONCATENATE(B154," ",C154)</f>
        <v>D96 Přesuny suti a vybouraných hmot</v>
      </c>
      <c r="D161" s="186"/>
      <c r="E161" s="187"/>
      <c r="F161" s="188"/>
      <c r="G161" s="189">
        <f>SUM(G154:G160)</f>
        <v>0</v>
      </c>
      <c r="O161" s="169">
        <v>4</v>
      </c>
      <c r="BA161" s="190">
        <f>SUM(BA154:BA160)</f>
        <v>0</v>
      </c>
      <c r="BB161" s="190">
        <f>SUM(BB154:BB160)</f>
        <v>0</v>
      </c>
      <c r="BC161" s="190">
        <f>SUM(BC154:BC160)</f>
        <v>0</v>
      </c>
      <c r="BD161" s="190">
        <f>SUM(BD154:BD160)</f>
        <v>0</v>
      </c>
      <c r="BE161" s="190">
        <f>SUM(BE154:BE160)</f>
        <v>0</v>
      </c>
    </row>
    <row r="162" ht="12.75">
      <c r="E162" s="145"/>
    </row>
    <row r="163" ht="12.75">
      <c r="E163" s="145"/>
    </row>
    <row r="164" ht="12.75">
      <c r="E164" s="145"/>
    </row>
    <row r="165" ht="12.75">
      <c r="E165" s="145"/>
    </row>
    <row r="166" ht="12.75">
      <c r="E166" s="145"/>
    </row>
    <row r="167" ht="12.75">
      <c r="E167" s="145"/>
    </row>
    <row r="168" ht="12.75">
      <c r="E168" s="145"/>
    </row>
    <row r="169" ht="12.75">
      <c r="E169" s="145"/>
    </row>
    <row r="170" ht="12.75">
      <c r="E170" s="145"/>
    </row>
    <row r="171" ht="12.75">
      <c r="E171" s="145"/>
    </row>
    <row r="172" ht="12.75">
      <c r="E172" s="145"/>
    </row>
    <row r="173" ht="12.75">
      <c r="E173" s="145"/>
    </row>
    <row r="174" ht="12.75">
      <c r="E174" s="145"/>
    </row>
    <row r="175" ht="12.75">
      <c r="E175" s="145"/>
    </row>
    <row r="176" ht="12.75">
      <c r="E176" s="145"/>
    </row>
    <row r="177" ht="12.75">
      <c r="E177" s="145"/>
    </row>
    <row r="178" ht="12.75">
      <c r="E178" s="145"/>
    </row>
    <row r="179" ht="12.75">
      <c r="E179" s="145"/>
    </row>
    <row r="180" ht="12.75">
      <c r="E180" s="145"/>
    </row>
    <row r="181" ht="12.75">
      <c r="E181" s="145"/>
    </row>
    <row r="182" ht="12.75">
      <c r="E182" s="145"/>
    </row>
    <row r="183" ht="12.75">
      <c r="E183" s="145"/>
    </row>
    <row r="184" ht="12.75">
      <c r="E184" s="145"/>
    </row>
    <row r="185" spans="1:7" ht="12.75">
      <c r="A185" s="191"/>
      <c r="B185" s="191"/>
      <c r="C185" s="191"/>
      <c r="D185" s="191"/>
      <c r="E185" s="191"/>
      <c r="F185" s="191"/>
      <c r="G185" s="191"/>
    </row>
    <row r="186" spans="1:7" ht="12.75">
      <c r="A186" s="191"/>
      <c r="B186" s="191"/>
      <c r="C186" s="191"/>
      <c r="D186" s="191"/>
      <c r="E186" s="191"/>
      <c r="F186" s="191"/>
      <c r="G186" s="191"/>
    </row>
    <row r="187" spans="1:7" ht="12.75">
      <c r="A187" s="191"/>
      <c r="B187" s="191"/>
      <c r="C187" s="191"/>
      <c r="D187" s="191"/>
      <c r="E187" s="191"/>
      <c r="F187" s="191"/>
      <c r="G187" s="191"/>
    </row>
    <row r="188" spans="1:7" ht="12.75">
      <c r="A188" s="191"/>
      <c r="B188" s="191"/>
      <c r="C188" s="191"/>
      <c r="D188" s="191"/>
      <c r="E188" s="191"/>
      <c r="F188" s="191"/>
      <c r="G188" s="191"/>
    </row>
    <row r="189" ht="12.75">
      <c r="E189" s="145"/>
    </row>
    <row r="190" ht="12.75">
      <c r="E190" s="145"/>
    </row>
    <row r="191" ht="12.75">
      <c r="E191" s="145"/>
    </row>
    <row r="192" ht="12.75">
      <c r="E192" s="145"/>
    </row>
    <row r="193" ht="12.75">
      <c r="E193" s="145"/>
    </row>
    <row r="194" ht="12.75">
      <c r="E194" s="145"/>
    </row>
    <row r="195" ht="12.75">
      <c r="E195" s="145"/>
    </row>
    <row r="196" ht="12.75">
      <c r="E196" s="145"/>
    </row>
    <row r="197" ht="12.75">
      <c r="E197" s="145"/>
    </row>
    <row r="198" ht="12.75">
      <c r="E198" s="145"/>
    </row>
    <row r="199" ht="12.75">
      <c r="E199" s="145"/>
    </row>
    <row r="200" ht="12.75">
      <c r="E200" s="145"/>
    </row>
    <row r="201" ht="12.75">
      <c r="E201" s="145"/>
    </row>
    <row r="202" ht="12.75">
      <c r="E202" s="145"/>
    </row>
    <row r="203" ht="12.75">
      <c r="E203" s="145"/>
    </row>
    <row r="204" ht="12.75">
      <c r="E204" s="145"/>
    </row>
    <row r="205" ht="12.75">
      <c r="E205" s="145"/>
    </row>
    <row r="206" ht="12.75">
      <c r="E206" s="145"/>
    </row>
    <row r="207" ht="12.75">
      <c r="E207" s="145"/>
    </row>
    <row r="208" ht="12.75">
      <c r="E208" s="145"/>
    </row>
    <row r="209" ht="12.75">
      <c r="E209" s="145"/>
    </row>
    <row r="210" ht="12.75">
      <c r="E210" s="145"/>
    </row>
    <row r="211" ht="12.75">
      <c r="E211" s="145"/>
    </row>
    <row r="212" ht="12.75">
      <c r="E212" s="145"/>
    </row>
    <row r="213" ht="12.75">
      <c r="E213" s="145"/>
    </row>
    <row r="214" ht="12.75">
      <c r="E214" s="145"/>
    </row>
    <row r="215" ht="12.75">
      <c r="E215" s="145"/>
    </row>
    <row r="216" ht="12.75">
      <c r="E216" s="145"/>
    </row>
    <row r="217" ht="12.75">
      <c r="E217" s="145"/>
    </row>
    <row r="218" ht="12.75">
      <c r="E218" s="145"/>
    </row>
    <row r="219" ht="12.75">
      <c r="E219" s="145"/>
    </row>
    <row r="220" spans="1:2" ht="12.75">
      <c r="A220" s="192"/>
      <c r="B220" s="192"/>
    </row>
    <row r="221" spans="1:7" ht="12.75">
      <c r="A221" s="191"/>
      <c r="B221" s="191"/>
      <c r="C221" s="194"/>
      <c r="D221" s="194"/>
      <c r="E221" s="195"/>
      <c r="F221" s="194"/>
      <c r="G221" s="196"/>
    </row>
    <row r="222" spans="1:7" ht="12.75">
      <c r="A222" s="197"/>
      <c r="B222" s="197"/>
      <c r="C222" s="191"/>
      <c r="D222" s="191"/>
      <c r="E222" s="198"/>
      <c r="F222" s="191"/>
      <c r="G222" s="191"/>
    </row>
    <row r="223" spans="1:7" ht="12.75">
      <c r="A223" s="191"/>
      <c r="B223" s="191"/>
      <c r="C223" s="191"/>
      <c r="D223" s="191"/>
      <c r="E223" s="198"/>
      <c r="F223" s="191"/>
      <c r="G223" s="191"/>
    </row>
    <row r="224" spans="1:7" ht="12.75">
      <c r="A224" s="191"/>
      <c r="B224" s="191"/>
      <c r="C224" s="191"/>
      <c r="D224" s="191"/>
      <c r="E224" s="198"/>
      <c r="F224" s="191"/>
      <c r="G224" s="191"/>
    </row>
    <row r="225" spans="1:7" ht="12.75">
      <c r="A225" s="191"/>
      <c r="B225" s="191"/>
      <c r="C225" s="191"/>
      <c r="D225" s="191"/>
      <c r="E225" s="198"/>
      <c r="F225" s="191"/>
      <c r="G225" s="191"/>
    </row>
    <row r="226" spans="1:7" ht="12.75">
      <c r="A226" s="191"/>
      <c r="B226" s="191"/>
      <c r="C226" s="191"/>
      <c r="D226" s="191"/>
      <c r="E226" s="198"/>
      <c r="F226" s="191"/>
      <c r="G226" s="191"/>
    </row>
    <row r="227" spans="1:7" ht="12.75">
      <c r="A227" s="191"/>
      <c r="B227" s="191"/>
      <c r="C227" s="191"/>
      <c r="D227" s="191"/>
      <c r="E227" s="198"/>
      <c r="F227" s="191"/>
      <c r="G227" s="191"/>
    </row>
    <row r="228" spans="1:7" ht="12.75">
      <c r="A228" s="191"/>
      <c r="B228" s="191"/>
      <c r="C228" s="191"/>
      <c r="D228" s="191"/>
      <c r="E228" s="198"/>
      <c r="F228" s="191"/>
      <c r="G228" s="191"/>
    </row>
    <row r="229" spans="1:7" ht="12.75">
      <c r="A229" s="191"/>
      <c r="B229" s="191"/>
      <c r="C229" s="191"/>
      <c r="D229" s="191"/>
      <c r="E229" s="198"/>
      <c r="F229" s="191"/>
      <c r="G229" s="191"/>
    </row>
    <row r="230" spans="1:7" ht="12.75">
      <c r="A230" s="191"/>
      <c r="B230" s="191"/>
      <c r="C230" s="191"/>
      <c r="D230" s="191"/>
      <c r="E230" s="198"/>
      <c r="F230" s="191"/>
      <c r="G230" s="191"/>
    </row>
    <row r="231" spans="1:7" ht="12.75">
      <c r="A231" s="191"/>
      <c r="B231" s="191"/>
      <c r="C231" s="191"/>
      <c r="D231" s="191"/>
      <c r="E231" s="198"/>
      <c r="F231" s="191"/>
      <c r="G231" s="191"/>
    </row>
    <row r="232" spans="1:7" ht="12.75">
      <c r="A232" s="191"/>
      <c r="B232" s="191"/>
      <c r="C232" s="191"/>
      <c r="D232" s="191"/>
      <c r="E232" s="198"/>
      <c r="F232" s="191"/>
      <c r="G232" s="191"/>
    </row>
    <row r="233" spans="1:7" ht="12.75">
      <c r="A233" s="191"/>
      <c r="B233" s="191"/>
      <c r="C233" s="191"/>
      <c r="D233" s="191"/>
      <c r="E233" s="198"/>
      <c r="F233" s="191"/>
      <c r="G233" s="191"/>
    </row>
    <row r="234" spans="1:7" ht="12.75">
      <c r="A234" s="191"/>
      <c r="B234" s="191"/>
      <c r="C234" s="191"/>
      <c r="D234" s="191"/>
      <c r="E234" s="198"/>
      <c r="F234" s="191"/>
      <c r="G234" s="191"/>
    </row>
  </sheetData>
  <sheetProtection/>
  <mergeCells count="59">
    <mergeCell ref="C150:D150"/>
    <mergeCell ref="C140:D140"/>
    <mergeCell ref="C144:D144"/>
    <mergeCell ref="C145:D145"/>
    <mergeCell ref="C106:D106"/>
    <mergeCell ref="C108:D108"/>
    <mergeCell ref="C109:D109"/>
    <mergeCell ref="C111:D111"/>
    <mergeCell ref="C113:D113"/>
    <mergeCell ref="C115:D115"/>
    <mergeCell ref="C138:D138"/>
    <mergeCell ref="C139:D139"/>
    <mergeCell ref="C125:D125"/>
    <mergeCell ref="C131:D131"/>
    <mergeCell ref="C136:D136"/>
    <mergeCell ref="C137:D137"/>
    <mergeCell ref="C123:D123"/>
    <mergeCell ref="C98:D98"/>
    <mergeCell ref="C100:D100"/>
    <mergeCell ref="C105:D105"/>
    <mergeCell ref="C91:D91"/>
    <mergeCell ref="C92:D92"/>
    <mergeCell ref="C93:D93"/>
    <mergeCell ref="C94:D94"/>
    <mergeCell ref="C96:D96"/>
    <mergeCell ref="C64:D64"/>
    <mergeCell ref="C66:D66"/>
    <mergeCell ref="C71:D71"/>
    <mergeCell ref="C73:D73"/>
    <mergeCell ref="C78:D78"/>
    <mergeCell ref="C80:D80"/>
    <mergeCell ref="C82:D82"/>
    <mergeCell ref="C84:D84"/>
    <mergeCell ref="C86:D86"/>
    <mergeCell ref="C88:D88"/>
    <mergeCell ref="C90:D90"/>
    <mergeCell ref="C37:D37"/>
    <mergeCell ref="C54:D54"/>
    <mergeCell ref="C56:D56"/>
    <mergeCell ref="C57:D57"/>
    <mergeCell ref="C62:D62"/>
    <mergeCell ref="C41:D41"/>
    <mergeCell ref="C45:D45"/>
    <mergeCell ref="C59:D59"/>
    <mergeCell ref="C60:D60"/>
    <mergeCell ref="C20:D20"/>
    <mergeCell ref="C23:D23"/>
    <mergeCell ref="C47:D47"/>
    <mergeCell ref="C27:D27"/>
    <mergeCell ref="C33:D33"/>
    <mergeCell ref="C35:D35"/>
    <mergeCell ref="C14:D14"/>
    <mergeCell ref="C16:D16"/>
    <mergeCell ref="C18:D18"/>
    <mergeCell ref="C13:D13"/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Ferebauer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Ferebauer</dc:creator>
  <cp:keywords/>
  <dc:description/>
  <cp:lastModifiedBy>User</cp:lastModifiedBy>
  <dcterms:created xsi:type="dcterms:W3CDTF">2014-12-16T10:36:48Z</dcterms:created>
  <dcterms:modified xsi:type="dcterms:W3CDTF">2015-04-01T12:48:17Z</dcterms:modified>
  <cp:category/>
  <cp:version/>
  <cp:contentType/>
  <cp:contentStatus/>
</cp:coreProperties>
</file>