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DiskStation\Z - AKCE\24-002__OA--WC-UC-KUCH\03__KUCH\2-VYKRESY\4_DPS-JEDN\E_DOKLADY\E.1_ROZPOCET\____ROZPOCTY--FINAL--01-2025--rozdelene\__KROS_UPRAVA\"/>
    </mc:Choice>
  </mc:AlternateContent>
  <bookViews>
    <workbookView xWindow="0" yWindow="0" windowWidth="0" windowHeight="0"/>
  </bookViews>
  <sheets>
    <sheet name="Rekapitulace stavby" sheetId="1" r:id="rId1"/>
    <sheet name="D.1.4.e - Gastro" sheetId="2" r:id="rId2"/>
    <sheet name="VRN - Vedlejší rozpočtové..." sheetId="3" r:id="rId3"/>
  </sheets>
  <definedNames>
    <definedName name="_xlnm.Print_Area" localSheetId="0">'Rekapitulace stavby'!$D$4:$AO$76,'Rekapitulace stavby'!$C$82:$AQ$97</definedName>
    <definedName name="_xlnm.Print_Titles" localSheetId="0">'Rekapitulace stavby'!$92:$92</definedName>
    <definedName name="_xlnm._FilterDatabase" localSheetId="1" hidden="1">'D.1.4.e - Gastro'!$C$122:$K$240</definedName>
    <definedName name="_xlnm.Print_Area" localSheetId="1">'D.1.4.e - Gastro'!$C$4:$J$76,'D.1.4.e - Gastro'!$C$82:$J$104,'D.1.4.e - Gastro'!$C$110:$K$240</definedName>
    <definedName name="_xlnm.Print_Titles" localSheetId="1">'D.1.4.e - Gastro'!$122:$122</definedName>
    <definedName name="_xlnm._FilterDatabase" localSheetId="2" hidden="1">'VRN - Vedlejší rozpočtové...'!$C$116:$K$136</definedName>
    <definedName name="_xlnm.Print_Area" localSheetId="2">'VRN - Vedlejší rozpočtové...'!$C$4:$J$76,'VRN - Vedlejší rozpočtové...'!$C$82:$J$98,'VRN - Vedlejší rozpočtové...'!$C$104:$K$136</definedName>
    <definedName name="_xlnm.Print_Titles" localSheetId="2">'VRN - Vedlejší rozpočtové...'!$116:$116</definedName>
  </definedNames>
  <calcPr/>
</workbook>
</file>

<file path=xl/calcChain.xml><?xml version="1.0" encoding="utf-8"?>
<calcChain xmlns="http://schemas.openxmlformats.org/spreadsheetml/2006/main">
  <c i="3" l="1" r="J37"/>
  <c r="J36"/>
  <c i="1" r="AY96"/>
  <c i="3" r="J35"/>
  <c i="1" r="AX96"/>
  <c i="3" r="BI135"/>
  <c r="BH135"/>
  <c r="BG135"/>
  <c r="BF135"/>
  <c r="T135"/>
  <c r="R135"/>
  <c r="P135"/>
  <c r="BI133"/>
  <c r="BH133"/>
  <c r="BG133"/>
  <c r="BF133"/>
  <c r="T133"/>
  <c r="R133"/>
  <c r="P133"/>
  <c r="BI131"/>
  <c r="BH131"/>
  <c r="BG131"/>
  <c r="BF131"/>
  <c r="T131"/>
  <c r="R131"/>
  <c r="P131"/>
  <c r="BI129"/>
  <c r="BH129"/>
  <c r="BG129"/>
  <c r="BF129"/>
  <c r="T129"/>
  <c r="R129"/>
  <c r="P129"/>
  <c r="BI127"/>
  <c r="BH127"/>
  <c r="BG127"/>
  <c r="BF127"/>
  <c r="T127"/>
  <c r="R127"/>
  <c r="P127"/>
  <c r="BI125"/>
  <c r="BH125"/>
  <c r="BG125"/>
  <c r="BF125"/>
  <c r="T125"/>
  <c r="R125"/>
  <c r="P125"/>
  <c r="BI123"/>
  <c r="BH123"/>
  <c r="BG123"/>
  <c r="BF123"/>
  <c r="T123"/>
  <c r="R123"/>
  <c r="P123"/>
  <c r="BI119"/>
  <c r="BH119"/>
  <c r="BG119"/>
  <c r="BF119"/>
  <c r="T119"/>
  <c r="R119"/>
  <c r="P119"/>
  <c r="J114"/>
  <c r="J113"/>
  <c r="F113"/>
  <c r="F111"/>
  <c r="E109"/>
  <c r="J92"/>
  <c r="J91"/>
  <c r="F91"/>
  <c r="F89"/>
  <c r="E87"/>
  <c r="J18"/>
  <c r="E18"/>
  <c r="F92"/>
  <c r="J17"/>
  <c r="J12"/>
  <c r="J111"/>
  <c r="E7"/>
  <c r="E85"/>
  <c i="2" r="J37"/>
  <c r="J36"/>
  <c i="1" r="AY95"/>
  <c i="2" r="J35"/>
  <c i="1" r="AX95"/>
  <c i="2" r="BI237"/>
  <c r="BH237"/>
  <c r="BG237"/>
  <c r="BF237"/>
  <c r="T237"/>
  <c r="T236"/>
  <c r="T235"/>
  <c r="R237"/>
  <c r="R236"/>
  <c r="R235"/>
  <c r="P237"/>
  <c r="P236"/>
  <c r="P235"/>
  <c r="BI233"/>
  <c r="BH233"/>
  <c r="BG233"/>
  <c r="BF233"/>
  <c r="T233"/>
  <c r="R233"/>
  <c r="P233"/>
  <c r="BI231"/>
  <c r="BH231"/>
  <c r="BG231"/>
  <c r="BF231"/>
  <c r="T231"/>
  <c r="R231"/>
  <c r="P231"/>
  <c r="BI229"/>
  <c r="BH229"/>
  <c r="BG229"/>
  <c r="BF229"/>
  <c r="T229"/>
  <c r="R229"/>
  <c r="P229"/>
  <c r="BI227"/>
  <c r="BH227"/>
  <c r="BG227"/>
  <c r="BF227"/>
  <c r="T227"/>
  <c r="R227"/>
  <c r="P227"/>
  <c r="BI225"/>
  <c r="BH225"/>
  <c r="BG225"/>
  <c r="BF225"/>
  <c r="T225"/>
  <c r="R225"/>
  <c r="P225"/>
  <c r="BI223"/>
  <c r="BH223"/>
  <c r="BG223"/>
  <c r="BF223"/>
  <c r="T223"/>
  <c r="R223"/>
  <c r="P223"/>
  <c r="BI221"/>
  <c r="BH221"/>
  <c r="BG221"/>
  <c r="BF221"/>
  <c r="T221"/>
  <c r="R221"/>
  <c r="P221"/>
  <c r="BI219"/>
  <c r="BH219"/>
  <c r="BG219"/>
  <c r="BF219"/>
  <c r="T219"/>
  <c r="R219"/>
  <c r="P219"/>
  <c r="BI217"/>
  <c r="BH217"/>
  <c r="BG217"/>
  <c r="BF217"/>
  <c r="T217"/>
  <c r="R217"/>
  <c r="P217"/>
  <c r="BI215"/>
  <c r="BH215"/>
  <c r="BG215"/>
  <c r="BF215"/>
  <c r="T215"/>
  <c r="R215"/>
  <c r="P215"/>
  <c r="BI213"/>
  <c r="BH213"/>
  <c r="BG213"/>
  <c r="BF213"/>
  <c r="T213"/>
  <c r="R213"/>
  <c r="P213"/>
  <c r="BI211"/>
  <c r="BH211"/>
  <c r="BG211"/>
  <c r="BF211"/>
  <c r="T211"/>
  <c r="R211"/>
  <c r="P211"/>
  <c r="BI209"/>
  <c r="BH209"/>
  <c r="BG209"/>
  <c r="BF209"/>
  <c r="T209"/>
  <c r="R209"/>
  <c r="P209"/>
  <c r="BI206"/>
  <c r="BH206"/>
  <c r="BG206"/>
  <c r="BF206"/>
  <c r="T206"/>
  <c r="R206"/>
  <c r="P206"/>
  <c r="BI204"/>
  <c r="BH204"/>
  <c r="BG204"/>
  <c r="BF204"/>
  <c r="T204"/>
  <c r="R204"/>
  <c r="P204"/>
  <c r="BI201"/>
  <c r="BH201"/>
  <c r="BG201"/>
  <c r="BF201"/>
  <c r="T201"/>
  <c r="R201"/>
  <c r="P201"/>
  <c r="BI199"/>
  <c r="BH199"/>
  <c r="BG199"/>
  <c r="BF199"/>
  <c r="T199"/>
  <c r="R199"/>
  <c r="P199"/>
  <c r="BI197"/>
  <c r="BH197"/>
  <c r="BG197"/>
  <c r="BF197"/>
  <c r="T197"/>
  <c r="R197"/>
  <c r="P197"/>
  <c r="BI195"/>
  <c r="BH195"/>
  <c r="BG195"/>
  <c r="BF195"/>
  <c r="T195"/>
  <c r="R195"/>
  <c r="P195"/>
  <c r="BI193"/>
  <c r="BH193"/>
  <c r="BG193"/>
  <c r="BF193"/>
  <c r="T193"/>
  <c r="R193"/>
  <c r="P193"/>
  <c r="BI191"/>
  <c r="BH191"/>
  <c r="BG191"/>
  <c r="BF191"/>
  <c r="T191"/>
  <c r="R191"/>
  <c r="P191"/>
  <c r="BI189"/>
  <c r="BH189"/>
  <c r="BG189"/>
  <c r="BF189"/>
  <c r="T189"/>
  <c r="R189"/>
  <c r="P189"/>
  <c r="BI187"/>
  <c r="BH187"/>
  <c r="BG187"/>
  <c r="BF187"/>
  <c r="T187"/>
  <c r="R187"/>
  <c r="P187"/>
  <c r="BI185"/>
  <c r="BH185"/>
  <c r="BG185"/>
  <c r="BF185"/>
  <c r="T185"/>
  <c r="R185"/>
  <c r="P185"/>
  <c r="BI183"/>
  <c r="BH183"/>
  <c r="BG183"/>
  <c r="BF183"/>
  <c r="T183"/>
  <c r="R183"/>
  <c r="P183"/>
  <c r="BI181"/>
  <c r="BH181"/>
  <c r="BG181"/>
  <c r="BF181"/>
  <c r="T181"/>
  <c r="R181"/>
  <c r="P181"/>
  <c r="BI179"/>
  <c r="BH179"/>
  <c r="BG179"/>
  <c r="BF179"/>
  <c r="T179"/>
  <c r="R179"/>
  <c r="P179"/>
  <c r="BI177"/>
  <c r="BH177"/>
  <c r="BG177"/>
  <c r="BF177"/>
  <c r="T177"/>
  <c r="R177"/>
  <c r="P177"/>
  <c r="BI175"/>
  <c r="BH175"/>
  <c r="BG175"/>
  <c r="BF175"/>
  <c r="T175"/>
  <c r="R175"/>
  <c r="P175"/>
  <c r="BI173"/>
  <c r="BH173"/>
  <c r="BG173"/>
  <c r="BF173"/>
  <c r="T173"/>
  <c r="R173"/>
  <c r="P173"/>
  <c r="BI171"/>
  <c r="BH171"/>
  <c r="BG171"/>
  <c r="BF171"/>
  <c r="T171"/>
  <c r="R171"/>
  <c r="P171"/>
  <c r="BI169"/>
  <c r="BH169"/>
  <c r="BG169"/>
  <c r="BF169"/>
  <c r="T169"/>
  <c r="R169"/>
  <c r="P169"/>
  <c r="BI167"/>
  <c r="BH167"/>
  <c r="BG167"/>
  <c r="BF167"/>
  <c r="T167"/>
  <c r="R167"/>
  <c r="P167"/>
  <c r="BI165"/>
  <c r="BH165"/>
  <c r="BG165"/>
  <c r="BF165"/>
  <c r="T165"/>
  <c r="R165"/>
  <c r="P165"/>
  <c r="BI163"/>
  <c r="BH163"/>
  <c r="BG163"/>
  <c r="BF163"/>
  <c r="T163"/>
  <c r="R163"/>
  <c r="P163"/>
  <c r="BI161"/>
  <c r="BH161"/>
  <c r="BG161"/>
  <c r="BF161"/>
  <c r="T161"/>
  <c r="R161"/>
  <c r="P161"/>
  <c r="BI159"/>
  <c r="BH159"/>
  <c r="BG159"/>
  <c r="BF159"/>
  <c r="T159"/>
  <c r="R159"/>
  <c r="P159"/>
  <c r="BI157"/>
  <c r="BH157"/>
  <c r="BG157"/>
  <c r="BF157"/>
  <c r="T157"/>
  <c r="R157"/>
  <c r="P157"/>
  <c r="BI155"/>
  <c r="BH155"/>
  <c r="BG155"/>
  <c r="BF155"/>
  <c r="T155"/>
  <c r="R155"/>
  <c r="P155"/>
  <c r="BI153"/>
  <c r="BH153"/>
  <c r="BG153"/>
  <c r="BF153"/>
  <c r="T153"/>
  <c r="R153"/>
  <c r="P153"/>
  <c r="BI151"/>
  <c r="BH151"/>
  <c r="BG151"/>
  <c r="BF151"/>
  <c r="T151"/>
  <c r="R151"/>
  <c r="P151"/>
  <c r="BI149"/>
  <c r="BH149"/>
  <c r="BG149"/>
  <c r="BF149"/>
  <c r="T149"/>
  <c r="R149"/>
  <c r="P149"/>
  <c r="BI147"/>
  <c r="BH147"/>
  <c r="BG147"/>
  <c r="BF147"/>
  <c r="T147"/>
  <c r="R147"/>
  <c r="P147"/>
  <c r="BI145"/>
  <c r="BH145"/>
  <c r="BG145"/>
  <c r="BF145"/>
  <c r="T145"/>
  <c r="R145"/>
  <c r="P145"/>
  <c r="BI143"/>
  <c r="BH143"/>
  <c r="BG143"/>
  <c r="BF143"/>
  <c r="T143"/>
  <c r="R143"/>
  <c r="P143"/>
  <c r="BI141"/>
  <c r="BH141"/>
  <c r="BG141"/>
  <c r="BF141"/>
  <c r="T141"/>
  <c r="R141"/>
  <c r="P141"/>
  <c r="BI139"/>
  <c r="BH139"/>
  <c r="BG139"/>
  <c r="BF139"/>
  <c r="T139"/>
  <c r="R139"/>
  <c r="P139"/>
  <c r="BI136"/>
  <c r="BH136"/>
  <c r="BG136"/>
  <c r="BF136"/>
  <c r="T136"/>
  <c r="R136"/>
  <c r="P136"/>
  <c r="BI134"/>
  <c r="BH134"/>
  <c r="BG134"/>
  <c r="BF134"/>
  <c r="T134"/>
  <c r="R134"/>
  <c r="P134"/>
  <c r="BI132"/>
  <c r="BH132"/>
  <c r="BG132"/>
  <c r="BF132"/>
  <c r="T132"/>
  <c r="R132"/>
  <c r="P132"/>
  <c r="BI129"/>
  <c r="BH129"/>
  <c r="BG129"/>
  <c r="BF129"/>
  <c r="T129"/>
  <c r="R129"/>
  <c r="P129"/>
  <c r="BI127"/>
  <c r="BH127"/>
  <c r="BG127"/>
  <c r="BF127"/>
  <c r="T127"/>
  <c r="R127"/>
  <c r="P127"/>
  <c r="BI125"/>
  <c r="BH125"/>
  <c r="BG125"/>
  <c r="BF125"/>
  <c r="T125"/>
  <c r="R125"/>
  <c r="P125"/>
  <c r="J120"/>
  <c r="J119"/>
  <c r="F119"/>
  <c r="F117"/>
  <c r="E115"/>
  <c r="J92"/>
  <c r="J91"/>
  <c r="F91"/>
  <c r="F89"/>
  <c r="E87"/>
  <c r="J18"/>
  <c r="E18"/>
  <c r="F120"/>
  <c r="J17"/>
  <c r="J12"/>
  <c r="J117"/>
  <c r="E7"/>
  <c r="E113"/>
  <c i="1" r="L90"/>
  <c r="AM90"/>
  <c r="AM89"/>
  <c r="L89"/>
  <c r="AM87"/>
  <c r="L87"/>
  <c r="L85"/>
  <c r="L84"/>
  <c i="2" r="J187"/>
  <c r="BK231"/>
  <c r="BK211"/>
  <c r="J193"/>
  <c r="BK175"/>
  <c r="BK215"/>
  <c r="J185"/>
  <c r="BK229"/>
  <c r="J189"/>
  <c r="J181"/>
  <c r="BK181"/>
  <c r="BK177"/>
  <c r="BK159"/>
  <c r="BK145"/>
  <c i="1" r="AS94"/>
  <c i="2" r="J155"/>
  <c r="J129"/>
  <c r="J125"/>
  <c i="3" r="J125"/>
  <c r="J133"/>
  <c r="BK131"/>
  <c i="2" r="J206"/>
  <c r="J169"/>
  <c r="J219"/>
  <c r="J201"/>
  <c r="BK219"/>
  <c r="J195"/>
  <c r="J179"/>
  <c r="BK209"/>
  <c r="J175"/>
  <c r="BK223"/>
  <c r="BK193"/>
  <c r="BK187"/>
  <c r="J167"/>
  <c r="BK151"/>
  <c r="J139"/>
  <c r="BK157"/>
  <c r="J153"/>
  <c r="BK147"/>
  <c r="BK125"/>
  <c r="BK153"/>
  <c r="BK136"/>
  <c r="BK129"/>
  <c i="3" r="J131"/>
  <c r="J135"/>
  <c r="BK125"/>
  <c i="2" r="J223"/>
  <c r="J233"/>
  <c r="BK195"/>
  <c r="BK165"/>
  <c r="BK206"/>
  <c r="J229"/>
  <c r="J215"/>
  <c r="BK191"/>
  <c r="BK213"/>
  <c r="BK233"/>
  <c r="J204"/>
  <c r="J231"/>
  <c r="BK169"/>
  <c r="J209"/>
  <c r="BK167"/>
  <c r="J173"/>
  <c r="BK161"/>
  <c r="J143"/>
  <c r="BK237"/>
  <c r="J199"/>
  <c r="J237"/>
  <c r="BK217"/>
  <c r="BK199"/>
  <c r="J221"/>
  <c r="BK201"/>
  <c r="J191"/>
  <c r="BK227"/>
  <c r="BK197"/>
  <c r="J171"/>
  <c r="BK221"/>
  <c r="BK185"/>
  <c r="BK173"/>
  <c r="BK189"/>
  <c r="J157"/>
  <c r="BK127"/>
  <c r="BK155"/>
  <c r="J149"/>
  <c r="J136"/>
  <c r="BK163"/>
  <c r="BK143"/>
  <c r="J132"/>
  <c r="J127"/>
  <c i="3" r="J129"/>
  <c r="J119"/>
  <c r="BK135"/>
  <c i="2" r="J213"/>
  <c r="J183"/>
  <c r="J225"/>
  <c r="BK204"/>
  <c r="BK225"/>
  <c r="J217"/>
  <c r="BK183"/>
  <c r="J134"/>
  <c r="BK139"/>
  <c r="BK149"/>
  <c i="3" r="BK127"/>
  <c i="2" r="J197"/>
  <c r="J211"/>
  <c r="BK179"/>
  <c r="J227"/>
  <c r="J177"/>
  <c r="J165"/>
  <c r="BK171"/>
  <c r="J163"/>
  <c r="J147"/>
  <c r="J141"/>
  <c r="J161"/>
  <c r="J151"/>
  <c r="J145"/>
  <c r="BK132"/>
  <c r="J159"/>
  <c r="BK141"/>
  <c r="BK134"/>
  <c i="3" r="BK133"/>
  <c r="J123"/>
  <c r="BK123"/>
  <c r="BK119"/>
  <c r="BK129"/>
  <c r="J127"/>
  <c i="2" l="1" r="R124"/>
  <c r="P138"/>
  <c r="P124"/>
  <c r="BK131"/>
  <c r="P131"/>
  <c r="T131"/>
  <c r="T138"/>
  <c r="BK208"/>
  <c r="J208"/>
  <c r="J101"/>
  <c r="R208"/>
  <c r="BK138"/>
  <c r="J138"/>
  <c r="J99"/>
  <c r="R138"/>
  <c r="BK203"/>
  <c r="J203"/>
  <c r="J100"/>
  <c r="P203"/>
  <c r="R203"/>
  <c r="T203"/>
  <c r="T208"/>
  <c r="BK124"/>
  <c r="J124"/>
  <c r="J97"/>
  <c r="T124"/>
  <c r="T123"/>
  <c r="R131"/>
  <c r="P208"/>
  <c i="3" r="BK118"/>
  <c r="J118"/>
  <c r="J97"/>
  <c r="P118"/>
  <c r="P117"/>
  <c i="1" r="AU96"/>
  <c i="3" r="R118"/>
  <c r="R117"/>
  <c r="T118"/>
  <c r="T117"/>
  <c i="2" r="BK236"/>
  <c r="J236"/>
  <c r="J103"/>
  <c r="J131"/>
  <c r="J98"/>
  <c i="3" r="J89"/>
  <c r="E107"/>
  <c r="BE123"/>
  <c r="BE125"/>
  <c r="BE127"/>
  <c r="BE129"/>
  <c r="BE133"/>
  <c r="F114"/>
  <c r="BE119"/>
  <c r="BE135"/>
  <c r="BE131"/>
  <c i="2" r="BE136"/>
  <c r="F92"/>
  <c r="BE127"/>
  <c r="BE129"/>
  <c r="BE132"/>
  <c r="J89"/>
  <c r="BE125"/>
  <c r="BE147"/>
  <c r="BE151"/>
  <c r="E85"/>
  <c r="BE134"/>
  <c r="BE139"/>
  <c r="BE145"/>
  <c r="BE159"/>
  <c r="BE161"/>
  <c r="BE163"/>
  <c r="BE141"/>
  <c r="BE143"/>
  <c r="BE149"/>
  <c r="BE153"/>
  <c r="BE155"/>
  <c r="BE157"/>
  <c r="BE171"/>
  <c r="BE175"/>
  <c r="BE183"/>
  <c r="BE185"/>
  <c r="BE169"/>
  <c r="BE179"/>
  <c r="BE191"/>
  <c r="BE197"/>
  <c r="BE199"/>
  <c r="BE204"/>
  <c r="BE206"/>
  <c r="BE173"/>
  <c r="BE195"/>
  <c r="BE201"/>
  <c r="BE219"/>
  <c r="BE225"/>
  <c r="BE177"/>
  <c r="BE187"/>
  <c r="BE189"/>
  <c r="BE213"/>
  <c r="BE215"/>
  <c r="BE221"/>
  <c r="BE227"/>
  <c r="BE231"/>
  <c r="BE165"/>
  <c r="BE167"/>
  <c r="BE181"/>
  <c r="BE193"/>
  <c r="BE209"/>
  <c r="BE211"/>
  <c r="BE217"/>
  <c r="BE223"/>
  <c r="BE229"/>
  <c r="BE233"/>
  <c r="BE237"/>
  <c r="F36"/>
  <c i="1" r="BC95"/>
  <c i="3" r="F36"/>
  <c i="1" r="BC96"/>
  <c i="3" r="J34"/>
  <c i="1" r="AW96"/>
  <c i="2" r="F34"/>
  <c i="1" r="BA95"/>
  <c i="2" r="J34"/>
  <c i="1" r="AW95"/>
  <c i="3" r="F34"/>
  <c i="1" r="BA96"/>
  <c i="2" r="F37"/>
  <c i="1" r="BD95"/>
  <c i="3" r="F35"/>
  <c i="1" r="BB96"/>
  <c i="2" r="F35"/>
  <c i="1" r="BB95"/>
  <c i="3" r="F37"/>
  <c i="1" r="BD96"/>
  <c i="2" l="1" r="P123"/>
  <c i="1" r="AU95"/>
  <c i="2" r="R123"/>
  <c r="BK235"/>
  <c r="J235"/>
  <c r="J102"/>
  <c i="3" r="BK117"/>
  <c r="J117"/>
  <c r="J96"/>
  <c i="1" r="AU94"/>
  <c i="2" r="J33"/>
  <c i="1" r="AV95"/>
  <c r="AT95"/>
  <c r="BA94"/>
  <c r="W30"/>
  <c r="BC94"/>
  <c r="AY94"/>
  <c i="2" r="F33"/>
  <c i="1" r="AZ95"/>
  <c r="BD94"/>
  <c r="W33"/>
  <c i="3" r="J33"/>
  <c i="1" r="AV96"/>
  <c r="AT96"/>
  <c r="BB94"/>
  <c r="AX94"/>
  <c i="3" r="F33"/>
  <c i="1" r="AZ96"/>
  <c i="2" l="1" r="BK123"/>
  <c r="J123"/>
  <c r="J30"/>
  <c i="1" r="AG95"/>
  <c r="W32"/>
  <c r="W31"/>
  <c i="3" r="J30"/>
  <c i="1" r="AG96"/>
  <c r="AW94"/>
  <c r="AK30"/>
  <c r="AZ94"/>
  <c r="AV94"/>
  <c r="AK29"/>
  <c i="2" l="1" r="J39"/>
  <c i="3" r="J39"/>
  <c i="2" r="J96"/>
  <c i="1" r="AN95"/>
  <c r="AN96"/>
  <c r="AG94"/>
  <c r="AK26"/>
  <c r="AK35"/>
  <c r="AT94"/>
  <c r="W29"/>
  <c l="1" r="AN94"/>
</calcChain>
</file>

<file path=xl/sharedStrings.xml><?xml version="1.0" encoding="utf-8"?>
<sst xmlns="http://schemas.openxmlformats.org/spreadsheetml/2006/main">
  <si>
    <t>Export Komplet</t>
  </si>
  <si>
    <t/>
  </si>
  <si>
    <t>2.0</t>
  </si>
  <si>
    <t>ZAMOK</t>
  </si>
  <si>
    <t>False</t>
  </si>
  <si>
    <t>{ebac45da-3311-4273-9615-d131591d3428}</t>
  </si>
  <si>
    <t>0,01</t>
  </si>
  <si>
    <t>21</t>
  </si>
  <si>
    <t>12</t>
  </si>
  <si>
    <t>REKAPITULACE STAVBY</t>
  </si>
  <si>
    <t xml:space="preserve">v ---  níže se nacházejí doplnkové a pomocné údaje k sestavám  --- v</t>
  </si>
  <si>
    <t>Návod na vyplnění</t>
  </si>
  <si>
    <t>0,001</t>
  </si>
  <si>
    <t>Kód:</t>
  </si>
  <si>
    <t>24_002</t>
  </si>
  <si>
    <t xml:space="preserve">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</si>
  <si>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</si>
  <si>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OA - Gastro</t>
  </si>
  <si>
    <t>KSO:</t>
  </si>
  <si>
    <t>CC-CZ:</t>
  </si>
  <si>
    <t>Místo:</t>
  </si>
  <si>
    <t xml:space="preserve"> </t>
  </si>
  <si>
    <t>Datum:</t>
  </si>
  <si>
    <t>20. 5. 2025</t>
  </si>
  <si>
    <t>Zadavatel:</t>
  </si>
  <si>
    <t>IČ:</t>
  </si>
  <si>
    <t>00566381</t>
  </si>
  <si>
    <t>OA a VOŠ Brno Kotlářská, příspěvková organizace</t>
  </si>
  <si>
    <t>DIČ:</t>
  </si>
  <si>
    <t>Uchazeč:</t>
  </si>
  <si>
    <t>Vyplň údaj</t>
  </si>
  <si>
    <t>Projektant:</t>
  </si>
  <si>
    <t>07587295</t>
  </si>
  <si>
    <t>Múčka Veselý architekti s.r.o.</t>
  </si>
  <si>
    <t>CZ07587295</t>
  </si>
  <si>
    <t>True</t>
  </si>
  <si>
    <t>Zpracovatel:</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</si>
  <si>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</si>
  <si>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</si>
  <si>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</si>
  <si>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</si>
  <si>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</si>
  <si>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</si>
  <si>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</si>
  <si>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</si>
  <si>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</si>
  <si>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</si>
  <si>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</si>
  <si>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</si>
  <si>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</si>
  <si>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</si>
  <si>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</si>
  <si>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</si>
  <si>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</si>
  <si>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</si>
  <si>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</si>
  <si>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</si>
  <si>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</si>
  <si>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</si>
  <si>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</si>
  <si>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</si>
  <si>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</si>
  <si>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</si>
  <si>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</si>
  <si>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</si>
  <si>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</si>
  <si>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</si>
  <si>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</si>
  <si>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</si>
  <si>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</si>
  <si>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</si>
  <si>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</si>
  <si>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</si>
  <si>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</si>
  <si>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</si>
  <si>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</si>
  <si>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</si>
  <si>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</si>
  <si>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</si>
  <si>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</si>
  <si>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</si>
  <si>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</si>
  <si>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</si>
  <si>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D.1.4.e</t>
  </si>
  <si>
    <t>Gastro</t>
  </si>
  <si>
    <t>STA</t>
  </si>
  <si>
    <t>1</t>
  </si>
  <si>
    <t>{86c70f2a-8b73-4de4-bea1-7729d93b43db}</t>
  </si>
  <si>
    <t>2</t>
  </si>
  <si>
    <t>VRN</t>
  </si>
  <si>
    <t>Vedlejší rozpočtové náklady</t>
  </si>
  <si>
    <t>{bfea2971-f501-42bd-bc95-a54748dc4b5f}</t>
  </si>
  <si>
    <t>KRYCÍ LIST SOUPISU PRACÍ</t>
  </si>
  <si>
    <t>Objekt:</t>
  </si>
  <si>
    <t>D.1.4.e - Gastro</t>
  </si>
  <si>
    <t xml:space="preserve">Kotlářská 263/9, Veveří, 602 00 Brno </t>
  </si>
  <si>
    <t>REKAPITULACE ČLENĚNÍ SOUPISU PRACÍ</t>
  </si>
  <si>
    <t>Kód dílu - Popis</t>
  </si>
  <si>
    <t>Cena celkem [CZK]</t>
  </si>
  <si>
    <t>Náklady ze soupisu prací</t>
  </si>
  <si>
    <t>-1</t>
  </si>
  <si>
    <t>D1 - A. MYTÍ A SKLADOVÁNÍ TERMOPORTŮ</t>
  </si>
  <si>
    <t>D2 - B. ÚKLIDOVÁ KOMORA</t>
  </si>
  <si>
    <t>D3 - C. VÝDEJ JÍDEL</t>
  </si>
  <si>
    <t>D4 - D. MYTÍ PROVOZNÍHO NÁDOBÍ</t>
  </si>
  <si>
    <t>D5 - E. MYTÍ STOLNÍHO NÁDOBÍ</t>
  </si>
  <si>
    <t>M - Práce a dodávky M</t>
  </si>
  <si>
    <t xml:space="preserve">    42-M - Montáž stroj.zař.prům.potr.a chlad.</t>
  </si>
  <si>
    <t>SOUPIS PRACÍ</t>
  </si>
  <si>
    <t>PČ</t>
  </si>
  <si>
    <t>MJ</t>
  </si>
  <si>
    <t>Množství</t>
  </si>
  <si>
    <t>J.cena [CZK]</t>
  </si>
  <si>
    <t>Cenová soustava</t>
  </si>
  <si>
    <t>J. Nh [h]</t>
  </si>
  <si>
    <t>Nh celkem [h]</t>
  </si>
  <si>
    <t>J. hmotnost [t]</t>
  </si>
  <si>
    <t>Hmotnost celkem [t]</t>
  </si>
  <si>
    <t>J. suť [t]</t>
  </si>
  <si>
    <t>Suť Celkem [t]</t>
  </si>
  <si>
    <t>Náklady soupisu celkem</t>
  </si>
  <si>
    <t>D1</t>
  </si>
  <si>
    <t>A. MYTÍ A SKLADOVÁNÍ TERMOPORTŮ</t>
  </si>
  <si>
    <t>ROZPOCET</t>
  </si>
  <si>
    <t>K</t>
  </si>
  <si>
    <t>Pol35</t>
  </si>
  <si>
    <t>Skladový regál, 4x plná police, každá police opatřena podélnou výztuhou, nosná konstrukce z jeklů min. 40/40mm, tuhá, pevná, svařovaná konstrukce, celonerezové provedení</t>
  </si>
  <si>
    <t>ks</t>
  </si>
  <si>
    <t>4</t>
  </si>
  <si>
    <t>PP</t>
  </si>
  <si>
    <t>Pol36</t>
  </si>
  <si>
    <t>Mycí stůl, 1x vevařený lisovaný dřez 860×600×450mm, kapotáž dřezu z čela a obou boků, zadní lem, levý lem, pravý lem, 1x otvor pro stojánkovou vodovodní baterii, nerezové provedení</t>
  </si>
  <si>
    <t>Pol37</t>
  </si>
  <si>
    <t>Sprcha s baterií ze stolu a s napouštěcím vodovodním ramínkem, nerezová tlaková hadice, vyrovnávací pružina, tlaková sprcha s pákovým ovladačem</t>
  </si>
  <si>
    <t>6</t>
  </si>
  <si>
    <t>D2</t>
  </si>
  <si>
    <t>B. ÚKLIDOVÁ KOMORA</t>
  </si>
  <si>
    <t>Pol38</t>
  </si>
  <si>
    <t>Vypuštěno</t>
  </si>
  <si>
    <t>8</t>
  </si>
  <si>
    <t>Pol39</t>
  </si>
  <si>
    <t>Keramické výlevka - dodávka stavby</t>
  </si>
  <si>
    <t>10</t>
  </si>
  <si>
    <t>Pol40</t>
  </si>
  <si>
    <t>Nástěnná vovodní baterie - dodávka stavby</t>
  </si>
  <si>
    <t>D3</t>
  </si>
  <si>
    <t>C. VÝDEJ JÍDEL</t>
  </si>
  <si>
    <t>Pol41</t>
  </si>
  <si>
    <t>Pojízdný zásobník táců a příborů, 2× prolisované plato, příborník tvořen 4× GN 1/4 -150 mm na uskladní příborů, nosnost každé police min. 100kg, pojízdné provedení - 4× otočné kolečko, každé o průměru min. 100mm, dvě z koleček opatřeny aretační brzdou, ne</t>
  </si>
  <si>
    <t>14</t>
  </si>
  <si>
    <t>Pojízdný zásobník táců a příborů, 2× prolisované plato, příborník tvořen 4× GN 1/4 -150 mm na uskladní příborů, nosnost každé police min. 100kg, pojízdné provedení - 4× otočné kolečko, každé o průměru min. 100mm, dvě z koleček opatřeny aretační brzdou, nerezové provedení</t>
  </si>
  <si>
    <t>Pol42</t>
  </si>
  <si>
    <t xml:space="preserve">Pracovní stůl, opláštěné oba boky + opláštěná záda, opláštění provedeno nerezovým plechem, zadní sokl + sokl z obou boků,  2x otvor v desce pro možností umístění podávací šachty /poz. C4/ a výdejní lázně /poz. C5/, bez lemů, příprava pro instalaci pojezdo</t>
  </si>
  <si>
    <t>16</t>
  </si>
  <si>
    <t xml:space="preserve">Pracovní stůl, opláštěné oba boky + opláštěná záda, opláštění provedeno nerezovým plechem, zadní sokl + sokl z obou boků,  2x otvor v desce pro možností umístění podávací šachty /poz. C4/ a výdejní lázně /poz. C5/, bez lemů, příprava pro instalaci pojezdové dráhy /poz. C11/, příprava pro uchycení dechové clony /poz. C4/, nerezové provedení</t>
  </si>
  <si>
    <t>Pol43</t>
  </si>
  <si>
    <t>Dechová clona, nerezové konzole, 1x čelní svislé sklo kalené - síla skla min. 6mm, 1x horní nerezová odkládací police, příprava pro uchycení k pracovnímu stolu na poz. C2</t>
  </si>
  <si>
    <t>18</t>
  </si>
  <si>
    <t>Pol44</t>
  </si>
  <si>
    <t>Podávací šachta na misky a talíře, vyhřívaná, izolovaná, určená k zabudování do stolu na pozici C2, regulace teploty 30°C až 60°C, kapacita min. 70 misek o pr min. 120 mm nebo min. 50 talířů, nerezové provedení</t>
  </si>
  <si>
    <t>20</t>
  </si>
  <si>
    <t>Pol45</t>
  </si>
  <si>
    <t>Vyhřívaná výdejní vodní lázeň, určená k zabudování do stolu na pozici C2, kapacita 1× GN 1/1-200, vana disponuje vypínačem, termostatem pro regulaci teploty až do 90°C a vypouštěcím ventilem, nerezové provedení</t>
  </si>
  <si>
    <t>22</t>
  </si>
  <si>
    <t>Pol46</t>
  </si>
  <si>
    <t xml:space="preserve">Talířový zásobník, dvoutubusový, kapacita 2x60 talířů, možnost vložení talířů o průměru až 320mm, nerezové provedení, provedení zásobníku s ohřevem - zásobník disponuje topným tělesem a termostatem pro regulaci teploty až do 90°C, pojízdné provedení - 4x </t>
  </si>
  <si>
    <t>24</t>
  </si>
  <si>
    <t>Talířový zásobník, dvoutubusový, kapacita 2x60 talířů, možnost vložení talířů o průměru až 320mm, nerezové provedení, provedení zásobníku s ohřevem - zásobník disponuje topným tělesem a termostatem pro regulaci teploty až do 90°C, pojízdné provedení - 4x kolečko, každé o pr. 100mm, dvě z koleček opatřeny aretační bzdou</t>
  </si>
  <si>
    <t>Pol47</t>
  </si>
  <si>
    <t>Výdejní stěna, opláštěná záda, vč. soklu až na zem, příprava pro uchycení stěny k podlaze, příprava pro instalaci pojezdové dráhy /poz. C11/, příprava pro instalaci výdejní galerie /poz. C9/, nerezové provedení</t>
  </si>
  <si>
    <t>26</t>
  </si>
  <si>
    <t>Pol48</t>
  </si>
  <si>
    <t>Výdejní stěna, opláštěná záda, vč. soklu až na zem, příprava pro uchycení stěny k podlaze, příprava pro instalaci pojezdové dráhy /poz. C11/, příprava pro instalaci výdejní galerie /poz. C10/, nerezové provedení</t>
  </si>
  <si>
    <t>28</t>
  </si>
  <si>
    <t>Pol49</t>
  </si>
  <si>
    <t>Dechová clona, 2x nerezová konzole, 1x čelní svislé sklo kalené - síla skla min. 6mm, 1x horní nerezová odkládací police, příprava pro uchycení k výdejní stěně na poz. C7, dechovou clonu umístit tak, aby bylo možné instalovat předokenní roletu, která bude</t>
  </si>
  <si>
    <t>30</t>
  </si>
  <si>
    <t>Dechová clona, 2x nerezová konzole, 1x čelní svislé sklo kalené - síla skla min. 6mm, 1x horní nerezová odkládací police, příprava pro uchycení k výdejní stěně na poz. C7, dechovou clonu umístit tak, aby bylo možné instalovat předokenní roletu, která bude dosedat na pracovní desku výdejní stěny</t>
  </si>
  <si>
    <t>Pol50</t>
  </si>
  <si>
    <t>Dechová clona, nerezové konzole, 1x čelní svislé sklo kalené - síla skla min. 6mm, 1x horní nerezová odkládací police, příprava pro uchycení k výdejní stěně na poz. C8, dechovou clonu umístit tak, aby bylo možné instalovat předokenní roletu, která bude do</t>
  </si>
  <si>
    <t>32</t>
  </si>
  <si>
    <t>Dechová clona, nerezové konzole, 1x čelní svislé sklo kalené - síla skla min. 6mm, 1x horní nerezová odkládací police, příprava pro uchycení k výdejní stěně na poz. C8, dechovou clonu umístit tak, aby bylo možné instalovat předokenní roletu, která bude dosedat na pracovní desku výdejní stěny</t>
  </si>
  <si>
    <t>Pol51</t>
  </si>
  <si>
    <t>Pojezdová dráha trubková vč. konzol, pro instalaci na výdejní stěnu, nerezové provedení, dráha tvořena 4x trubkou, každá trubka o průměru min. 30mm</t>
  </si>
  <si>
    <t>34</t>
  </si>
  <si>
    <t>Pol52</t>
  </si>
  <si>
    <t xml:space="preserve">Vyhřívaná výdejní lázeň, dělená - kapacita 4x GN 1/1-200, každá ze tř van disponuje samostatným topným tělesem, samostatným termostatem pro regulaci teploty až do +90°C a samostatným vypouštěcím ventilem, 1x plná police,  pojízdné provedení - 4× kolečko, </t>
  </si>
  <si>
    <t>36</t>
  </si>
  <si>
    <t xml:space="preserve">Vyhřívaná výdejní lázeň, dělená - kapacita 4x GN 1/1-200, každá ze tř van disponuje samostatným topným tělesem, samostatným termostatem pro regulaci teploty až do +90°C a samostatným vypouštěcím ventilem, 1x plná police,  pojízdné provedení - 4× kolečko, každé kolečko o průměru min. 100mm, dvě z koleček opatřeny aretační brzdou, ovládání na delší straně, nerezové provedení</t>
  </si>
  <si>
    <t>Pol53</t>
  </si>
  <si>
    <t>Vyhřívaný vozík na GN se zvlhčováním, kapacita min. 15x GN 1/1, nerezové provedení - vyrobeno z chromniklové oceli 18/10 (AISI 304), dvouplášťové provedení, izolované, lisované bočnice s roztečí vsunů min. 75 mm, rovnoběžné proudění horkého vzduchu zajišť</t>
  </si>
  <si>
    <t>38</t>
  </si>
  <si>
    <t xml:space="preserve">Vyhřívaný vozík na GN se zvlhčováním, kapacita min. 15x GN 1/1, nerezové provedení - vyrobeno z chromniklové oceli 18/10 (AISI 304), dvouplášťové provedení, izolované, lisované bočnice s roztečí vsunů min. 75 mm, rovnoběžné proudění horkého vzduchu zajišťuje ventilátor, madlo pro transport, digitální termostaty umístěné na čelní straně vozíku zajišťují jednoduché ovládání a snadnou kontrolu teploty jak vnitřního prostoru vozíku v rozmezí +30°C až +90°C, tak ovládání zvlhčování, dno vozíku vybaveno výpustným kohoutem, jednokřídlé uzamykatelné dveře s těsněním, aretace otevřených dveří, uzavírání vozíku klikou se zámkem, masivní rohové nárazníky, pojízdné provedení - 4x otočná transportní kolečka o pr. 125 mm  z toho 2 s brzdou</t>
  </si>
  <si>
    <t>Pol54</t>
  </si>
  <si>
    <t xml:space="preserve">Pracovní stůl, opláštěné oba boky + opláštěná záda, opláštění provedeno nerezovým plechem, zadní sokl + sokl z obou boků,  1x otvor v desce pro možností umístění agregátu chladící vitríny /poz. C15/, bez lemů, příprava pro instalaci pojezdové dráhy /poz. </t>
  </si>
  <si>
    <t>40</t>
  </si>
  <si>
    <t xml:space="preserve">Pracovní stůl, opláštěné oba boky + opláštěná záda, opláštění provedeno nerezovým plechem, zadní sokl + sokl z obou boků,  1x otvor v desce pro možností umístění agregátu chladící vitríny /poz. C15/, bez lemů, příprava pro instalaci pojezdové dráhy /poz. C11/,  nerezové provedení, otvor pro chladící vitrínu umístit tak, aby bylo možné instalovat předokenní roletu, která bude dosedat na pracovní desku stolu</t>
  </si>
  <si>
    <t>Pol55</t>
  </si>
  <si>
    <t>Chladící vitrína s podvěšeným agregátem, samoobslužné provedení (3×3 dvířka) digitální termostat s regulací teploty, regulace teploty od +4°C, statické chlazení, materiál sklo/nerez, izolační dvojskla, posuvná dvířka že strany obsluhy (demontovatelná), 2×</t>
  </si>
  <si>
    <t>42</t>
  </si>
  <si>
    <t>Chladící vitrína s podvěšeným agregátem, samoobslužné provedení (3×3 dvířka) digitální termostat s regulací teploty, regulace teploty od +4°C, statické chlazení, materiál sklo/nerez, izolační dvojskla, posuvná dvířka že strany obsluhy (demontovatelná), 2× police z kaleného skla, obě police výškově nastavitelné, LED osvětlení, ze strany zákazníka vitrína zkosená, vitrína instalovaná na pracovním stole na poz. C14, chladící vitrínu umístit tak, aby bylo možné instalovat předokenní roletu, která bude dosedat na pracovní desku stolu</t>
  </si>
  <si>
    <t>Pol56</t>
  </si>
  <si>
    <t>Chlazený stůl dvousekcový, první sekce vybavena 1x křídlovými dveřmi, druhá sekce vybavena 1x křídlovými dveřmi, objem min. 250 litrů, nerezové provedení, vnitřní prostor chlazeného stolu uzpůsoben pro vložení nádob GN 1/1, ventilované cirkulační chlazení</t>
  </si>
  <si>
    <t>44</t>
  </si>
  <si>
    <t xml:space="preserve">Chlazený stůl dvousekcový, první sekce vybavena 1x křídlovými dveřmi, druhá sekce vybavena 1x křídlovými dveřmi, objem min. 250 litrů, nerezové provedení, vnitřní prostor chlazeného stolu uzpůsoben pro vložení nádob GN 1/1, ventilované cirkulační chlazení, pracovní teplota -2°C až +8°C při okolní teplotě 43°C,  digitální displej pro elektronické řízení teploty a odmražování, kvalitní izolace o síle 50mm,  výškově stavitelné nožičky, chladící agregát umístěn vpravo, nad agregátem umístěn 1x vevařený lisovaný dřez o rozměru 330x330x200 mm, 1x otvor pro baterii, zadní lem</t>
  </si>
  <si>
    <t>Pol57</t>
  </si>
  <si>
    <t>Stojánková páková baterie, pákové ovládání</t>
  </si>
  <si>
    <t>46</t>
  </si>
  <si>
    <t>Pol58</t>
  </si>
  <si>
    <t xml:space="preserve">Pracovní stůl, opláštěné oba boky + opláštěná záda, z čela stůl uzavřený - přístupný formou posuvných dveří, opláštění provedeno nerezovým plechem, prolomená pracovní deska, zadní sokl + sokl z obou boků, zadní lem, příprava pro instalaci pojezdové dráhy </t>
  </si>
  <si>
    <t>48</t>
  </si>
  <si>
    <t>Pracovní stůl, opláštěné oba boky + opláštěná záda, z čela stůl uzavřený - přístupný formou posuvných dveří, opláštění provedeno nerezovým plechem, prolomená pracovní deska, zadní sokl + sokl z obou boků, zadní lem, příprava pro instalaci pojezdové dráhy /poz. C19/</t>
  </si>
  <si>
    <t>Pol59</t>
  </si>
  <si>
    <t>Pojezdová dráha trubková vč. konzol, pro instalaci na pracovní stůl /poz. C18ú, nerezové provedení, dráha tvořena 4x trubkou, každá trubka o průměru min. 30mm</t>
  </si>
  <si>
    <t>50</t>
  </si>
  <si>
    <t>Pol60</t>
  </si>
  <si>
    <t>Postmix - výrobník sycených nápojů, kapacita - 4 druhy limonád + 1x sodová voda + 1x chlazená voda, chladící výkon 35 lt / hod., dotykový panel s displejem, vč. veškerého příslušenství a montážního materiálu</t>
  </si>
  <si>
    <t>52</t>
  </si>
  <si>
    <t>Pol61</t>
  </si>
  <si>
    <t>Varný izolovaný termos, objem 18 l, doba ohřevu z 20 °C na 97 °C - 34 minut, spínač ON/OFF, nastavitelný termostat 0 až 97 °C, kontrolka dosažení teploty, dvouplášťové provedení tesmosu, tepelná izolace víka i pláště, hladinoměr, kohout automatický, ochra</t>
  </si>
  <si>
    <t>54</t>
  </si>
  <si>
    <t>Varný izolovaný termos, objem 18 l, doba ohřevu z 20 °C na 97 °C - 34 minut, spínač ON/OFF, nastavitelný termostat 0 až 97 °C, kontrolka dosažení teploty, dvouplášťové provedení tesmosu, tepelná izolace víka i pláště, hladinoměr, kohout automatický, ochrana proti vaření bez vody, plastové madlo, bezpečné uzavírání, vyrobeny z nerezi CrNi 18/9</t>
  </si>
  <si>
    <t>Pol62</t>
  </si>
  <si>
    <t>Výrobník chlazených nápojů - vířič, dvounádobový - objem 2x 12 litrů, 2x hranatá plastová nádoba, nerezové provedení, v každé nádobě lze samostaně ovládat lopatky víření, regulace teploty nápoje</t>
  </si>
  <si>
    <t>56</t>
  </si>
  <si>
    <t>Pol63</t>
  </si>
  <si>
    <t xml:space="preserve">Pojízdný zásobník na koše s miskami, kapacita min. 6x koš 500x500mm, opláštěné všechny čtyři boky, pojízdné provedení - 4×  kolečko o průměru min. 125mm, dvě z koleček opatřeny aretační brzdou,, 1x madlo, nerezové provedení</t>
  </si>
  <si>
    <t>58</t>
  </si>
  <si>
    <t>Pol64</t>
  </si>
  <si>
    <t xml:space="preserve">Pojízdný zásobník na koše se skleničkami, kapacita min. 6x koš 500x500mm, opláštěné všechny čtyři boky, pojízdné provedení - 4×  kolečko o průměru min. 125mm, dvě z koleček opatřeny aretační brzdou,, 1x madlo, nerezové provedení</t>
  </si>
  <si>
    <t>60</t>
  </si>
  <si>
    <t>Pol65</t>
  </si>
  <si>
    <t>Chlazený vozík na GN, kapacita min. 15x GN 1/1, nerezové provedení - vyrobeno z chromniklové oceli 18/10 (AISI 304), dvouplášťové provedení, izolované, rovnoběžné proudění chladného vzduchu zajišťuje ventilátor, madlo pro transport, termostat pro nastaven</t>
  </si>
  <si>
    <t>62</t>
  </si>
  <si>
    <t xml:space="preserve">Chlazený vozík na GN, kapacita min. 15x GN 1/1, nerezové provedení - vyrobeno z chromniklové oceli 18/10 (AISI 304), dvouplášťové provedení, izolované, rovnoběžné proudění chladného vzduchu zajišťuje ventilátor, madlo pro transport, termostat pro nastavení teploty ve vozíku v rozmezí +3°C až +10°C,jednokřídlé uzamykatelné dveře s těsněním,  masivní rohové nárazníky, pojízdné provedení - 4x otočná transportní kolečka o pr. 160mm  z toho 2 s brzdou</t>
  </si>
  <si>
    <t>Pol66</t>
  </si>
  <si>
    <t>Regenerátor - zařízení pro ohřev, regeneraci a uchování jídel, digitální displejí s možností programování /volba 10 programů různých provozních režimů a teplot HOLD-90°C /140°C / 160°C/, nerezové provedení, kapacita 10× GN 1/1, rozvod teplného vzduchu pom</t>
  </si>
  <si>
    <t>64</t>
  </si>
  <si>
    <t>Regenerátor - zařízení pro ohřev, regeneraci a uchování jídel, digitální displejí s možností programování /volba 10 programů různých provozních režimů a teplot HOLD-90°C /140°C / 160°C/, nerezové provedení, kapacita 10× GN 1/1, rozvod teplného vzduchu pomocí ventilátoru, rozteč zásuvů 75mm, regulace teploty +30°C až 160°C, komínek pro odvětrávání a odvlhčování komory, automatické blokování ventilátoru při otevřených dveřích, ventilátory s periodickou změnou směru chodu, centrální výpusť, elektronické ovládání s LCD</t>
  </si>
  <si>
    <t>Pol67</t>
  </si>
  <si>
    <t>Podstavec pod regenerátor na pozici C26, 1x plná police, nerezové porvedení</t>
  </si>
  <si>
    <t>66</t>
  </si>
  <si>
    <t>Pol68</t>
  </si>
  <si>
    <t>Vyhřívaný vozík na GN se zvlhčováním, kapacita min. 15x GN 2/1, nerezové provedení - vyrobeno z chromniklové oceli 18/10 (AISI 304), dvouplášťové provedení, izolované, lisované bočnice s roztečí vsunů min. 75 mm, rovnoběžné proudění horkého vzduchu zajišť</t>
  </si>
  <si>
    <t>68</t>
  </si>
  <si>
    <t xml:space="preserve">Vyhřívaný vozík na GN se zvlhčováním, kapacita min. 15x GN 2/1, nerezové provedení - vyrobeno z chromniklové oceli 18/10 (AISI 304), dvouplášťové provedení, izolované, lisované bočnice s roztečí vsunů min. 75 mm, rovnoběžné proudění horkého vzduchu zajišťuje ventilátor, madlo pro transport, digitální termostaty umístěné na čelní straně vozíku zajišťují jednoduché ovládání a snadnou kontrolu teploty jak vnitřního prostoru vozíku v rozmezí +30°C až +90°C, tak ovládání zvlhčování, dno vozíku vybaveno výpustným kohoutem, jednokřídlé uzamykatelné dveře s těsněním, aretace otevřených dveří, uzavírání vozíku klikou se zámkem, masivní rohové nárazníky, pojízdné provedení - 4x otočná transportní kolečka o pr. 160 mm  z toho 2 s brzdou</t>
  </si>
  <si>
    <t>Pol69</t>
  </si>
  <si>
    <t>Závěsná tyč na naběračky - dodávka investor</t>
  </si>
  <si>
    <t>70</t>
  </si>
  <si>
    <t>Pol70</t>
  </si>
  <si>
    <t>Nástěnná digestoř, 1x řada tukových lamelových filtrů, celonerezové provedení, odtokový žlábek na kondenzát ukončený výpustným ventilem, osvětlení</t>
  </si>
  <si>
    <t>72</t>
  </si>
  <si>
    <t>Pol71</t>
  </si>
  <si>
    <t xml:space="preserve">Vyhřívaná výdejní lázeň, dělená - kapacita 2x GN 1/1-200, každá ze dvou van disponuje samostatným topným tělesem, samostatným termostatem pro regulaci teploty až do +90°C a samostatným vypouštěcím ventilem, 1x plná police,  pojízdné provedení - 4× kolečko</t>
  </si>
  <si>
    <t>74</t>
  </si>
  <si>
    <t xml:space="preserve">Vyhřívaná výdejní lázeň, dělená - kapacita 2x GN 1/1-200, každá ze dvou van disponuje samostatným topným tělesem, samostatným termostatem pro regulaci teploty až do +90°C a samostatným vypouštěcím ventilem, 1x plná police,  pojízdné provedení - 4× kolečko, každé kolečko o průměru min. 100mm, dvě z koleček opatřeny aretační brzdou, ovládání na delší straně, nerezové provedení</t>
  </si>
  <si>
    <t>Pol72</t>
  </si>
  <si>
    <t>Předokenní rolety, dodávka stavby</t>
  </si>
  <si>
    <t>76</t>
  </si>
  <si>
    <t>D4</t>
  </si>
  <si>
    <t>D. MYTÍ PROVOZNÍHO NÁDOBÍ</t>
  </si>
  <si>
    <t>Pol73</t>
  </si>
  <si>
    <t>Mycí stůl, 1x vevařený lisovaný dřez 600×500×300mm, 1x plná police, kapotáž dřezu z čela a obou boků, zadní lem, levý lem, 1x otvor pro stojánkovou tlakovou sprchu, prolomená pracovní deska, nerezové provedení</t>
  </si>
  <si>
    <t>78</t>
  </si>
  <si>
    <t>80</t>
  </si>
  <si>
    <t>D5</t>
  </si>
  <si>
    <t>E. MYTÍ STOLNÍHO NÁDOBÍ</t>
  </si>
  <si>
    <t>Pol74</t>
  </si>
  <si>
    <t>Vozík na GN 2/1 a GN 1/1, 16x vsun, kapacita každého vsunu - 2x GN 1/1 nebo 1x GN 2/1, pojízdný - 4x kolečko, každé kolečko o průměru min. 100mm, dvě ze čtyř koleček opatřeny aretační brzdou, nerezové provedení</t>
  </si>
  <si>
    <t>82</t>
  </si>
  <si>
    <t>Pol75</t>
  </si>
  <si>
    <t>Servírovací vozík, 2x plná police tl. 40mm, každá police vyztužená podélnými výztuhami, nosnost každé police min. 50kg, madlo umístěné na kratší straně, pojízdné provedení - 4× otočné kolečko pr. 100mm, dvě z koleček opatřeny aretační brzdou, tuhá, pevná,</t>
  </si>
  <si>
    <t>84</t>
  </si>
  <si>
    <t>Servírovací vozík, 2x plná police tl. 40mm, každá police vyztužená podélnými výztuhami, nosnost každé police min. 50kg, madlo umístěné na kratší straně, pojízdné provedení - 4× otočné kolečko pr. 100mm, dvě z koleček opatřeny aretační brzdou, tuhá, pevná, svařovaná konstrukce, nerezové provedení</t>
  </si>
  <si>
    <t>Pol76</t>
  </si>
  <si>
    <t xml:space="preserve">Třídící stanice pro 3 mycí koše celonerezové provedení na rámu z jeklové konstrukce 40x40 mm, stanice obsahuje třídící plochu pro 3 mycí koše 500x500 mm a místo pro odkládání nádobí a táců před jejich vytříděním o hloubce min. 255 mm v celé šířce třídící </t>
  </si>
  <si>
    <t>86</t>
  </si>
  <si>
    <t>Třídící stanice pro 3 mycí koše celonerezové provedení na rámu z jeklové konstrukce 40x40 mm, stanice obsahuje třídící plochu pro 3 mycí koše 500x500 mm a místo pro odkládání nádobí a táců před jejich vytříděním o hloubce min. 255 mm v celé šířce třídící stanice, pracovní výška místa pro odkládání nádobí a táců je 750 mm, pracovní výška plochy na mycí koše je 880 mm, plocha pro mycí koše je vybavena 3 ks nerezových polic na koše, které lze snadno vyjmout pro sanitaci, součástí třídící stanice je police na prázdné koše umístěná v horní části po celé šířce a doplněná o boční podpůrné konstrukce pro snadné zakládání prázdných košů, dále obsahuje středovou polici nakloněnou ve směru k obsluze pro využití jako další 3 třídící pozice, stanice dále navazuje na dopravník pro mycí koše, který je umístěný v zadní části stanice (viz. samostatná specifikace dopravníku), koše po jejich naplnění obsluha posunuje na dopravník, který je unáší dále do myčky, vana pod dopravníkem je v celonerezové konstrukci a je napojena na odpad, součástí vany je síto na hrubé nečistoty (zbytky odpadu z nádobí), třídící stůl doporučený a garantový výrobcem myčky nádobí na poz. E6</t>
  </si>
  <si>
    <t>Pol77</t>
  </si>
  <si>
    <t xml:space="preserve">Automatický tunelový předmycí stroj dvouplášťové  provedení, připojení přes tunelovou myčku nádobí, předmytí záhájeno s využitím fotobuňky, 30 litrový tank zabraňující vzniku pěny, dvojitý filtr na zachycení hrubých nečistot a zbytků jídla, stroj pro před</t>
  </si>
  <si>
    <t>88</t>
  </si>
  <si>
    <t xml:space="preserve">Automatický tunelový předmycí stroj dvouplášťové  provedení, připojení přes tunelovou myčku nádobí, předmytí záhájeno s využitím fotobuňky, 30 litrový tank zabraňující vzniku pěny, dvojitý filtr na zachycení hrubých nečistot a zbytků jídla, stroj pro předmytí využívá odpadní vodu z tunelové myčky obsahující zbytky detergentu, předmycí ramena umístěna v horní i spodní části, ramena je možné jednoduše vyjmout pro snadné čištění, výkon čerpadla 0,75 kW, průtok 600 litrů/min., provozní teplota vody cca 40 °C, pro koše 500 x 500 mm</t>
  </si>
  <si>
    <t>Pol78</t>
  </si>
  <si>
    <t>dopravník na mycí koše 500 x 500 mm, korpus je tvořen celonerezovou konstrukcí s odvodněním do třídící stanice a osazen na jeklových nerezových nohách 40x40 mm, v celé šířce třídící stanice je dopravník doplněn plastovými válečky pro snadné vkládání plnýc</t>
  </si>
  <si>
    <t>90</t>
  </si>
  <si>
    <t>dopravník na mycí koše 500 x 500 mm, korpus je tvořen celonerezovou konstrukcí s odvodněním do třídící stanice a osazen na jeklových nerezových nohách 40x40 mm, v celé šířce třídící stanice je dopravník doplněn plastovými válečky pro snadné vkládání plných košů na dopravníkový posun, řetěz dopravníku je tvořen plastovými sponami, které zajišťují kontinuální posun mycích košů, motorová jednotka se nachází na vstupu do tunelové myčky, příkon 0,18 kW, nerezové korpusy jsou v zadní části vybaveny zvýšeným lemem, dopravník prochází automatickým předmycím strojem a v celé délce potom také v zadní částí třídící stanice.</t>
  </si>
  <si>
    <t>Pol79</t>
  </si>
  <si>
    <t>Myčka nádobí tunelová tunelová myčka dvounádržová, kapacita dle DIN 10510 80 košů/hodinu, připojení předmycího automatu, čistá vstupní výška min. 440 mm, využitelná vstupní šířka 500 mm, dvouplášťové provedení včetně tepelné a hlukové izolace, jednoduše o</t>
  </si>
  <si>
    <t>92</t>
  </si>
  <si>
    <t>Myčka nádobí tunelová tunelová myčka dvounádržová, kapacita dle DIN 10510 80 košů/hodinu, připojení předmycího automatu, čistá vstupní výška min. 440 mm, využitelná vstupní šířka 500 mm, dvouplášťové provedení včetně tepelné a hlukové izolace, jednoduše odnímatelné dveře pro jednoduché čištění, centrální vypouštění mycích tanků, samovyprazdňovací mycí čerpadla, jednoduše odnímatelná mycí ramena pro čištění, všechna mycí ramena totožná pro zamezení jejich výměny, systém eliminace mytí prázdných míst, myčka nemyje prázdné prostupy mezi koši, automatické zastavení mycích čerpadel a pohybu vaček do doby než vstoupí nový koš do myčky, konstantní oplachový čas - množství vody na oplach stejné a nezávislé na kontaktním mycím čase (rychlosti posunu vaček), dvojitý transportní systém posunu košů (dvě vačky na protilehlých stranách), nastavení kontaktního času přímo na displeji myčky, délka hlavní mycí zóny 900 mm, teplota dle DIN 10510 55 - 65 °C, výkon čerpadla předmycí zóny 1,5 kW každé, zóna závěrečného oplachu s recirkulačním oplachem, množství spotřebované vody na jeden koš je 1,3 litru při napojení na předmycí automat, délka zóny závěrečného oplachu 585 mm, myčka je vybavena systémem trojitého oplachu pro optimální spotřebu vody a závěrečný oplach, výkon čerpadla 0,11 kW, myčka je vybavena rekuperační jednotkou pro zpětné získávání tepla z odpadní páry, myčka je připojena na studenou vodu, jednoduchý kontrolní panel, HACCP s ukládáním dat, ovládací panel vybavený dotykovým displejem, ovládání možné i při použití ochranných rukavic, displej s ovládáním v českém jazyce, jednoduchá navigace se zabudovaným uživatelským manuálem a průvodcem zobrazující jednotlivé procesy myčky při čištění, servisu nebo údržbě, barevně odlišené systémy komunikace (modrá pro běžný provoz, žlutá vyžadující pozornost obsluhy a červená pro zásah autorizované servisní organizace), myčka je vybavena nádrží s oplachovým čerpadlem pro zajištění stálého tlaku a průtoku na vstupu do myčky</t>
  </si>
  <si>
    <t>Pol80</t>
  </si>
  <si>
    <t>Sušící zóna sušící zóna přímá napojená na tunelovou myčku nádobí, elektrické připojení sušící zóny přes myčku, délka sušící zóny 600 mm, výkon ohřevu 3 kW, celkový příkon 3,3 kW</t>
  </si>
  <si>
    <t>94</t>
  </si>
  <si>
    <t>Pol81</t>
  </si>
  <si>
    <t>Zatáčka výstupní motorová 180° nerezové provedení na rámové konstrukci, k pohonu využívá motorový dopravník a kuželové válečky, rám je vyroben z nerezových jeklů, doplněný o výškově nastavitelné nohy, zatáčka je napojena k myčce na výstupní straně</t>
  </si>
  <si>
    <t>96</t>
  </si>
  <si>
    <t>Pol82</t>
  </si>
  <si>
    <t>Výstupní válečkový stůl nerezový výstupní válečkový stůl, válečky umístěny ve vyjímatelných kazetách s možností mytí v myčce, válečkou celodélkové v nerezovém provedení s ložisky, jeklová konstrukce 30 x 30 mm, nerezové nastavitelné nožky, vyspádovaná van</t>
  </si>
  <si>
    <t>98</t>
  </si>
  <si>
    <t>Výstupní válečkový stůl nerezový výstupní válečkový stůl, válečky umístěny ve vyjímatelných kazetách s možností mytí v myčce, válečkou celodélkové v nerezovém provedení s ložisky, jeklová konstrukce 30 x 30 mm, nerezové nastavitelné nožky, vyspádovaná vana stolu s napojením na odpad, stůl je opatřen kolečky pro snadné posunutí pro přístup k tunelové myčce nádobí, součástí stolu jsou také 3 ks modulů pro zásuvy mycích košů, každý z modulů obsahuje 3 zásuvy na mycí koše, stůl je také vybaven koncovým tlačítkem pro zastavení tunelové myčky nádobí v případě zaplnění výstupního stolu mycími koši, výstupní stůl doporučený a garantový výrobcem myčky nádobí na poz. E6</t>
  </si>
  <si>
    <t>Pol83</t>
  </si>
  <si>
    <t>Nástěnné umyvadlo, provedení s kolenovým ovládáním, součástí umyvadla sifon, vodovodní baterie a odnímatelný zvýšený zadní lem, výška lemu min. 500mm</t>
  </si>
  <si>
    <t>100</t>
  </si>
  <si>
    <t>Pol84</t>
  </si>
  <si>
    <t>Buben samonavijecí s hadící, samonavíjecí hadice a vodící válečky, délka min. 15 metrů, materiál nerez a NBR, odolné do teploty +90°C, max tlak min. 10 bar, součástí hadice 1x pistole vodící rozprašovací</t>
  </si>
  <si>
    <t>102</t>
  </si>
  <si>
    <t>Pol85</t>
  </si>
  <si>
    <t>Směšovací ventil pro regulaci vystupní teploty vody, určeno k připojení k bubnu na poz. E5</t>
  </si>
  <si>
    <t>104</t>
  </si>
  <si>
    <t>Pol86</t>
  </si>
  <si>
    <t>Automatický změkčovač vody, objemově řízená regenerace s možností přepnutí regenerace ně časově řízené, elektronické ovládání, v případě objemového nastavení možnost v rozsahu 0 99m3, objem pryskyřice min. 10 lt., možnost kontinuálního provozu tzn. při re</t>
  </si>
  <si>
    <t>106</t>
  </si>
  <si>
    <t>Automatický změkčovač vody, objemově řízená regenerace s možností přepnutí regenerace ně časově řízené, elektronické ovládání, v případě objemového nastavení možnost v rozsahu 0 99m3, objem pryskyřice min. 10 lt., možnost kontinuálního provozu tzn. při regeneraci zajištěna dodávka vody, součástí změkčovače vody filtr mechanických nečistot</t>
  </si>
  <si>
    <t>M</t>
  </si>
  <si>
    <t>Práce a dodávky M</t>
  </si>
  <si>
    <t>3</t>
  </si>
  <si>
    <t>42-M</t>
  </si>
  <si>
    <t>Montáž stroj.zař.prům.potr.a chlad.</t>
  </si>
  <si>
    <t>0000001</t>
  </si>
  <si>
    <t>Doprava a montáž technologie</t>
  </si>
  <si>
    <t>kpl</t>
  </si>
  <si>
    <t>1645171890</t>
  </si>
  <si>
    <t>VV</t>
  </si>
  <si>
    <t>Součet</t>
  </si>
  <si>
    <t>VRN - Vedlejší rozpočtové náklady</t>
  </si>
  <si>
    <t>5</t>
  </si>
  <si>
    <t>013254000</t>
  </si>
  <si>
    <t>Dokumentace skutečného provedení stavby</t>
  </si>
  <si>
    <t>CS ÚRS 2025 01</t>
  </si>
  <si>
    <t>1024</t>
  </si>
  <si>
    <t>-293564817</t>
  </si>
  <si>
    <t>020001000</t>
  </si>
  <si>
    <t>Příprava staveniště</t>
  </si>
  <si>
    <t>-2122375851</t>
  </si>
  <si>
    <t>030001000</t>
  </si>
  <si>
    <t>Zařízení staveniště</t>
  </si>
  <si>
    <t>-175449788</t>
  </si>
  <si>
    <t>041414000</t>
  </si>
  <si>
    <t>Plán BOZP</t>
  </si>
  <si>
    <t>373266752</t>
  </si>
  <si>
    <t>7</t>
  </si>
  <si>
    <t>043114000</t>
  </si>
  <si>
    <t>Zkoušky tlakové</t>
  </si>
  <si>
    <t>1983443161</t>
  </si>
  <si>
    <t>043144000</t>
  </si>
  <si>
    <t>Zkoušky těsnosti</t>
  </si>
  <si>
    <t>-855260503</t>
  </si>
  <si>
    <t>070001000</t>
  </si>
  <si>
    <t>Provozní vlivy</t>
  </si>
  <si>
    <t>5776246</t>
  </si>
  <si>
    <t>071103000</t>
  </si>
  <si>
    <t>Provoz investora</t>
  </si>
  <si>
    <t>1924138953</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</si>
</sst>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36">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sz val="7"/>
      <name val="Arial CE"/>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s>
  <cellStyleXfs count="2">
    <xf numFmtId="0" fontId="0" fillId="0" borderId="0"/>
    <xf numFmtId="0" fontId="35" fillId="0" borderId="0" applyNumberFormat="0" applyFill="0" applyBorder="0" applyAlignment="0" applyProtection="0"/>
  </cellStyleXfs>
  <cellXfs count="264">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xf numFmtId="0" fontId="0" fillId="0" borderId="3" xfId="0" applyBorder="1" applyProtection="1"/>
    <xf numFmtId="0" fontId="0" fillId="0" borderId="0" xfId="0" applyProtection="1"/>
    <xf numFmtId="0" fontId="12" fillId="0" borderId="0" xfId="0" applyFont="1" applyAlignment="1" applyProtection="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5"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5"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4" xfId="0" applyBorder="1" applyProtection="1"/>
    <xf numFmtId="0" fontId="0" fillId="0" borderId="0" xfId="0" applyFont="1" applyAlignment="1">
      <alignment vertical="center"/>
    </xf>
    <xf numFmtId="0" fontId="0" fillId="0" borderId="3" xfId="0" applyFont="1" applyBorder="1" applyAlignment="1" applyProtection="1">
      <alignment vertical="center"/>
    </xf>
    <xf numFmtId="0" fontId="0" fillId="0" borderId="0" xfId="0" applyFont="1" applyAlignment="1" applyProtection="1">
      <alignment vertical="center"/>
    </xf>
    <xf numFmtId="0" fontId="16" fillId="0" borderId="5" xfId="0" applyFont="1" applyBorder="1" applyAlignment="1" applyProtection="1">
      <alignment horizontal="left" vertical="center"/>
    </xf>
    <xf numFmtId="0" fontId="0" fillId="0" borderId="5" xfId="0" applyFont="1" applyBorder="1" applyAlignment="1" applyProtection="1">
      <alignment vertical="center"/>
    </xf>
    <xf numFmtId="4" fontId="16" fillId="0" borderId="5" xfId="0" applyNumberFormat="1" applyFont="1" applyBorder="1" applyAlignment="1" applyProtection="1">
      <alignment vertical="center"/>
    </xf>
    <xf numFmtId="0" fontId="0" fillId="0" borderId="3" xfId="0" applyFont="1" applyBorder="1" applyAlignment="1">
      <alignment vertical="center"/>
    </xf>
    <xf numFmtId="0" fontId="1" fillId="0" borderId="0" xfId="0" applyFont="1" applyAlignment="1" applyProtection="1">
      <alignment horizontal="right" vertical="center"/>
    </xf>
    <xf numFmtId="0" fontId="1" fillId="0" borderId="3"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17" fillId="0" borderId="0" xfId="0" applyNumberFormat="1" applyFont="1" applyAlignment="1" applyProtection="1">
      <alignment vertical="center"/>
    </xf>
    <xf numFmtId="0" fontId="1" fillId="0" borderId="3" xfId="0" applyFont="1" applyBorder="1" applyAlignment="1">
      <alignment vertical="center"/>
    </xf>
    <xf numFmtId="0" fontId="17" fillId="0" borderId="0" xfId="0" applyFont="1" applyAlignment="1">
      <alignment horizontal="left" vertical="center"/>
    </xf>
    <xf numFmtId="0" fontId="0" fillId="3" borderId="0" xfId="0" applyFont="1" applyFill="1" applyAlignment="1" applyProtection="1">
      <alignment vertical="center"/>
    </xf>
    <xf numFmtId="0" fontId="4" fillId="3" borderId="6" xfId="0" applyFont="1" applyFill="1" applyBorder="1" applyAlignment="1" applyProtection="1">
      <alignment horizontal="left" vertical="center"/>
    </xf>
    <xf numFmtId="0" fontId="0" fillId="3" borderId="7" xfId="0" applyFont="1" applyFill="1" applyBorder="1" applyAlignment="1" applyProtection="1">
      <alignment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4" fontId="4" fillId="3" borderId="7"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0" fillId="0" borderId="3" xfId="0" applyBorder="1" applyAlignment="1" applyProtection="1">
      <alignment vertical="center"/>
    </xf>
    <xf numFmtId="0" fontId="0" fillId="0" borderId="0" xfId="0" applyAlignment="1" applyProtection="1">
      <alignment vertical="center"/>
    </xf>
    <xf numFmtId="0" fontId="18" fillId="0" borderId="4" xfId="0" applyFont="1" applyBorder="1" applyAlignment="1" applyProtection="1">
      <alignment horizontal="left" vertical="center"/>
    </xf>
    <xf numFmtId="0" fontId="0" fillId="0" borderId="4" xfId="0" applyBorder="1" applyAlignment="1" applyProtection="1">
      <alignment vertical="center"/>
    </xf>
    <xf numFmtId="0" fontId="0" fillId="0" borderId="3" xfId="0" applyBorder="1" applyAlignment="1">
      <alignment vertical="center"/>
    </xf>
    <xf numFmtId="0" fontId="1" fillId="0" borderId="5" xfId="0" applyFont="1" applyBorder="1" applyAlignment="1" applyProtection="1">
      <alignment horizontal="left" vertical="center"/>
    </xf>
    <xf numFmtId="0" fontId="0" fillId="0" borderId="4" xfId="0" applyFont="1" applyBorder="1" applyAlignment="1" applyProtection="1">
      <alignmen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Alignment="1" applyProtection="1">
      <alignment vertical="center"/>
    </xf>
    <xf numFmtId="0" fontId="2" fillId="0" borderId="3" xfId="0" applyFont="1" applyBorder="1" applyAlignment="1">
      <alignment vertical="center"/>
    </xf>
    <xf numFmtId="0" fontId="3" fillId="0" borderId="3"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3" xfId="0" applyFont="1" applyBorder="1" applyAlignment="1">
      <alignment vertical="center"/>
    </xf>
    <xf numFmtId="0" fontId="16"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19" fillId="0" borderId="11" xfId="0" applyFont="1" applyBorder="1" applyAlignment="1">
      <alignment horizontal="center" vertical="center"/>
    </xf>
    <xf numFmtId="0" fontId="19" fillId="0" borderId="12" xfId="0" applyFont="1" applyBorder="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20" fillId="0" borderId="14" xfId="0" applyFont="1" applyBorder="1" applyAlignment="1">
      <alignment horizontal="left" vertical="center"/>
    </xf>
    <xf numFmtId="0" fontId="20" fillId="0" borderId="0" xfId="0" applyFont="1" applyBorder="1" applyAlignment="1">
      <alignment horizontal="left" vertical="center"/>
    </xf>
    <xf numFmtId="0" fontId="0" fillId="0" borderId="0" xfId="0" applyFont="1" applyBorder="1" applyAlignment="1">
      <alignment vertical="center"/>
    </xf>
    <xf numFmtId="0" fontId="0" fillId="0" borderId="15" xfId="0" applyFont="1" applyBorder="1" applyAlignment="1">
      <alignment vertical="center"/>
    </xf>
    <xf numFmtId="0" fontId="20" fillId="0" borderId="14" xfId="0" applyFont="1" applyBorder="1" applyAlignment="1" applyProtection="1">
      <alignment horizontal="left" vertical="center"/>
    </xf>
    <xf numFmtId="0" fontId="20"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5" xfId="0" applyFont="1" applyBorder="1" applyAlignment="1" applyProtection="1">
      <alignment vertical="center"/>
    </xf>
    <xf numFmtId="0" fontId="21" fillId="4" borderId="6" xfId="0" applyFont="1" applyFill="1" applyBorder="1" applyAlignment="1" applyProtection="1">
      <alignment horizontal="center" vertical="center"/>
    </xf>
    <xf numFmtId="0" fontId="21" fillId="4" borderId="7" xfId="0" applyFont="1" applyFill="1" applyBorder="1" applyAlignment="1" applyProtection="1">
      <alignment horizontal="left" vertical="center"/>
    </xf>
    <xf numFmtId="0" fontId="0" fillId="4" borderId="7" xfId="0" applyFont="1" applyFill="1" applyBorder="1" applyAlignment="1" applyProtection="1">
      <alignment vertical="center"/>
    </xf>
    <xf numFmtId="0" fontId="21" fillId="4" borderId="7" xfId="0" applyFont="1" applyFill="1" applyBorder="1" applyAlignment="1" applyProtection="1">
      <alignment horizontal="center" vertical="center"/>
    </xf>
    <xf numFmtId="0" fontId="21" fillId="4" borderId="7" xfId="0" applyFont="1" applyFill="1" applyBorder="1" applyAlignment="1" applyProtection="1">
      <alignment horizontal="right" vertical="center"/>
    </xf>
    <xf numFmtId="0" fontId="21" fillId="4" borderId="8" xfId="0" applyFont="1" applyFill="1" applyBorder="1" applyAlignment="1" applyProtection="1">
      <alignment horizontal="left" vertical="center"/>
    </xf>
    <xf numFmtId="0" fontId="21" fillId="4" borderId="0" xfId="0" applyFont="1" applyFill="1" applyAlignment="1" applyProtection="1">
      <alignment horizontal="center" vertical="center"/>
    </xf>
    <xf numFmtId="0" fontId="22" fillId="0" borderId="16" xfId="0" applyFont="1" applyBorder="1" applyAlignment="1" applyProtection="1">
      <alignment horizontal="center" vertical="center" wrapText="1"/>
    </xf>
    <xf numFmtId="0" fontId="22" fillId="0" borderId="17" xfId="0" applyFont="1" applyBorder="1" applyAlignment="1" applyProtection="1">
      <alignment horizontal="center" vertical="center" wrapText="1"/>
    </xf>
    <xf numFmtId="0" fontId="22" fillId="0" borderId="18" xfId="0" applyFont="1" applyBorder="1" applyAlignment="1" applyProtection="1">
      <alignment horizontal="center" vertical="center" wrapText="1"/>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4" fillId="0" borderId="3" xfId="0" applyFont="1" applyBorder="1" applyAlignment="1" applyProtection="1">
      <alignment vertical="center"/>
    </xf>
    <xf numFmtId="0" fontId="23" fillId="0" borderId="0" xfId="0" applyFont="1" applyAlignment="1" applyProtection="1">
      <alignment horizontal="left" vertical="center"/>
    </xf>
    <xf numFmtId="0" fontId="23" fillId="0" borderId="0" xfId="0" applyFont="1" applyAlignment="1" applyProtection="1">
      <alignment vertical="center"/>
    </xf>
    <xf numFmtId="4" fontId="23" fillId="0" borderId="0" xfId="0" applyNumberFormat="1" applyFont="1" applyAlignment="1" applyProtection="1">
      <alignment horizontal="right" vertical="center"/>
    </xf>
    <xf numFmtId="4" fontId="23"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3" xfId="0" applyFont="1" applyBorder="1" applyAlignment="1">
      <alignment vertical="center"/>
    </xf>
    <xf numFmtId="4" fontId="19" fillId="0" borderId="14" xfId="0" applyNumberFormat="1" applyFont="1" applyBorder="1" applyAlignment="1" applyProtection="1">
      <alignment vertical="center"/>
    </xf>
    <xf numFmtId="4" fontId="19" fillId="0" borderId="0" xfId="0" applyNumberFormat="1" applyFont="1" applyBorder="1" applyAlignment="1" applyProtection="1">
      <alignment vertical="center"/>
    </xf>
    <xf numFmtId="166" fontId="19" fillId="0" borderId="0" xfId="0" applyNumberFormat="1" applyFont="1" applyBorder="1" applyAlignment="1" applyProtection="1">
      <alignment vertical="center"/>
    </xf>
    <xf numFmtId="4" fontId="19" fillId="0" borderId="15" xfId="0" applyNumberFormat="1" applyFont="1" applyBorder="1" applyAlignment="1" applyProtection="1">
      <alignment vertical="center"/>
    </xf>
    <xf numFmtId="0" fontId="4" fillId="0" borderId="0" xfId="0" applyFont="1" applyAlignment="1">
      <alignment horizontal="left" vertical="center"/>
    </xf>
    <xf numFmtId="0" fontId="24" fillId="0" borderId="0" xfId="0" applyFont="1" applyAlignment="1">
      <alignment horizontal="left" vertical="center"/>
    </xf>
    <xf numFmtId="0" fontId="25" fillId="0" borderId="0" xfId="1" applyFont="1" applyAlignment="1">
      <alignment horizontal="center" vertical="center"/>
    </xf>
    <xf numFmtId="0" fontId="5" fillId="0" borderId="3" xfId="0" applyFont="1" applyBorder="1" applyAlignment="1" applyProtection="1">
      <alignment vertical="center"/>
    </xf>
    <xf numFmtId="0" fontId="26" fillId="0" borderId="0" xfId="0" applyFont="1" applyAlignment="1" applyProtection="1">
      <alignment vertical="center"/>
    </xf>
    <xf numFmtId="0" fontId="26" fillId="0" borderId="0" xfId="0" applyFont="1" applyAlignment="1" applyProtection="1">
      <alignment horizontal="left" vertical="center" wrapText="1"/>
    </xf>
    <xf numFmtId="0" fontId="27" fillId="0" borderId="0" xfId="0" applyFont="1" applyAlignment="1" applyProtection="1">
      <alignment vertical="center"/>
    </xf>
    <xf numFmtId="4" fontId="27"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3" xfId="0" applyFont="1" applyBorder="1" applyAlignment="1">
      <alignment vertical="center"/>
    </xf>
    <xf numFmtId="4" fontId="28" fillId="0" borderId="14" xfId="0" applyNumberFormat="1" applyFont="1" applyBorder="1" applyAlignment="1" applyProtection="1">
      <alignment vertical="center"/>
    </xf>
    <xf numFmtId="4" fontId="28" fillId="0" borderId="0" xfId="0" applyNumberFormat="1" applyFont="1" applyBorder="1" applyAlignment="1" applyProtection="1">
      <alignment vertical="center"/>
    </xf>
    <xf numFmtId="166" fontId="28" fillId="0" borderId="0" xfId="0" applyNumberFormat="1" applyFont="1" applyBorder="1" applyAlignment="1" applyProtection="1">
      <alignment vertical="center"/>
    </xf>
    <xf numFmtId="4" fontId="28" fillId="0" borderId="15" xfId="0" applyNumberFormat="1" applyFont="1" applyBorder="1" applyAlignment="1" applyProtection="1">
      <alignment vertical="center"/>
    </xf>
    <xf numFmtId="0" fontId="5" fillId="0" borderId="0" xfId="0" applyFont="1" applyAlignment="1">
      <alignment horizontal="left" vertical="center"/>
    </xf>
    <xf numFmtId="4" fontId="28" fillId="0" borderId="19" xfId="0" applyNumberFormat="1" applyFont="1" applyBorder="1" applyAlignment="1" applyProtection="1">
      <alignment vertical="center"/>
    </xf>
    <xf numFmtId="4" fontId="28" fillId="0" borderId="20" xfId="0" applyNumberFormat="1" applyFont="1" applyBorder="1" applyAlignment="1" applyProtection="1">
      <alignment vertical="center"/>
    </xf>
    <xf numFmtId="166" fontId="28" fillId="0" borderId="20" xfId="0" applyNumberFormat="1" applyFont="1" applyBorder="1" applyAlignment="1" applyProtection="1">
      <alignment vertical="center"/>
    </xf>
    <xf numFmtId="4" fontId="28" fillId="0" borderId="21" xfId="0" applyNumberFormat="1" applyFont="1" applyBorder="1" applyAlignment="1" applyProtection="1">
      <alignment vertical="center"/>
    </xf>
    <xf numFmtId="0" fontId="0" fillId="0" borderId="1" xfId="0" applyBorder="1"/>
    <xf numFmtId="0" fontId="0" fillId="0" borderId="2" xfId="0" applyBorder="1"/>
    <xf numFmtId="0" fontId="12" fillId="0" borderId="0" xfId="0" applyFont="1" applyAlignment="1">
      <alignment horizontal="left" vertical="center"/>
    </xf>
    <xf numFmtId="0" fontId="29"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2" fillId="0" borderId="0" xfId="0" applyFont="1" applyAlignment="1">
      <alignment horizontal="left" vertical="center" wrapText="1"/>
    </xf>
    <xf numFmtId="0" fontId="0" fillId="0" borderId="3" xfId="0" applyBorder="1" applyAlignment="1">
      <alignment vertical="center" wrapText="1"/>
    </xf>
    <xf numFmtId="0" fontId="0" fillId="0" borderId="12" xfId="0" applyFont="1" applyBorder="1" applyAlignment="1">
      <alignment vertical="center"/>
    </xf>
    <xf numFmtId="0" fontId="16" fillId="0" borderId="0" xfId="0" applyFont="1" applyAlignment="1">
      <alignment horizontal="left" vertical="center"/>
    </xf>
    <xf numFmtId="4" fontId="23" fillId="0" borderId="0" xfId="0" applyNumberFormat="1" applyFont="1" applyAlignment="1">
      <alignment vertical="center"/>
    </xf>
    <xf numFmtId="0" fontId="1" fillId="0" borderId="0" xfId="0" applyFont="1" applyAlignment="1">
      <alignment horizontal="right" vertical="center"/>
    </xf>
    <xf numFmtId="0" fontId="20"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18"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5" xfId="0" applyFont="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1" fillId="0" borderId="0" xfId="0" applyFont="1" applyAlignment="1" applyProtection="1">
      <alignment horizontal="left" vertical="center" wrapText="1"/>
    </xf>
    <xf numFmtId="0" fontId="21" fillId="4" borderId="0" xfId="0" applyFont="1" applyFill="1" applyAlignment="1" applyProtection="1">
      <alignment horizontal="left" vertical="center"/>
    </xf>
    <xf numFmtId="0" fontId="0" fillId="4" borderId="0" xfId="0" applyFont="1" applyFill="1" applyAlignment="1" applyProtection="1">
      <alignment vertical="center"/>
    </xf>
    <xf numFmtId="0" fontId="21" fillId="4" borderId="0" xfId="0" applyFont="1" applyFill="1" applyAlignment="1" applyProtection="1">
      <alignment horizontal="right" vertical="center"/>
    </xf>
    <xf numFmtId="0" fontId="30" fillId="0" borderId="0" xfId="0" applyFont="1" applyAlignment="1" applyProtection="1">
      <alignment horizontal="left" vertical="center"/>
    </xf>
    <xf numFmtId="0" fontId="6" fillId="0" borderId="3" xfId="0" applyFont="1" applyBorder="1" applyAlignment="1" applyProtection="1">
      <alignment vertical="center"/>
    </xf>
    <xf numFmtId="0" fontId="6" fillId="0" borderId="0" xfId="0" applyFont="1" applyAlignment="1" applyProtection="1">
      <alignment vertical="center"/>
    </xf>
    <xf numFmtId="0" fontId="6" fillId="0" borderId="20" xfId="0" applyFont="1" applyBorder="1" applyAlignment="1" applyProtection="1">
      <alignment horizontal="left" vertical="center"/>
    </xf>
    <xf numFmtId="0" fontId="6" fillId="0" borderId="20" xfId="0" applyFont="1" applyBorder="1" applyAlignment="1" applyProtection="1">
      <alignment vertical="center"/>
    </xf>
    <xf numFmtId="4" fontId="6" fillId="0" borderId="20" xfId="0" applyNumberFormat="1" applyFont="1" applyBorder="1" applyAlignment="1" applyProtection="1">
      <alignment vertical="center"/>
    </xf>
    <xf numFmtId="0" fontId="6" fillId="0" borderId="3" xfId="0" applyFont="1" applyBorder="1" applyAlignment="1">
      <alignment vertical="center"/>
    </xf>
    <xf numFmtId="0" fontId="7" fillId="0" borderId="3" xfId="0" applyFont="1" applyBorder="1" applyAlignment="1" applyProtection="1">
      <alignment vertical="center"/>
    </xf>
    <xf numFmtId="0" fontId="7" fillId="0" borderId="0" xfId="0" applyFont="1" applyAlignment="1" applyProtection="1">
      <alignment vertical="center"/>
    </xf>
    <xf numFmtId="0" fontId="7" fillId="0" borderId="20" xfId="0" applyFont="1" applyBorder="1" applyAlignment="1" applyProtection="1">
      <alignment horizontal="left" vertical="center"/>
    </xf>
    <xf numFmtId="0" fontId="7" fillId="0" borderId="20" xfId="0" applyFont="1" applyBorder="1" applyAlignment="1" applyProtection="1">
      <alignment vertical="center"/>
    </xf>
    <xf numFmtId="4" fontId="7" fillId="0" borderId="20" xfId="0" applyNumberFormat="1" applyFont="1" applyBorder="1" applyAlignment="1" applyProtection="1">
      <alignment vertical="center"/>
    </xf>
    <xf numFmtId="0" fontId="7" fillId="0" borderId="3" xfId="0"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pplyProtection="1">
      <alignment horizontal="center" vertical="center" wrapText="1"/>
    </xf>
    <xf numFmtId="0" fontId="21" fillId="4" borderId="16" xfId="0" applyFont="1" applyFill="1" applyBorder="1" applyAlignment="1" applyProtection="1">
      <alignment horizontal="center" vertical="center" wrapText="1"/>
    </xf>
    <xf numFmtId="0" fontId="21" fillId="4" borderId="17" xfId="0" applyFont="1" applyFill="1" applyBorder="1" applyAlignment="1" applyProtection="1">
      <alignment horizontal="center" vertical="center" wrapText="1"/>
    </xf>
    <xf numFmtId="0" fontId="21" fillId="4" borderId="18" xfId="0" applyFont="1" applyFill="1" applyBorder="1" applyAlignment="1" applyProtection="1">
      <alignment horizontal="center" vertical="center" wrapText="1"/>
    </xf>
    <xf numFmtId="0" fontId="0" fillId="0" borderId="3" xfId="0" applyBorder="1" applyAlignment="1">
      <alignment horizontal="center" vertical="center" wrapText="1"/>
    </xf>
    <xf numFmtId="4" fontId="23" fillId="0" borderId="0" xfId="0" applyNumberFormat="1" applyFont="1" applyAlignment="1" applyProtection="1"/>
    <xf numFmtId="0" fontId="0" fillId="0" borderId="12" xfId="0" applyBorder="1" applyAlignment="1" applyProtection="1">
      <alignment vertical="center"/>
    </xf>
    <xf numFmtId="166" fontId="31" fillId="0" borderId="12" xfId="0" applyNumberFormat="1" applyFont="1" applyBorder="1" applyAlignment="1" applyProtection="1"/>
    <xf numFmtId="166" fontId="31" fillId="0" borderId="13" xfId="0" applyNumberFormat="1" applyFont="1" applyBorder="1" applyAlignment="1" applyProtection="1"/>
    <xf numFmtId="4" fontId="32" fillId="0" borderId="0" xfId="0" applyNumberFormat="1" applyFont="1" applyAlignment="1">
      <alignment vertical="center"/>
    </xf>
    <xf numFmtId="0" fontId="8" fillId="0" borderId="3"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3" xfId="0" applyFont="1" applyBorder="1" applyAlignment="1"/>
    <xf numFmtId="0" fontId="8" fillId="0" borderId="14"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5"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21" fillId="0" borderId="22" xfId="0" applyFont="1" applyBorder="1" applyAlignment="1" applyProtection="1">
      <alignment horizontal="center" vertical="center"/>
    </xf>
    <xf numFmtId="49" fontId="21" fillId="0" borderId="22" xfId="0" applyNumberFormat="1" applyFont="1" applyBorder="1" applyAlignment="1" applyProtection="1">
      <alignment horizontal="left" vertical="center" wrapText="1"/>
    </xf>
    <xf numFmtId="0" fontId="21" fillId="0" borderId="22" xfId="0" applyFont="1" applyBorder="1" applyAlignment="1" applyProtection="1">
      <alignment horizontal="left" vertical="center" wrapText="1"/>
    </xf>
    <xf numFmtId="0" fontId="21" fillId="0" borderId="22" xfId="0" applyFont="1" applyBorder="1" applyAlignment="1" applyProtection="1">
      <alignment horizontal="center" vertical="center" wrapText="1"/>
    </xf>
    <xf numFmtId="167" fontId="21" fillId="0" borderId="22" xfId="0" applyNumberFormat="1" applyFont="1" applyBorder="1" applyAlignment="1" applyProtection="1">
      <alignment vertical="center"/>
    </xf>
    <xf numFmtId="4" fontId="21" fillId="2" borderId="22" xfId="0" applyNumberFormat="1" applyFont="1" applyFill="1" applyBorder="1" applyAlignment="1" applyProtection="1">
      <alignment vertical="center"/>
      <protection locked="0"/>
    </xf>
    <xf numFmtId="4" fontId="21" fillId="0" borderId="22" xfId="0" applyNumberFormat="1" applyFont="1" applyBorder="1" applyAlignment="1" applyProtection="1">
      <alignment vertical="center"/>
    </xf>
    <xf numFmtId="0" fontId="22" fillId="2" borderId="14" xfId="0" applyFont="1" applyFill="1" applyBorder="1" applyAlignment="1" applyProtection="1">
      <alignment horizontal="left" vertical="center"/>
      <protection locked="0"/>
    </xf>
    <xf numFmtId="0" fontId="22" fillId="0" borderId="0" xfId="0" applyFont="1" applyBorder="1" applyAlignment="1" applyProtection="1">
      <alignment horizontal="center" vertical="center"/>
    </xf>
    <xf numFmtId="166" fontId="22" fillId="0" borderId="0" xfId="0" applyNumberFormat="1" applyFont="1" applyBorder="1" applyAlignment="1" applyProtection="1">
      <alignment vertical="center"/>
    </xf>
    <xf numFmtId="166" fontId="22" fillId="0" borderId="15" xfId="0" applyNumberFormat="1" applyFont="1" applyBorder="1" applyAlignment="1" applyProtection="1">
      <alignment vertical="center"/>
    </xf>
    <xf numFmtId="0" fontId="21" fillId="0" borderId="0" xfId="0" applyFont="1" applyAlignment="1">
      <alignment horizontal="left" vertical="center"/>
    </xf>
    <xf numFmtId="4" fontId="0" fillId="0" borderId="0" xfId="0" applyNumberFormat="1" applyFont="1" applyAlignment="1">
      <alignment vertical="center"/>
    </xf>
    <xf numFmtId="0" fontId="33" fillId="0" borderId="0" xfId="0" applyFont="1" applyAlignment="1" applyProtection="1">
      <alignment horizontal="left" vertical="center"/>
    </xf>
    <xf numFmtId="0" fontId="34" fillId="0" borderId="0" xfId="0" applyFont="1" applyAlignment="1" applyProtection="1">
      <alignment horizontal="left" vertical="center" wrapText="1"/>
    </xf>
    <xf numFmtId="0" fontId="0" fillId="0" borderId="0" xfId="0" applyFont="1" applyAlignment="1" applyProtection="1">
      <alignment vertical="center"/>
      <protection locked="0"/>
    </xf>
    <xf numFmtId="0" fontId="0" fillId="0" borderId="14" xfId="0" applyFont="1" applyBorder="1" applyAlignment="1" applyProtection="1">
      <alignment vertical="center"/>
    </xf>
    <xf numFmtId="0" fontId="0" fillId="0" borderId="0" xfId="0" applyBorder="1" applyAlignment="1" applyProtection="1">
      <alignment vertical="center"/>
    </xf>
    <xf numFmtId="0" fontId="7" fillId="0" borderId="0" xfId="0" applyFont="1" applyAlignment="1" applyProtection="1">
      <alignment horizontal="left"/>
    </xf>
    <xf numFmtId="4" fontId="7" fillId="0" borderId="0" xfId="0" applyNumberFormat="1" applyFont="1" applyAlignment="1" applyProtection="1"/>
    <xf numFmtId="0" fontId="9" fillId="0" borderId="3"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lignment horizontal="left" vertical="center"/>
    </xf>
    <xf numFmtId="0" fontId="10" fillId="0" borderId="3"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3" xfId="0" applyFont="1" applyBorder="1" applyAlignment="1">
      <alignment vertical="center"/>
    </xf>
    <xf numFmtId="0" fontId="10" fillId="0" borderId="19" xfId="0" applyFont="1" applyBorder="1" applyAlignment="1" applyProtection="1">
      <alignment vertical="center"/>
    </xf>
    <xf numFmtId="0" fontId="10" fillId="0" borderId="20" xfId="0" applyFont="1" applyBorder="1" applyAlignment="1" applyProtection="1">
      <alignment vertical="center"/>
    </xf>
    <xf numFmtId="0" fontId="10" fillId="0" borderId="21" xfId="0" applyFont="1" applyBorder="1" applyAlignment="1" applyProtection="1">
      <alignment vertical="center"/>
    </xf>
    <xf numFmtId="0" fontId="10" fillId="0" borderId="0" xfId="0" applyFont="1" applyAlignment="1">
      <alignment horizontal="left" vertical="center"/>
    </xf>
    <xf numFmtId="0" fontId="10" fillId="0" borderId="14" xfId="0" applyFont="1" applyBorder="1" applyAlignment="1" applyProtection="1">
      <alignment vertical="center"/>
    </xf>
    <xf numFmtId="0" fontId="10" fillId="0" borderId="0" xfId="0" applyFont="1" applyBorder="1" applyAlignment="1" applyProtection="1">
      <alignment vertical="center"/>
    </xf>
    <xf numFmtId="0" fontId="10" fillId="0" borderId="15" xfId="0" applyFont="1" applyBorder="1" applyAlignment="1" applyProtection="1">
      <alignment vertical="center"/>
    </xf>
    <xf numFmtId="0" fontId="0" fillId="0" borderId="19" xfId="0" applyFont="1" applyBorder="1" applyAlignment="1" applyProtection="1">
      <alignment vertical="center"/>
    </xf>
    <xf numFmtId="0" fontId="0" fillId="0" borderId="20" xfId="0" applyBorder="1" applyAlignment="1" applyProtection="1">
      <alignment vertical="center"/>
    </xf>
    <xf numFmtId="0" fontId="0" fillId="0" borderId="20" xfId="0" applyFont="1" applyBorder="1" applyAlignment="1" applyProtection="1">
      <alignment vertical="center"/>
    </xf>
    <xf numFmtId="0" fontId="0" fillId="0" borderId="21" xfId="0" applyFont="1" applyBorder="1" applyAlignment="1" applyProtection="1">
      <alignment vertical="center"/>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styles" Target="styles.xml" /><Relationship Id="rId5" Type="http://schemas.openxmlformats.org/officeDocument/2006/relationships/theme" Target="theme/theme1.xml" /><Relationship Id="rId6" Type="http://schemas.openxmlformats.org/officeDocument/2006/relationships/calcChain" Target="calcChain.xml" /><Relationship Id="rId7"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2031" style="1" customWidth="1"/>
    <col min="2" max="2" width="1.667969" style="1" customWidth="1"/>
    <col min="3" max="3" width="4.160156" style="1" customWidth="1"/>
    <col min="4" max="4" width="2.660156" style="1" customWidth="1"/>
    <col min="5" max="5" width="2.660156" style="1" customWidth="1"/>
    <col min="6" max="6" width="2.660156" style="1" customWidth="1"/>
    <col min="7" max="7" width="2.660156" style="1" customWidth="1"/>
    <col min="8" max="8" width="2.660156" style="1" customWidth="1"/>
    <col min="9" max="9" width="2.660156" style="1" customWidth="1"/>
    <col min="10" max="10" width="2.660156" style="1" customWidth="1"/>
    <col min="11" max="11" width="2.660156" style="1" customWidth="1"/>
    <col min="12" max="12" width="2.660156" style="1" customWidth="1"/>
    <col min="13" max="13" width="2.660156" style="1" customWidth="1"/>
    <col min="14" max="14" width="2.660156" style="1" customWidth="1"/>
    <col min="15" max="15" width="2.660156" style="1" customWidth="1"/>
    <col min="16" max="16" width="2.660156" style="1" customWidth="1"/>
    <col min="17" max="17" width="2.660156" style="1" customWidth="1"/>
    <col min="18" max="18" width="2.660156" style="1" customWidth="1"/>
    <col min="19" max="19" width="2.660156" style="1" customWidth="1"/>
    <col min="20" max="20" width="2.660156" style="1" customWidth="1"/>
    <col min="21" max="21" width="2.660156" style="1" customWidth="1"/>
    <col min="22" max="22" width="2.660156" style="1" customWidth="1"/>
    <col min="23" max="23" width="2.660156" style="1" customWidth="1"/>
    <col min="24" max="24" width="2.660156" style="1" customWidth="1"/>
    <col min="25" max="25" width="2.660156" style="1" customWidth="1"/>
    <col min="26" max="26" width="2.660156" style="1" customWidth="1"/>
    <col min="27" max="27" width="2.660156" style="1" customWidth="1"/>
    <col min="28" max="28" width="2.660156" style="1" customWidth="1"/>
    <col min="29" max="29" width="2.660156" style="1" customWidth="1"/>
    <col min="30" max="30" width="2.660156" style="1" customWidth="1"/>
    <col min="31" max="31" width="2.660156" style="1" customWidth="1"/>
    <col min="32" max="32" width="2.660156" style="1" customWidth="1"/>
    <col min="33" max="33" width="2.660156" style="1" customWidth="1"/>
    <col min="34" max="34" width="3.332031" style="1" customWidth="1"/>
    <col min="35" max="35" width="31.66016" style="1" customWidth="1"/>
    <col min="36" max="36" width="2.5" style="1" customWidth="1"/>
    <col min="37" max="37" width="2.5" style="1" customWidth="1"/>
    <col min="38" max="38" width="8.332031" style="1" customWidth="1"/>
    <col min="39" max="39" width="3.332031" style="1" customWidth="1"/>
    <col min="40" max="40" width="13.33203" style="1" customWidth="1"/>
    <col min="41" max="41" width="7.5" style="1" customWidth="1"/>
    <col min="42" max="42" width="4.160156" style="1" customWidth="1"/>
    <col min="43" max="43" width="15.66016" style="1" hidden="1" customWidth="1"/>
    <col min="44" max="44" width="13.66016" style="1" customWidth="1"/>
    <col min="45" max="45" width="25.83203" style="1" hidden="1" customWidth="1"/>
    <col min="46" max="46" width="25.83203" style="1" hidden="1" customWidth="1"/>
    <col min="47" max="47" width="25.83203" style="1" hidden="1" customWidth="1"/>
    <col min="48" max="48" width="21.66016" style="1" hidden="1" customWidth="1"/>
    <col min="49" max="49" width="21.66016" style="1" hidden="1" customWidth="1"/>
    <col min="50" max="50" width="25" style="1" hidden="1" customWidth="1"/>
    <col min="51" max="51" width="25" style="1" hidden="1" customWidth="1"/>
    <col min="52" max="52" width="21.66016" style="1" hidden="1" customWidth="1"/>
    <col min="53" max="53" width="19.16016" style="1" hidden="1" customWidth="1"/>
    <col min="54" max="54" width="25" style="1" hidden="1" customWidth="1"/>
    <col min="55" max="55" width="21.66016" style="1" hidden="1" customWidth="1"/>
    <col min="56" max="56" width="19.16016" style="1" hidden="1" customWidth="1"/>
    <col min="57" max="57" width="66.5" style="1" customWidth="1"/>
    <col min="71" max="71" width="9.332031" style="1" hidden="1"/>
    <col min="72" max="72" width="9.332031" style="1" hidden="1"/>
    <col min="73" max="73" width="9.332031" style="1" hidden="1"/>
    <col min="74" max="74" width="9.332031" style="1" hidden="1"/>
    <col min="75" max="75" width="9.332031" style="1" hidden="1"/>
    <col min="76" max="76" width="9.332031" style="1" hidden="1"/>
    <col min="77" max="77" width="9.332031" style="1" hidden="1"/>
    <col min="78" max="78" width="9.332031" style="1" hidden="1"/>
    <col min="79" max="79" width="9.332031" style="1" hidden="1"/>
    <col min="80" max="80" width="9.332031" style="1" hidden="1"/>
    <col min="81" max="81" width="9.332031" style="1" hidden="1"/>
    <col min="82" max="82" width="9.332031" style="1" hidden="1"/>
    <col min="83" max="83" width="9.332031" style="1" hidden="1"/>
    <col min="84" max="84" width="9.332031" style="1" hidden="1"/>
    <col min="85" max="85" width="9.332031" style="1" hidden="1"/>
    <col min="86" max="86" width="9.332031" style="1" hidden="1"/>
    <col min="87" max="87" width="9.332031" style="1" hidden="1"/>
    <col min="88" max="88" width="9.332031" style="1" hidden="1"/>
    <col min="89" max="89" width="9.332031" style="1" hidden="1"/>
    <col min="90" max="90" width="9.332031" style="1" hidden="1"/>
    <col min="91" max="91" width="9.332031" style="1" hidden="1"/>
  </cols>
  <sheetData>
    <row r="1">
      <c r="A1" s="15" t="s">
        <v>0</v>
      </c>
      <c r="AZ1" s="15" t="s">
        <v>1</v>
      </c>
      <c r="BA1" s="15" t="s">
        <v>2</v>
      </c>
      <c r="BB1" s="15" t="s">
        <v>3</v>
      </c>
      <c r="BT1" s="15" t="s">
        <v>4</v>
      </c>
      <c r="BU1" s="15" t="s">
        <v>4</v>
      </c>
      <c r="BV1" s="15" t="s">
        <v>5</v>
      </c>
    </row>
    <row r="2" s="1" customFormat="1" ht="36.96" customHeight="1">
      <c r="AR2" s="1"/>
      <c r="AS2" s="1"/>
      <c r="AT2" s="1"/>
      <c r="AU2" s="1"/>
      <c r="AV2" s="1"/>
      <c r="AW2" s="1"/>
      <c r="AX2" s="1"/>
      <c r="AY2" s="1"/>
      <c r="AZ2" s="1"/>
      <c r="BA2" s="1"/>
      <c r="BB2" s="1"/>
      <c r="BC2" s="1"/>
      <c r="BD2" s="1"/>
      <c r="BE2" s="1"/>
      <c r="BS2" s="16" t="s">
        <v>6</v>
      </c>
      <c r="BT2" s="16" t="s">
        <v>7</v>
      </c>
    </row>
    <row r="3" s="1" customFormat="1" ht="6.96" customHeight="1">
      <c r="B3" s="17"/>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9"/>
      <c r="BS3" s="16" t="s">
        <v>6</v>
      </c>
      <c r="BT3" s="16" t="s">
        <v>8</v>
      </c>
    </row>
    <row r="4" s="1" customFormat="1" ht="24.96" customHeight="1">
      <c r="B4" s="20"/>
      <c r="C4" s="21"/>
      <c r="D4" s="22" t="s">
        <v>9</v>
      </c>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19"/>
      <c r="AS4" s="23" t="s">
        <v>10</v>
      </c>
      <c r="BE4" s="24" t="s">
        <v>11</v>
      </c>
      <c r="BS4" s="16" t="s">
        <v>12</v>
      </c>
    </row>
    <row r="5" s="1" customFormat="1" ht="12" customHeight="1">
      <c r="B5" s="20"/>
      <c r="C5" s="21"/>
      <c r="D5" s="25" t="s">
        <v>13</v>
      </c>
      <c r="E5" s="21"/>
      <c r="F5" s="21"/>
      <c r="G5" s="21"/>
      <c r="H5" s="21"/>
      <c r="I5" s="21"/>
      <c r="J5" s="21"/>
      <c r="K5" s="26" t="s">
        <v>14</v>
      </c>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19"/>
      <c r="BE5" s="27" t="s">
        <v>15</v>
      </c>
      <c r="BS5" s="16" t="s">
        <v>6</v>
      </c>
    </row>
    <row r="6" s="1" customFormat="1" ht="36.96" customHeight="1">
      <c r="B6" s="20"/>
      <c r="C6" s="21"/>
      <c r="D6" s="28" t="s">
        <v>16</v>
      </c>
      <c r="E6" s="21"/>
      <c r="F6" s="21"/>
      <c r="G6" s="21"/>
      <c r="H6" s="21"/>
      <c r="I6" s="21"/>
      <c r="J6" s="21"/>
      <c r="K6" s="29" t="s">
        <v>17</v>
      </c>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19"/>
      <c r="BE6" s="30"/>
      <c r="BS6" s="16" t="s">
        <v>6</v>
      </c>
    </row>
    <row r="7" s="1" customFormat="1" ht="12" customHeight="1">
      <c r="B7" s="20"/>
      <c r="C7" s="21"/>
      <c r="D7" s="31" t="s">
        <v>18</v>
      </c>
      <c r="E7" s="21"/>
      <c r="F7" s="21"/>
      <c r="G7" s="21"/>
      <c r="H7" s="21"/>
      <c r="I7" s="21"/>
      <c r="J7" s="21"/>
      <c r="K7" s="26" t="s">
        <v>1</v>
      </c>
      <c r="L7" s="21"/>
      <c r="M7" s="21"/>
      <c r="N7" s="21"/>
      <c r="O7" s="21"/>
      <c r="P7" s="21"/>
      <c r="Q7" s="21"/>
      <c r="R7" s="21"/>
      <c r="S7" s="21"/>
      <c r="T7" s="21"/>
      <c r="U7" s="21"/>
      <c r="V7" s="21"/>
      <c r="W7" s="21"/>
      <c r="X7" s="21"/>
      <c r="Y7" s="21"/>
      <c r="Z7" s="21"/>
      <c r="AA7" s="21"/>
      <c r="AB7" s="21"/>
      <c r="AC7" s="21"/>
      <c r="AD7" s="21"/>
      <c r="AE7" s="21"/>
      <c r="AF7" s="21"/>
      <c r="AG7" s="21"/>
      <c r="AH7" s="21"/>
      <c r="AI7" s="21"/>
      <c r="AJ7" s="21"/>
      <c r="AK7" s="31" t="s">
        <v>19</v>
      </c>
      <c r="AL7" s="21"/>
      <c r="AM7" s="21"/>
      <c r="AN7" s="26" t="s">
        <v>1</v>
      </c>
      <c r="AO7" s="21"/>
      <c r="AP7" s="21"/>
      <c r="AQ7" s="21"/>
      <c r="AR7" s="19"/>
      <c r="BE7" s="30"/>
      <c r="BS7" s="16" t="s">
        <v>6</v>
      </c>
    </row>
    <row r="8" s="1" customFormat="1" ht="12" customHeight="1">
      <c r="B8" s="20"/>
      <c r="C8" s="21"/>
      <c r="D8" s="31" t="s">
        <v>20</v>
      </c>
      <c r="E8" s="21"/>
      <c r="F8" s="21"/>
      <c r="G8" s="21"/>
      <c r="H8" s="21"/>
      <c r="I8" s="21"/>
      <c r="J8" s="21"/>
      <c r="K8" s="26" t="s">
        <v>21</v>
      </c>
      <c r="L8" s="21"/>
      <c r="M8" s="21"/>
      <c r="N8" s="21"/>
      <c r="O8" s="21"/>
      <c r="P8" s="21"/>
      <c r="Q8" s="21"/>
      <c r="R8" s="21"/>
      <c r="S8" s="21"/>
      <c r="T8" s="21"/>
      <c r="U8" s="21"/>
      <c r="V8" s="21"/>
      <c r="W8" s="21"/>
      <c r="X8" s="21"/>
      <c r="Y8" s="21"/>
      <c r="Z8" s="21"/>
      <c r="AA8" s="21"/>
      <c r="AB8" s="21"/>
      <c r="AC8" s="21"/>
      <c r="AD8" s="21"/>
      <c r="AE8" s="21"/>
      <c r="AF8" s="21"/>
      <c r="AG8" s="21"/>
      <c r="AH8" s="21"/>
      <c r="AI8" s="21"/>
      <c r="AJ8" s="21"/>
      <c r="AK8" s="31" t="s">
        <v>22</v>
      </c>
      <c r="AL8" s="21"/>
      <c r="AM8" s="21"/>
      <c r="AN8" s="32" t="s">
        <v>23</v>
      </c>
      <c r="AO8" s="21"/>
      <c r="AP8" s="21"/>
      <c r="AQ8" s="21"/>
      <c r="AR8" s="19"/>
      <c r="BE8" s="30"/>
      <c r="BS8" s="16" t="s">
        <v>6</v>
      </c>
    </row>
    <row r="9" s="1" customFormat="1" ht="14.4" customHeight="1">
      <c r="B9" s="20"/>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19"/>
      <c r="BE9" s="30"/>
      <c r="BS9" s="16" t="s">
        <v>6</v>
      </c>
    </row>
    <row r="10" s="1" customFormat="1" ht="12" customHeight="1">
      <c r="B10" s="20"/>
      <c r="C10" s="21"/>
      <c r="D10" s="31" t="s">
        <v>24</v>
      </c>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31" t="s">
        <v>25</v>
      </c>
      <c r="AL10" s="21"/>
      <c r="AM10" s="21"/>
      <c r="AN10" s="26" t="s">
        <v>26</v>
      </c>
      <c r="AO10" s="21"/>
      <c r="AP10" s="21"/>
      <c r="AQ10" s="21"/>
      <c r="AR10" s="19"/>
      <c r="BE10" s="30"/>
      <c r="BS10" s="16" t="s">
        <v>6</v>
      </c>
    </row>
    <row r="11" s="1" customFormat="1" ht="18.48" customHeight="1">
      <c r="B11" s="20"/>
      <c r="C11" s="21"/>
      <c r="D11" s="21"/>
      <c r="E11" s="26" t="s">
        <v>27</v>
      </c>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31" t="s">
        <v>28</v>
      </c>
      <c r="AL11" s="21"/>
      <c r="AM11" s="21"/>
      <c r="AN11" s="26" t="s">
        <v>1</v>
      </c>
      <c r="AO11" s="21"/>
      <c r="AP11" s="21"/>
      <c r="AQ11" s="21"/>
      <c r="AR11" s="19"/>
      <c r="BE11" s="30"/>
      <c r="BS11" s="16" t="s">
        <v>6</v>
      </c>
    </row>
    <row r="12" s="1" customFormat="1" ht="6.96" customHeight="1">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19"/>
      <c r="BE12" s="30"/>
      <c r="BS12" s="16" t="s">
        <v>6</v>
      </c>
    </row>
    <row r="13" s="1" customFormat="1" ht="12" customHeight="1">
      <c r="B13" s="20"/>
      <c r="C13" s="21"/>
      <c r="D13" s="31" t="s">
        <v>29</v>
      </c>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31" t="s">
        <v>25</v>
      </c>
      <c r="AL13" s="21"/>
      <c r="AM13" s="21"/>
      <c r="AN13" s="33" t="s">
        <v>30</v>
      </c>
      <c r="AO13" s="21"/>
      <c r="AP13" s="21"/>
      <c r="AQ13" s="21"/>
      <c r="AR13" s="19"/>
      <c r="BE13" s="30"/>
      <c r="BS13" s="16" t="s">
        <v>6</v>
      </c>
    </row>
    <row r="14">
      <c r="B14" s="20"/>
      <c r="C14" s="21"/>
      <c r="D14" s="21"/>
      <c r="E14" s="33" t="s">
        <v>30</v>
      </c>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1" t="s">
        <v>28</v>
      </c>
      <c r="AL14" s="21"/>
      <c r="AM14" s="21"/>
      <c r="AN14" s="33" t="s">
        <v>30</v>
      </c>
      <c r="AO14" s="21"/>
      <c r="AP14" s="21"/>
      <c r="AQ14" s="21"/>
      <c r="AR14" s="19"/>
      <c r="BE14" s="30"/>
      <c r="BS14" s="16" t="s">
        <v>6</v>
      </c>
    </row>
    <row r="15" s="1" customFormat="1" ht="6.96" customHeight="1">
      <c r="B15" s="20"/>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19"/>
      <c r="BE15" s="30"/>
      <c r="BS15" s="16" t="s">
        <v>4</v>
      </c>
    </row>
    <row r="16" s="1" customFormat="1" ht="12" customHeight="1">
      <c r="B16" s="20"/>
      <c r="C16" s="21"/>
      <c r="D16" s="31" t="s">
        <v>31</v>
      </c>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31" t="s">
        <v>25</v>
      </c>
      <c r="AL16" s="21"/>
      <c r="AM16" s="21"/>
      <c r="AN16" s="26" t="s">
        <v>32</v>
      </c>
      <c r="AO16" s="21"/>
      <c r="AP16" s="21"/>
      <c r="AQ16" s="21"/>
      <c r="AR16" s="19"/>
      <c r="BE16" s="30"/>
      <c r="BS16" s="16" t="s">
        <v>4</v>
      </c>
    </row>
    <row r="17" s="1" customFormat="1" ht="18.48" customHeight="1">
      <c r="B17" s="20"/>
      <c r="C17" s="21"/>
      <c r="D17" s="21"/>
      <c r="E17" s="26" t="s">
        <v>33</v>
      </c>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31" t="s">
        <v>28</v>
      </c>
      <c r="AL17" s="21"/>
      <c r="AM17" s="21"/>
      <c r="AN17" s="26" t="s">
        <v>34</v>
      </c>
      <c r="AO17" s="21"/>
      <c r="AP17" s="21"/>
      <c r="AQ17" s="21"/>
      <c r="AR17" s="19"/>
      <c r="BE17" s="30"/>
      <c r="BS17" s="16" t="s">
        <v>35</v>
      </c>
    </row>
    <row r="18" s="1" customFormat="1" ht="6.96" customHeight="1">
      <c r="B18" s="20"/>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19"/>
      <c r="BE18" s="30"/>
      <c r="BS18" s="16" t="s">
        <v>6</v>
      </c>
    </row>
    <row r="19" s="1" customFormat="1" ht="12" customHeight="1">
      <c r="B19" s="20"/>
      <c r="C19" s="21"/>
      <c r="D19" s="31" t="s">
        <v>36</v>
      </c>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31" t="s">
        <v>25</v>
      </c>
      <c r="AL19" s="21"/>
      <c r="AM19" s="21"/>
      <c r="AN19" s="26" t="s">
        <v>32</v>
      </c>
      <c r="AO19" s="21"/>
      <c r="AP19" s="21"/>
      <c r="AQ19" s="21"/>
      <c r="AR19" s="19"/>
      <c r="BE19" s="30"/>
      <c r="BS19" s="16" t="s">
        <v>6</v>
      </c>
    </row>
    <row r="20" s="1" customFormat="1" ht="18.48" customHeight="1">
      <c r="B20" s="20"/>
      <c r="C20" s="21"/>
      <c r="D20" s="21"/>
      <c r="E20" s="26" t="s">
        <v>33</v>
      </c>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31" t="s">
        <v>28</v>
      </c>
      <c r="AL20" s="21"/>
      <c r="AM20" s="21"/>
      <c r="AN20" s="26" t="s">
        <v>34</v>
      </c>
      <c r="AO20" s="21"/>
      <c r="AP20" s="21"/>
      <c r="AQ20" s="21"/>
      <c r="AR20" s="19"/>
      <c r="BE20" s="30"/>
      <c r="BS20" s="16" t="s">
        <v>35</v>
      </c>
    </row>
    <row r="21" s="1" customFormat="1" ht="6.96" customHeight="1">
      <c r="B21" s="20"/>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19"/>
      <c r="BE21" s="30"/>
    </row>
    <row r="22" s="1" customFormat="1" ht="12" customHeight="1">
      <c r="B22" s="20"/>
      <c r="C22" s="21"/>
      <c r="D22" s="31" t="s">
        <v>37</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19"/>
      <c r="BE22" s="30"/>
    </row>
    <row r="23" s="1" customFormat="1" ht="16.5" customHeight="1">
      <c r="B23" s="20"/>
      <c r="C23" s="21"/>
      <c r="D23" s="21"/>
      <c r="E23" s="35" t="s">
        <v>1</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21"/>
      <c r="AP23" s="21"/>
      <c r="AQ23" s="21"/>
      <c r="AR23" s="19"/>
      <c r="BE23" s="30"/>
    </row>
    <row r="24" s="1" customFormat="1" ht="6.96" customHeight="1">
      <c r="B24" s="20"/>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19"/>
      <c r="BE24" s="30"/>
    </row>
    <row r="25" s="1" customFormat="1" ht="6.96" customHeight="1">
      <c r="B25" s="20"/>
      <c r="C25" s="21"/>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21"/>
      <c r="AQ25" s="21"/>
      <c r="AR25" s="19"/>
      <c r="BE25" s="30"/>
    </row>
    <row r="26" s="2" customFormat="1" ht="25.92" customHeight="1">
      <c r="A26" s="37"/>
      <c r="B26" s="38"/>
      <c r="C26" s="39"/>
      <c r="D26" s="40" t="s">
        <v>38</v>
      </c>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2">
        <f>ROUND(AG94,2)</f>
        <v>0</v>
      </c>
      <c r="AL26" s="41"/>
      <c r="AM26" s="41"/>
      <c r="AN26" s="41"/>
      <c r="AO26" s="41"/>
      <c r="AP26" s="39"/>
      <c r="AQ26" s="39"/>
      <c r="AR26" s="43"/>
      <c r="BE26" s="30"/>
    </row>
    <row r="27" s="2" customFormat="1" ht="6.96" customHeight="1">
      <c r="A27" s="37"/>
      <c r="B27" s="38"/>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43"/>
      <c r="BE27" s="30"/>
    </row>
    <row r="28" s="2" customFormat="1">
      <c r="A28" s="37"/>
      <c r="B28" s="38"/>
      <c r="C28" s="39"/>
      <c r="D28" s="39"/>
      <c r="E28" s="39"/>
      <c r="F28" s="39"/>
      <c r="G28" s="39"/>
      <c r="H28" s="39"/>
      <c r="I28" s="39"/>
      <c r="J28" s="39"/>
      <c r="K28" s="39"/>
      <c r="L28" s="44" t="s">
        <v>39</v>
      </c>
      <c r="M28" s="44"/>
      <c r="N28" s="44"/>
      <c r="O28" s="44"/>
      <c r="P28" s="44"/>
      <c r="Q28" s="39"/>
      <c r="R28" s="39"/>
      <c r="S28" s="39"/>
      <c r="T28" s="39"/>
      <c r="U28" s="39"/>
      <c r="V28" s="39"/>
      <c r="W28" s="44" t="s">
        <v>40</v>
      </c>
      <c r="X28" s="44"/>
      <c r="Y28" s="44"/>
      <c r="Z28" s="44"/>
      <c r="AA28" s="44"/>
      <c r="AB28" s="44"/>
      <c r="AC28" s="44"/>
      <c r="AD28" s="44"/>
      <c r="AE28" s="44"/>
      <c r="AF28" s="39"/>
      <c r="AG28" s="39"/>
      <c r="AH28" s="39"/>
      <c r="AI28" s="39"/>
      <c r="AJ28" s="39"/>
      <c r="AK28" s="44" t="s">
        <v>41</v>
      </c>
      <c r="AL28" s="44"/>
      <c r="AM28" s="44"/>
      <c r="AN28" s="44"/>
      <c r="AO28" s="44"/>
      <c r="AP28" s="39"/>
      <c r="AQ28" s="39"/>
      <c r="AR28" s="43"/>
      <c r="BE28" s="30"/>
    </row>
    <row r="29" s="3" customFormat="1" ht="14.4" customHeight="1">
      <c r="A29" s="3"/>
      <c r="B29" s="45"/>
      <c r="C29" s="46"/>
      <c r="D29" s="31" t="s">
        <v>42</v>
      </c>
      <c r="E29" s="46"/>
      <c r="F29" s="31" t="s">
        <v>43</v>
      </c>
      <c r="G29" s="46"/>
      <c r="H29" s="46"/>
      <c r="I29" s="46"/>
      <c r="J29" s="46"/>
      <c r="K29" s="46"/>
      <c r="L29" s="47">
        <v>0.20999999999999999</v>
      </c>
      <c r="M29" s="46"/>
      <c r="N29" s="46"/>
      <c r="O29" s="46"/>
      <c r="P29" s="46"/>
      <c r="Q29" s="46"/>
      <c r="R29" s="46"/>
      <c r="S29" s="46"/>
      <c r="T29" s="46"/>
      <c r="U29" s="46"/>
      <c r="V29" s="46"/>
      <c r="W29" s="48">
        <f>ROUND(AZ94, 2)</f>
        <v>0</v>
      </c>
      <c r="X29" s="46"/>
      <c r="Y29" s="46"/>
      <c r="Z29" s="46"/>
      <c r="AA29" s="46"/>
      <c r="AB29" s="46"/>
      <c r="AC29" s="46"/>
      <c r="AD29" s="46"/>
      <c r="AE29" s="46"/>
      <c r="AF29" s="46"/>
      <c r="AG29" s="46"/>
      <c r="AH29" s="46"/>
      <c r="AI29" s="46"/>
      <c r="AJ29" s="46"/>
      <c r="AK29" s="48">
        <f>ROUND(AV94, 2)</f>
        <v>0</v>
      </c>
      <c r="AL29" s="46"/>
      <c r="AM29" s="46"/>
      <c r="AN29" s="46"/>
      <c r="AO29" s="46"/>
      <c r="AP29" s="46"/>
      <c r="AQ29" s="46"/>
      <c r="AR29" s="49"/>
      <c r="BE29" s="50"/>
    </row>
    <row r="30" s="3" customFormat="1" ht="14.4" customHeight="1">
      <c r="A30" s="3"/>
      <c r="B30" s="45"/>
      <c r="C30" s="46"/>
      <c r="D30" s="46"/>
      <c r="E30" s="46"/>
      <c r="F30" s="31" t="s">
        <v>44</v>
      </c>
      <c r="G30" s="46"/>
      <c r="H30" s="46"/>
      <c r="I30" s="46"/>
      <c r="J30" s="46"/>
      <c r="K30" s="46"/>
      <c r="L30" s="47">
        <v>0.12</v>
      </c>
      <c r="M30" s="46"/>
      <c r="N30" s="46"/>
      <c r="O30" s="46"/>
      <c r="P30" s="46"/>
      <c r="Q30" s="46"/>
      <c r="R30" s="46"/>
      <c r="S30" s="46"/>
      <c r="T30" s="46"/>
      <c r="U30" s="46"/>
      <c r="V30" s="46"/>
      <c r="W30" s="48">
        <f>ROUND(BA94, 2)</f>
        <v>0</v>
      </c>
      <c r="X30" s="46"/>
      <c r="Y30" s="46"/>
      <c r="Z30" s="46"/>
      <c r="AA30" s="46"/>
      <c r="AB30" s="46"/>
      <c r="AC30" s="46"/>
      <c r="AD30" s="46"/>
      <c r="AE30" s="46"/>
      <c r="AF30" s="46"/>
      <c r="AG30" s="46"/>
      <c r="AH30" s="46"/>
      <c r="AI30" s="46"/>
      <c r="AJ30" s="46"/>
      <c r="AK30" s="48">
        <f>ROUND(AW94, 2)</f>
        <v>0</v>
      </c>
      <c r="AL30" s="46"/>
      <c r="AM30" s="46"/>
      <c r="AN30" s="46"/>
      <c r="AO30" s="46"/>
      <c r="AP30" s="46"/>
      <c r="AQ30" s="46"/>
      <c r="AR30" s="49"/>
      <c r="BE30" s="50"/>
    </row>
    <row r="31" hidden="1" s="3" customFormat="1" ht="14.4" customHeight="1">
      <c r="A31" s="3"/>
      <c r="B31" s="45"/>
      <c r="C31" s="46"/>
      <c r="D31" s="46"/>
      <c r="E31" s="46"/>
      <c r="F31" s="31" t="s">
        <v>45</v>
      </c>
      <c r="G31" s="46"/>
      <c r="H31" s="46"/>
      <c r="I31" s="46"/>
      <c r="J31" s="46"/>
      <c r="K31" s="46"/>
      <c r="L31" s="47">
        <v>0.20999999999999999</v>
      </c>
      <c r="M31" s="46"/>
      <c r="N31" s="46"/>
      <c r="O31" s="46"/>
      <c r="P31" s="46"/>
      <c r="Q31" s="46"/>
      <c r="R31" s="46"/>
      <c r="S31" s="46"/>
      <c r="T31" s="46"/>
      <c r="U31" s="46"/>
      <c r="V31" s="46"/>
      <c r="W31" s="48">
        <f>ROUND(BB94, 2)</f>
        <v>0</v>
      </c>
      <c r="X31" s="46"/>
      <c r="Y31" s="46"/>
      <c r="Z31" s="46"/>
      <c r="AA31" s="46"/>
      <c r="AB31" s="46"/>
      <c r="AC31" s="46"/>
      <c r="AD31" s="46"/>
      <c r="AE31" s="46"/>
      <c r="AF31" s="46"/>
      <c r="AG31" s="46"/>
      <c r="AH31" s="46"/>
      <c r="AI31" s="46"/>
      <c r="AJ31" s="46"/>
      <c r="AK31" s="48">
        <v>0</v>
      </c>
      <c r="AL31" s="46"/>
      <c r="AM31" s="46"/>
      <c r="AN31" s="46"/>
      <c r="AO31" s="46"/>
      <c r="AP31" s="46"/>
      <c r="AQ31" s="46"/>
      <c r="AR31" s="49"/>
      <c r="BE31" s="50"/>
    </row>
    <row r="32" hidden="1" s="3" customFormat="1" ht="14.4" customHeight="1">
      <c r="A32" s="3"/>
      <c r="B32" s="45"/>
      <c r="C32" s="46"/>
      <c r="D32" s="46"/>
      <c r="E32" s="46"/>
      <c r="F32" s="31" t="s">
        <v>46</v>
      </c>
      <c r="G32" s="46"/>
      <c r="H32" s="46"/>
      <c r="I32" s="46"/>
      <c r="J32" s="46"/>
      <c r="K32" s="46"/>
      <c r="L32" s="47">
        <v>0.12</v>
      </c>
      <c r="M32" s="46"/>
      <c r="N32" s="46"/>
      <c r="O32" s="46"/>
      <c r="P32" s="46"/>
      <c r="Q32" s="46"/>
      <c r="R32" s="46"/>
      <c r="S32" s="46"/>
      <c r="T32" s="46"/>
      <c r="U32" s="46"/>
      <c r="V32" s="46"/>
      <c r="W32" s="48">
        <f>ROUND(BC94, 2)</f>
        <v>0</v>
      </c>
      <c r="X32" s="46"/>
      <c r="Y32" s="46"/>
      <c r="Z32" s="46"/>
      <c r="AA32" s="46"/>
      <c r="AB32" s="46"/>
      <c r="AC32" s="46"/>
      <c r="AD32" s="46"/>
      <c r="AE32" s="46"/>
      <c r="AF32" s="46"/>
      <c r="AG32" s="46"/>
      <c r="AH32" s="46"/>
      <c r="AI32" s="46"/>
      <c r="AJ32" s="46"/>
      <c r="AK32" s="48">
        <v>0</v>
      </c>
      <c r="AL32" s="46"/>
      <c r="AM32" s="46"/>
      <c r="AN32" s="46"/>
      <c r="AO32" s="46"/>
      <c r="AP32" s="46"/>
      <c r="AQ32" s="46"/>
      <c r="AR32" s="49"/>
      <c r="BE32" s="50"/>
    </row>
    <row r="33" hidden="1" s="3" customFormat="1" ht="14.4" customHeight="1">
      <c r="A33" s="3"/>
      <c r="B33" s="45"/>
      <c r="C33" s="46"/>
      <c r="D33" s="46"/>
      <c r="E33" s="46"/>
      <c r="F33" s="31" t="s">
        <v>47</v>
      </c>
      <c r="G33" s="46"/>
      <c r="H33" s="46"/>
      <c r="I33" s="46"/>
      <c r="J33" s="46"/>
      <c r="K33" s="46"/>
      <c r="L33" s="47">
        <v>0</v>
      </c>
      <c r="M33" s="46"/>
      <c r="N33" s="46"/>
      <c r="O33" s="46"/>
      <c r="P33" s="46"/>
      <c r="Q33" s="46"/>
      <c r="R33" s="46"/>
      <c r="S33" s="46"/>
      <c r="T33" s="46"/>
      <c r="U33" s="46"/>
      <c r="V33" s="46"/>
      <c r="W33" s="48">
        <f>ROUND(BD94, 2)</f>
        <v>0</v>
      </c>
      <c r="X33" s="46"/>
      <c r="Y33" s="46"/>
      <c r="Z33" s="46"/>
      <c r="AA33" s="46"/>
      <c r="AB33" s="46"/>
      <c r="AC33" s="46"/>
      <c r="AD33" s="46"/>
      <c r="AE33" s="46"/>
      <c r="AF33" s="46"/>
      <c r="AG33" s="46"/>
      <c r="AH33" s="46"/>
      <c r="AI33" s="46"/>
      <c r="AJ33" s="46"/>
      <c r="AK33" s="48">
        <v>0</v>
      </c>
      <c r="AL33" s="46"/>
      <c r="AM33" s="46"/>
      <c r="AN33" s="46"/>
      <c r="AO33" s="46"/>
      <c r="AP33" s="46"/>
      <c r="AQ33" s="46"/>
      <c r="AR33" s="49"/>
      <c r="BE33" s="50"/>
    </row>
    <row r="34" s="2" customFormat="1" ht="6.96" customHeight="1">
      <c r="A34" s="37"/>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43"/>
      <c r="BE34" s="30"/>
    </row>
    <row r="35" s="2" customFormat="1" ht="25.92" customHeight="1">
      <c r="A35" s="37"/>
      <c r="B35" s="38"/>
      <c r="C35" s="51"/>
      <c r="D35" s="52" t="s">
        <v>48</v>
      </c>
      <c r="E35" s="53"/>
      <c r="F35" s="53"/>
      <c r="G35" s="53"/>
      <c r="H35" s="53"/>
      <c r="I35" s="53"/>
      <c r="J35" s="53"/>
      <c r="K35" s="53"/>
      <c r="L35" s="53"/>
      <c r="M35" s="53"/>
      <c r="N35" s="53"/>
      <c r="O35" s="53"/>
      <c r="P35" s="53"/>
      <c r="Q35" s="53"/>
      <c r="R35" s="53"/>
      <c r="S35" s="53"/>
      <c r="T35" s="54" t="s">
        <v>49</v>
      </c>
      <c r="U35" s="53"/>
      <c r="V35" s="53"/>
      <c r="W35" s="53"/>
      <c r="X35" s="55" t="s">
        <v>50</v>
      </c>
      <c r="Y35" s="53"/>
      <c r="Z35" s="53"/>
      <c r="AA35" s="53"/>
      <c r="AB35" s="53"/>
      <c r="AC35" s="53"/>
      <c r="AD35" s="53"/>
      <c r="AE35" s="53"/>
      <c r="AF35" s="53"/>
      <c r="AG35" s="53"/>
      <c r="AH35" s="53"/>
      <c r="AI35" s="53"/>
      <c r="AJ35" s="53"/>
      <c r="AK35" s="56">
        <f>SUM(AK26:AK33)</f>
        <v>0</v>
      </c>
      <c r="AL35" s="53"/>
      <c r="AM35" s="53"/>
      <c r="AN35" s="53"/>
      <c r="AO35" s="57"/>
      <c r="AP35" s="51"/>
      <c r="AQ35" s="51"/>
      <c r="AR35" s="43"/>
      <c r="BE35" s="37"/>
    </row>
    <row r="36" s="2" customFormat="1" ht="6.96" customHeight="1">
      <c r="A36" s="37"/>
      <c r="B36" s="38"/>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43"/>
      <c r="BE36" s="37"/>
    </row>
    <row r="37" s="2" customFormat="1" ht="14.4" customHeight="1">
      <c r="A37" s="37"/>
      <c r="B37" s="38"/>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43"/>
      <c r="BE37" s="37"/>
    </row>
    <row r="38" s="1" customFormat="1" ht="14.4" customHeight="1">
      <c r="B38" s="20"/>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19"/>
    </row>
    <row r="39" s="1" customFormat="1" ht="14.4" customHeight="1">
      <c r="B39" s="20"/>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19"/>
    </row>
    <row r="40" s="1" customFormat="1" ht="14.4" customHeight="1">
      <c r="B40" s="20"/>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19"/>
    </row>
    <row r="41" s="1" customFormat="1" ht="14.4" customHeight="1">
      <c r="B41" s="20"/>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19"/>
    </row>
    <row r="42" s="1" customFormat="1" ht="14.4" customHeight="1">
      <c r="B42" s="20"/>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19"/>
    </row>
    <row r="43" s="1" customFormat="1" ht="14.4" customHeight="1">
      <c r="B43" s="20"/>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19"/>
    </row>
    <row r="44" s="1" customFormat="1" ht="14.4" customHeight="1">
      <c r="B44" s="20"/>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19"/>
    </row>
    <row r="45" s="1" customFormat="1" ht="14.4" customHeight="1">
      <c r="B45" s="20"/>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19"/>
    </row>
    <row r="46" s="1" customFormat="1" ht="14.4" customHeight="1">
      <c r="B46" s="20"/>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19"/>
    </row>
    <row r="47" s="1" customFormat="1" ht="14.4" customHeight="1">
      <c r="B47" s="20"/>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19"/>
    </row>
    <row r="48" s="1" customFormat="1" ht="14.4" customHeight="1">
      <c r="B48" s="20"/>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19"/>
    </row>
    <row r="49" s="2" customFormat="1" ht="14.4" customHeight="1">
      <c r="B49" s="58"/>
      <c r="C49" s="59"/>
      <c r="D49" s="60" t="s">
        <v>51</v>
      </c>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0" t="s">
        <v>52</v>
      </c>
      <c r="AI49" s="61"/>
      <c r="AJ49" s="61"/>
      <c r="AK49" s="61"/>
      <c r="AL49" s="61"/>
      <c r="AM49" s="61"/>
      <c r="AN49" s="61"/>
      <c r="AO49" s="61"/>
      <c r="AP49" s="59"/>
      <c r="AQ49" s="59"/>
      <c r="AR49" s="62"/>
    </row>
    <row r="50">
      <c r="B50" s="20"/>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19"/>
    </row>
    <row r="51">
      <c r="B51" s="20"/>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19"/>
    </row>
    <row r="52">
      <c r="B52" s="20"/>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19"/>
    </row>
    <row r="53">
      <c r="B53" s="20"/>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19"/>
    </row>
    <row r="54">
      <c r="B54" s="20"/>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19"/>
    </row>
    <row r="55">
      <c r="B55" s="20"/>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19"/>
    </row>
    <row r="56">
      <c r="B56" s="20"/>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19"/>
    </row>
    <row r="57">
      <c r="B57" s="20"/>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19"/>
    </row>
    <row r="58">
      <c r="B58" s="20"/>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19"/>
    </row>
    <row r="59">
      <c r="B59" s="20"/>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19"/>
    </row>
    <row r="60" s="2" customFormat="1">
      <c r="A60" s="37"/>
      <c r="B60" s="38"/>
      <c r="C60" s="39"/>
      <c r="D60" s="63" t="s">
        <v>53</v>
      </c>
      <c r="E60" s="41"/>
      <c r="F60" s="41"/>
      <c r="G60" s="41"/>
      <c r="H60" s="41"/>
      <c r="I60" s="41"/>
      <c r="J60" s="41"/>
      <c r="K60" s="41"/>
      <c r="L60" s="41"/>
      <c r="M60" s="41"/>
      <c r="N60" s="41"/>
      <c r="O60" s="41"/>
      <c r="P60" s="41"/>
      <c r="Q60" s="41"/>
      <c r="R60" s="41"/>
      <c r="S60" s="41"/>
      <c r="T60" s="41"/>
      <c r="U60" s="41"/>
      <c r="V60" s="63" t="s">
        <v>54</v>
      </c>
      <c r="W60" s="41"/>
      <c r="X60" s="41"/>
      <c r="Y60" s="41"/>
      <c r="Z60" s="41"/>
      <c r="AA60" s="41"/>
      <c r="AB60" s="41"/>
      <c r="AC60" s="41"/>
      <c r="AD60" s="41"/>
      <c r="AE60" s="41"/>
      <c r="AF60" s="41"/>
      <c r="AG60" s="41"/>
      <c r="AH60" s="63" t="s">
        <v>53</v>
      </c>
      <c r="AI60" s="41"/>
      <c r="AJ60" s="41"/>
      <c r="AK60" s="41"/>
      <c r="AL60" s="41"/>
      <c r="AM60" s="63" t="s">
        <v>54</v>
      </c>
      <c r="AN60" s="41"/>
      <c r="AO60" s="41"/>
      <c r="AP60" s="39"/>
      <c r="AQ60" s="39"/>
      <c r="AR60" s="43"/>
      <c r="BE60" s="37"/>
    </row>
    <row r="61">
      <c r="B61" s="20"/>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19"/>
    </row>
    <row r="62">
      <c r="B62" s="20"/>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19"/>
    </row>
    <row r="63">
      <c r="B63" s="20"/>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19"/>
    </row>
    <row r="64" s="2" customFormat="1">
      <c r="A64" s="37"/>
      <c r="B64" s="38"/>
      <c r="C64" s="39"/>
      <c r="D64" s="60" t="s">
        <v>55</v>
      </c>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0" t="s">
        <v>56</v>
      </c>
      <c r="AI64" s="64"/>
      <c r="AJ64" s="64"/>
      <c r="AK64" s="64"/>
      <c r="AL64" s="64"/>
      <c r="AM64" s="64"/>
      <c r="AN64" s="64"/>
      <c r="AO64" s="64"/>
      <c r="AP64" s="39"/>
      <c r="AQ64" s="39"/>
      <c r="AR64" s="43"/>
      <c r="BE64" s="37"/>
    </row>
    <row r="65">
      <c r="B65" s="20"/>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19"/>
    </row>
    <row r="66">
      <c r="B66" s="20"/>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19"/>
    </row>
    <row r="67">
      <c r="B67" s="20"/>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19"/>
    </row>
    <row r="68">
      <c r="B68" s="20"/>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19"/>
    </row>
    <row r="69">
      <c r="B69" s="20"/>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19"/>
    </row>
    <row r="70">
      <c r="B70" s="20"/>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19"/>
    </row>
    <row r="71">
      <c r="B71" s="20"/>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19"/>
    </row>
    <row r="72">
      <c r="B72" s="20"/>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19"/>
    </row>
    <row r="73">
      <c r="B73" s="20"/>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19"/>
    </row>
    <row r="74">
      <c r="B74" s="20"/>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19"/>
    </row>
    <row r="75" s="2" customFormat="1">
      <c r="A75" s="37"/>
      <c r="B75" s="38"/>
      <c r="C75" s="39"/>
      <c r="D75" s="63" t="s">
        <v>53</v>
      </c>
      <c r="E75" s="41"/>
      <c r="F75" s="41"/>
      <c r="G75" s="41"/>
      <c r="H75" s="41"/>
      <c r="I75" s="41"/>
      <c r="J75" s="41"/>
      <c r="K75" s="41"/>
      <c r="L75" s="41"/>
      <c r="M75" s="41"/>
      <c r="N75" s="41"/>
      <c r="O75" s="41"/>
      <c r="P75" s="41"/>
      <c r="Q75" s="41"/>
      <c r="R75" s="41"/>
      <c r="S75" s="41"/>
      <c r="T75" s="41"/>
      <c r="U75" s="41"/>
      <c r="V75" s="63" t="s">
        <v>54</v>
      </c>
      <c r="W75" s="41"/>
      <c r="X75" s="41"/>
      <c r="Y75" s="41"/>
      <c r="Z75" s="41"/>
      <c r="AA75" s="41"/>
      <c r="AB75" s="41"/>
      <c r="AC75" s="41"/>
      <c r="AD75" s="41"/>
      <c r="AE75" s="41"/>
      <c r="AF75" s="41"/>
      <c r="AG75" s="41"/>
      <c r="AH75" s="63" t="s">
        <v>53</v>
      </c>
      <c r="AI75" s="41"/>
      <c r="AJ75" s="41"/>
      <c r="AK75" s="41"/>
      <c r="AL75" s="41"/>
      <c r="AM75" s="63" t="s">
        <v>54</v>
      </c>
      <c r="AN75" s="41"/>
      <c r="AO75" s="41"/>
      <c r="AP75" s="39"/>
      <c r="AQ75" s="39"/>
      <c r="AR75" s="43"/>
      <c r="BE75" s="37"/>
    </row>
    <row r="76" s="2" customFormat="1">
      <c r="A76" s="37"/>
      <c r="B76" s="38"/>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43"/>
      <c r="BE76" s="37"/>
    </row>
    <row r="77" s="2" customFormat="1" ht="6.96" customHeight="1">
      <c r="A77" s="37"/>
      <c r="B77" s="65"/>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43"/>
      <c r="BE77" s="37"/>
    </row>
    <row r="81" s="2" customFormat="1" ht="6.96" customHeight="1">
      <c r="A81" s="37"/>
      <c r="B81" s="67"/>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43"/>
      <c r="BE81" s="37"/>
    </row>
    <row r="82" s="2" customFormat="1" ht="24.96" customHeight="1">
      <c r="A82" s="37"/>
      <c r="B82" s="38"/>
      <c r="C82" s="22" t="s">
        <v>57</v>
      </c>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43"/>
      <c r="BE82" s="37"/>
    </row>
    <row r="83" s="2" customFormat="1" ht="6.96" customHeight="1">
      <c r="A83" s="37"/>
      <c r="B83" s="38"/>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43"/>
      <c r="BE83" s="37"/>
    </row>
    <row r="84" s="4" customFormat="1" ht="12" customHeight="1">
      <c r="A84" s="4"/>
      <c r="B84" s="69"/>
      <c r="C84" s="31" t="s">
        <v>13</v>
      </c>
      <c r="D84" s="70"/>
      <c r="E84" s="70"/>
      <c r="F84" s="70"/>
      <c r="G84" s="70"/>
      <c r="H84" s="70"/>
      <c r="I84" s="70"/>
      <c r="J84" s="70"/>
      <c r="K84" s="70"/>
      <c r="L84" s="70" t="str">
        <f>K5</f>
        <v>24_002</v>
      </c>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1"/>
      <c r="BE84" s="4"/>
    </row>
    <row r="85" s="5" customFormat="1" ht="36.96" customHeight="1">
      <c r="A85" s="5"/>
      <c r="B85" s="72"/>
      <c r="C85" s="73" t="s">
        <v>16</v>
      </c>
      <c r="D85" s="74"/>
      <c r="E85" s="74"/>
      <c r="F85" s="74"/>
      <c r="G85" s="74"/>
      <c r="H85" s="74"/>
      <c r="I85" s="74"/>
      <c r="J85" s="74"/>
      <c r="K85" s="74"/>
      <c r="L85" s="75" t="str">
        <f>K6</f>
        <v>OA - Gastro</v>
      </c>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6"/>
      <c r="BE85" s="5"/>
    </row>
    <row r="86" s="2" customFormat="1" ht="6.96" customHeight="1">
      <c r="A86" s="37"/>
      <c r="B86" s="38"/>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43"/>
      <c r="BE86" s="37"/>
    </row>
    <row r="87" s="2" customFormat="1" ht="12" customHeight="1">
      <c r="A87" s="37"/>
      <c r="B87" s="38"/>
      <c r="C87" s="31" t="s">
        <v>20</v>
      </c>
      <c r="D87" s="39"/>
      <c r="E87" s="39"/>
      <c r="F87" s="39"/>
      <c r="G87" s="39"/>
      <c r="H87" s="39"/>
      <c r="I87" s="39"/>
      <c r="J87" s="39"/>
      <c r="K87" s="39"/>
      <c r="L87" s="77" t="str">
        <f>IF(K8="","",K8)</f>
        <v xml:space="preserve"> </v>
      </c>
      <c r="M87" s="39"/>
      <c r="N87" s="39"/>
      <c r="O87" s="39"/>
      <c r="P87" s="39"/>
      <c r="Q87" s="39"/>
      <c r="R87" s="39"/>
      <c r="S87" s="39"/>
      <c r="T87" s="39"/>
      <c r="U87" s="39"/>
      <c r="V87" s="39"/>
      <c r="W87" s="39"/>
      <c r="X87" s="39"/>
      <c r="Y87" s="39"/>
      <c r="Z87" s="39"/>
      <c r="AA87" s="39"/>
      <c r="AB87" s="39"/>
      <c r="AC87" s="39"/>
      <c r="AD87" s="39"/>
      <c r="AE87" s="39"/>
      <c r="AF87" s="39"/>
      <c r="AG87" s="39"/>
      <c r="AH87" s="39"/>
      <c r="AI87" s="31" t="s">
        <v>22</v>
      </c>
      <c r="AJ87" s="39"/>
      <c r="AK87" s="39"/>
      <c r="AL87" s="39"/>
      <c r="AM87" s="78" t="str">
        <f>IF(AN8= "","",AN8)</f>
        <v>20. 5. 2025</v>
      </c>
      <c r="AN87" s="78"/>
      <c r="AO87" s="39"/>
      <c r="AP87" s="39"/>
      <c r="AQ87" s="39"/>
      <c r="AR87" s="43"/>
      <c r="BE87" s="37"/>
    </row>
    <row r="88" s="2" customFormat="1" ht="6.96" customHeight="1">
      <c r="A88" s="37"/>
      <c r="B88" s="38"/>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43"/>
      <c r="BE88" s="37"/>
    </row>
    <row r="89" s="2" customFormat="1" ht="25.65" customHeight="1">
      <c r="A89" s="37"/>
      <c r="B89" s="38"/>
      <c r="C89" s="31" t="s">
        <v>24</v>
      </c>
      <c r="D89" s="39"/>
      <c r="E89" s="39"/>
      <c r="F89" s="39"/>
      <c r="G89" s="39"/>
      <c r="H89" s="39"/>
      <c r="I89" s="39"/>
      <c r="J89" s="39"/>
      <c r="K89" s="39"/>
      <c r="L89" s="70" t="str">
        <f>IF(E11= "","",E11)</f>
        <v>OA a VOŠ Brno Kotlářská, příspěvková organizace</v>
      </c>
      <c r="M89" s="39"/>
      <c r="N89" s="39"/>
      <c r="O89" s="39"/>
      <c r="P89" s="39"/>
      <c r="Q89" s="39"/>
      <c r="R89" s="39"/>
      <c r="S89" s="39"/>
      <c r="T89" s="39"/>
      <c r="U89" s="39"/>
      <c r="V89" s="39"/>
      <c r="W89" s="39"/>
      <c r="X89" s="39"/>
      <c r="Y89" s="39"/>
      <c r="Z89" s="39"/>
      <c r="AA89" s="39"/>
      <c r="AB89" s="39"/>
      <c r="AC89" s="39"/>
      <c r="AD89" s="39"/>
      <c r="AE89" s="39"/>
      <c r="AF89" s="39"/>
      <c r="AG89" s="39"/>
      <c r="AH89" s="39"/>
      <c r="AI89" s="31" t="s">
        <v>31</v>
      </c>
      <c r="AJ89" s="39"/>
      <c r="AK89" s="39"/>
      <c r="AL89" s="39"/>
      <c r="AM89" s="79" t="str">
        <f>IF(E17="","",E17)</f>
        <v>Múčka Veselý architekti s.r.o.</v>
      </c>
      <c r="AN89" s="70"/>
      <c r="AO89" s="70"/>
      <c r="AP89" s="70"/>
      <c r="AQ89" s="39"/>
      <c r="AR89" s="43"/>
      <c r="AS89" s="80" t="s">
        <v>58</v>
      </c>
      <c r="AT89" s="81"/>
      <c r="AU89" s="82"/>
      <c r="AV89" s="82"/>
      <c r="AW89" s="82"/>
      <c r="AX89" s="82"/>
      <c r="AY89" s="82"/>
      <c r="AZ89" s="82"/>
      <c r="BA89" s="82"/>
      <c r="BB89" s="82"/>
      <c r="BC89" s="82"/>
      <c r="BD89" s="83"/>
      <c r="BE89" s="37"/>
    </row>
    <row r="90" s="2" customFormat="1" ht="25.65" customHeight="1">
      <c r="A90" s="37"/>
      <c r="B90" s="38"/>
      <c r="C90" s="31" t="s">
        <v>29</v>
      </c>
      <c r="D90" s="39"/>
      <c r="E90" s="39"/>
      <c r="F90" s="39"/>
      <c r="G90" s="39"/>
      <c r="H90" s="39"/>
      <c r="I90" s="39"/>
      <c r="J90" s="39"/>
      <c r="K90" s="39"/>
      <c r="L90" s="70" t="str">
        <f>IF(E14= "Vyplň údaj","",E14)</f>
        <v/>
      </c>
      <c r="M90" s="39"/>
      <c r="N90" s="39"/>
      <c r="O90" s="39"/>
      <c r="P90" s="39"/>
      <c r="Q90" s="39"/>
      <c r="R90" s="39"/>
      <c r="S90" s="39"/>
      <c r="T90" s="39"/>
      <c r="U90" s="39"/>
      <c r="V90" s="39"/>
      <c r="W90" s="39"/>
      <c r="X90" s="39"/>
      <c r="Y90" s="39"/>
      <c r="Z90" s="39"/>
      <c r="AA90" s="39"/>
      <c r="AB90" s="39"/>
      <c r="AC90" s="39"/>
      <c r="AD90" s="39"/>
      <c r="AE90" s="39"/>
      <c r="AF90" s="39"/>
      <c r="AG90" s="39"/>
      <c r="AH90" s="39"/>
      <c r="AI90" s="31" t="s">
        <v>36</v>
      </c>
      <c r="AJ90" s="39"/>
      <c r="AK90" s="39"/>
      <c r="AL90" s="39"/>
      <c r="AM90" s="79" t="str">
        <f>IF(E20="","",E20)</f>
        <v>Múčka Veselý architekti s.r.o.</v>
      </c>
      <c r="AN90" s="70"/>
      <c r="AO90" s="70"/>
      <c r="AP90" s="70"/>
      <c r="AQ90" s="39"/>
      <c r="AR90" s="43"/>
      <c r="AS90" s="84"/>
      <c r="AT90" s="85"/>
      <c r="AU90" s="86"/>
      <c r="AV90" s="86"/>
      <c r="AW90" s="86"/>
      <c r="AX90" s="86"/>
      <c r="AY90" s="86"/>
      <c r="AZ90" s="86"/>
      <c r="BA90" s="86"/>
      <c r="BB90" s="86"/>
      <c r="BC90" s="86"/>
      <c r="BD90" s="87"/>
      <c r="BE90" s="37"/>
    </row>
    <row r="91" s="2" customFormat="1" ht="10.8" customHeight="1">
      <c r="A91" s="37"/>
      <c r="B91" s="38"/>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43"/>
      <c r="AS91" s="88"/>
      <c r="AT91" s="89"/>
      <c r="AU91" s="90"/>
      <c r="AV91" s="90"/>
      <c r="AW91" s="90"/>
      <c r="AX91" s="90"/>
      <c r="AY91" s="90"/>
      <c r="AZ91" s="90"/>
      <c r="BA91" s="90"/>
      <c r="BB91" s="90"/>
      <c r="BC91" s="90"/>
      <c r="BD91" s="91"/>
      <c r="BE91" s="37"/>
    </row>
    <row r="92" s="2" customFormat="1" ht="29.28" customHeight="1">
      <c r="A92" s="37"/>
      <c r="B92" s="38"/>
      <c r="C92" s="92" t="s">
        <v>59</v>
      </c>
      <c r="D92" s="93"/>
      <c r="E92" s="93"/>
      <c r="F92" s="93"/>
      <c r="G92" s="93"/>
      <c r="H92" s="94"/>
      <c r="I92" s="95" t="s">
        <v>60</v>
      </c>
      <c r="J92" s="93"/>
      <c r="K92" s="93"/>
      <c r="L92" s="93"/>
      <c r="M92" s="93"/>
      <c r="N92" s="93"/>
      <c r="O92" s="93"/>
      <c r="P92" s="93"/>
      <c r="Q92" s="93"/>
      <c r="R92" s="93"/>
      <c r="S92" s="93"/>
      <c r="T92" s="93"/>
      <c r="U92" s="93"/>
      <c r="V92" s="93"/>
      <c r="W92" s="93"/>
      <c r="X92" s="93"/>
      <c r="Y92" s="93"/>
      <c r="Z92" s="93"/>
      <c r="AA92" s="93"/>
      <c r="AB92" s="93"/>
      <c r="AC92" s="93"/>
      <c r="AD92" s="93"/>
      <c r="AE92" s="93"/>
      <c r="AF92" s="93"/>
      <c r="AG92" s="96" t="s">
        <v>61</v>
      </c>
      <c r="AH92" s="93"/>
      <c r="AI92" s="93"/>
      <c r="AJ92" s="93"/>
      <c r="AK92" s="93"/>
      <c r="AL92" s="93"/>
      <c r="AM92" s="93"/>
      <c r="AN92" s="95" t="s">
        <v>62</v>
      </c>
      <c r="AO92" s="93"/>
      <c r="AP92" s="97"/>
      <c r="AQ92" s="98" t="s">
        <v>63</v>
      </c>
      <c r="AR92" s="43"/>
      <c r="AS92" s="99" t="s">
        <v>64</v>
      </c>
      <c r="AT92" s="100" t="s">
        <v>65</v>
      </c>
      <c r="AU92" s="100" t="s">
        <v>66</v>
      </c>
      <c r="AV92" s="100" t="s">
        <v>67</v>
      </c>
      <c r="AW92" s="100" t="s">
        <v>68</v>
      </c>
      <c r="AX92" s="100" t="s">
        <v>69</v>
      </c>
      <c r="AY92" s="100" t="s">
        <v>70</v>
      </c>
      <c r="AZ92" s="100" t="s">
        <v>71</v>
      </c>
      <c r="BA92" s="100" t="s">
        <v>72</v>
      </c>
      <c r="BB92" s="100" t="s">
        <v>73</v>
      </c>
      <c r="BC92" s="100" t="s">
        <v>74</v>
      </c>
      <c r="BD92" s="101" t="s">
        <v>75</v>
      </c>
      <c r="BE92" s="37"/>
    </row>
    <row r="93" s="2" customFormat="1" ht="10.8" customHeight="1">
      <c r="A93" s="37"/>
      <c r="B93" s="38"/>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43"/>
      <c r="AS93" s="102"/>
      <c r="AT93" s="103"/>
      <c r="AU93" s="103"/>
      <c r="AV93" s="103"/>
      <c r="AW93" s="103"/>
      <c r="AX93" s="103"/>
      <c r="AY93" s="103"/>
      <c r="AZ93" s="103"/>
      <c r="BA93" s="103"/>
      <c r="BB93" s="103"/>
      <c r="BC93" s="103"/>
      <c r="BD93" s="104"/>
      <c r="BE93" s="37"/>
    </row>
    <row r="94" s="6" customFormat="1" ht="32.4" customHeight="1">
      <c r="A94" s="6"/>
      <c r="B94" s="105"/>
      <c r="C94" s="106" t="s">
        <v>76</v>
      </c>
      <c r="D94" s="107"/>
      <c r="E94" s="107"/>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8">
        <f>ROUND(SUM(AG95:AG96),2)</f>
        <v>0</v>
      </c>
      <c r="AH94" s="108"/>
      <c r="AI94" s="108"/>
      <c r="AJ94" s="108"/>
      <c r="AK94" s="108"/>
      <c r="AL94" s="108"/>
      <c r="AM94" s="108"/>
      <c r="AN94" s="109">
        <f>SUM(AG94,AT94)</f>
        <v>0</v>
      </c>
      <c r="AO94" s="109"/>
      <c r="AP94" s="109"/>
      <c r="AQ94" s="110" t="s">
        <v>1</v>
      </c>
      <c r="AR94" s="111"/>
      <c r="AS94" s="112">
        <f>ROUND(SUM(AS95:AS96),2)</f>
        <v>0</v>
      </c>
      <c r="AT94" s="113">
        <f>ROUND(SUM(AV94:AW94),2)</f>
        <v>0</v>
      </c>
      <c r="AU94" s="114">
        <f>ROUND(SUM(AU95:AU96),5)</f>
        <v>0</v>
      </c>
      <c r="AV94" s="113">
        <f>ROUND(AZ94*L29,2)</f>
        <v>0</v>
      </c>
      <c r="AW94" s="113">
        <f>ROUND(BA94*L30,2)</f>
        <v>0</v>
      </c>
      <c r="AX94" s="113">
        <f>ROUND(BB94*L29,2)</f>
        <v>0</v>
      </c>
      <c r="AY94" s="113">
        <f>ROUND(BC94*L30,2)</f>
        <v>0</v>
      </c>
      <c r="AZ94" s="113">
        <f>ROUND(SUM(AZ95:AZ96),2)</f>
        <v>0</v>
      </c>
      <c r="BA94" s="113">
        <f>ROUND(SUM(BA95:BA96),2)</f>
        <v>0</v>
      </c>
      <c r="BB94" s="113">
        <f>ROUND(SUM(BB95:BB96),2)</f>
        <v>0</v>
      </c>
      <c r="BC94" s="113">
        <f>ROUND(SUM(BC95:BC96),2)</f>
        <v>0</v>
      </c>
      <c r="BD94" s="115">
        <f>ROUND(SUM(BD95:BD96),2)</f>
        <v>0</v>
      </c>
      <c r="BE94" s="6"/>
      <c r="BS94" s="116" t="s">
        <v>77</v>
      </c>
      <c r="BT94" s="116" t="s">
        <v>78</v>
      </c>
      <c r="BU94" s="117" t="s">
        <v>79</v>
      </c>
      <c r="BV94" s="116" t="s">
        <v>80</v>
      </c>
      <c r="BW94" s="116" t="s">
        <v>5</v>
      </c>
      <c r="BX94" s="116" t="s">
        <v>81</v>
      </c>
      <c r="CL94" s="116" t="s">
        <v>1</v>
      </c>
    </row>
    <row r="95" s="7" customFormat="1" ht="16.5" customHeight="1">
      <c r="A95" s="118" t="s">
        <v>82</v>
      </c>
      <c r="B95" s="119"/>
      <c r="C95" s="120"/>
      <c r="D95" s="121" t="s">
        <v>83</v>
      </c>
      <c r="E95" s="121"/>
      <c r="F95" s="121"/>
      <c r="G95" s="121"/>
      <c r="H95" s="121"/>
      <c r="I95" s="122"/>
      <c r="J95" s="121" t="s">
        <v>84</v>
      </c>
      <c r="K95" s="121"/>
      <c r="L95" s="121"/>
      <c r="M95" s="121"/>
      <c r="N95" s="121"/>
      <c r="O95" s="121"/>
      <c r="P95" s="121"/>
      <c r="Q95" s="121"/>
      <c r="R95" s="121"/>
      <c r="S95" s="121"/>
      <c r="T95" s="121"/>
      <c r="U95" s="121"/>
      <c r="V95" s="121"/>
      <c r="W95" s="121"/>
      <c r="X95" s="121"/>
      <c r="Y95" s="121"/>
      <c r="Z95" s="121"/>
      <c r="AA95" s="121"/>
      <c r="AB95" s="121"/>
      <c r="AC95" s="121"/>
      <c r="AD95" s="121"/>
      <c r="AE95" s="121"/>
      <c r="AF95" s="121"/>
      <c r="AG95" s="123">
        <f>'D.1.4.e - Gastro'!J30</f>
        <v>0</v>
      </c>
      <c r="AH95" s="122"/>
      <c r="AI95" s="122"/>
      <c r="AJ95" s="122"/>
      <c r="AK95" s="122"/>
      <c r="AL95" s="122"/>
      <c r="AM95" s="122"/>
      <c r="AN95" s="123">
        <f>SUM(AG95,AT95)</f>
        <v>0</v>
      </c>
      <c r="AO95" s="122"/>
      <c r="AP95" s="122"/>
      <c r="AQ95" s="124" t="s">
        <v>85</v>
      </c>
      <c r="AR95" s="125"/>
      <c r="AS95" s="126">
        <v>0</v>
      </c>
      <c r="AT95" s="127">
        <f>ROUND(SUM(AV95:AW95),2)</f>
        <v>0</v>
      </c>
      <c r="AU95" s="128">
        <f>'D.1.4.e - Gastro'!P123</f>
        <v>0</v>
      </c>
      <c r="AV95" s="127">
        <f>'D.1.4.e - Gastro'!J33</f>
        <v>0</v>
      </c>
      <c r="AW95" s="127">
        <f>'D.1.4.e - Gastro'!J34</f>
        <v>0</v>
      </c>
      <c r="AX95" s="127">
        <f>'D.1.4.e - Gastro'!J35</f>
        <v>0</v>
      </c>
      <c r="AY95" s="127">
        <f>'D.1.4.e - Gastro'!J36</f>
        <v>0</v>
      </c>
      <c r="AZ95" s="127">
        <f>'D.1.4.e - Gastro'!F33</f>
        <v>0</v>
      </c>
      <c r="BA95" s="127">
        <f>'D.1.4.e - Gastro'!F34</f>
        <v>0</v>
      </c>
      <c r="BB95" s="127">
        <f>'D.1.4.e - Gastro'!F35</f>
        <v>0</v>
      </c>
      <c r="BC95" s="127">
        <f>'D.1.4.e - Gastro'!F36</f>
        <v>0</v>
      </c>
      <c r="BD95" s="129">
        <f>'D.1.4.e - Gastro'!F37</f>
        <v>0</v>
      </c>
      <c r="BE95" s="7"/>
      <c r="BT95" s="130" t="s">
        <v>86</v>
      </c>
      <c r="BV95" s="130" t="s">
        <v>80</v>
      </c>
      <c r="BW95" s="130" t="s">
        <v>87</v>
      </c>
      <c r="BX95" s="130" t="s">
        <v>5</v>
      </c>
      <c r="CL95" s="130" t="s">
        <v>1</v>
      </c>
      <c r="CM95" s="130" t="s">
        <v>88</v>
      </c>
    </row>
    <row r="96" s="7" customFormat="1" ht="16.5" customHeight="1">
      <c r="A96" s="118" t="s">
        <v>82</v>
      </c>
      <c r="B96" s="119"/>
      <c r="C96" s="120"/>
      <c r="D96" s="121" t="s">
        <v>89</v>
      </c>
      <c r="E96" s="121"/>
      <c r="F96" s="121"/>
      <c r="G96" s="121"/>
      <c r="H96" s="121"/>
      <c r="I96" s="122"/>
      <c r="J96" s="121" t="s">
        <v>90</v>
      </c>
      <c r="K96" s="121"/>
      <c r="L96" s="121"/>
      <c r="M96" s="121"/>
      <c r="N96" s="121"/>
      <c r="O96" s="121"/>
      <c r="P96" s="121"/>
      <c r="Q96" s="121"/>
      <c r="R96" s="121"/>
      <c r="S96" s="121"/>
      <c r="T96" s="121"/>
      <c r="U96" s="121"/>
      <c r="V96" s="121"/>
      <c r="W96" s="121"/>
      <c r="X96" s="121"/>
      <c r="Y96" s="121"/>
      <c r="Z96" s="121"/>
      <c r="AA96" s="121"/>
      <c r="AB96" s="121"/>
      <c r="AC96" s="121"/>
      <c r="AD96" s="121"/>
      <c r="AE96" s="121"/>
      <c r="AF96" s="121"/>
      <c r="AG96" s="123">
        <f>'VRN - Vedlejší rozpočtové...'!J30</f>
        <v>0</v>
      </c>
      <c r="AH96" s="122"/>
      <c r="AI96" s="122"/>
      <c r="AJ96" s="122"/>
      <c r="AK96" s="122"/>
      <c r="AL96" s="122"/>
      <c r="AM96" s="122"/>
      <c r="AN96" s="123">
        <f>SUM(AG96,AT96)</f>
        <v>0</v>
      </c>
      <c r="AO96" s="122"/>
      <c r="AP96" s="122"/>
      <c r="AQ96" s="124" t="s">
        <v>85</v>
      </c>
      <c r="AR96" s="125"/>
      <c r="AS96" s="131">
        <v>0</v>
      </c>
      <c r="AT96" s="132">
        <f>ROUND(SUM(AV96:AW96),2)</f>
        <v>0</v>
      </c>
      <c r="AU96" s="133">
        <f>'VRN - Vedlejší rozpočtové...'!P117</f>
        <v>0</v>
      </c>
      <c r="AV96" s="132">
        <f>'VRN - Vedlejší rozpočtové...'!J33</f>
        <v>0</v>
      </c>
      <c r="AW96" s="132">
        <f>'VRN - Vedlejší rozpočtové...'!J34</f>
        <v>0</v>
      </c>
      <c r="AX96" s="132">
        <f>'VRN - Vedlejší rozpočtové...'!J35</f>
        <v>0</v>
      </c>
      <c r="AY96" s="132">
        <f>'VRN - Vedlejší rozpočtové...'!J36</f>
        <v>0</v>
      </c>
      <c r="AZ96" s="132">
        <f>'VRN - Vedlejší rozpočtové...'!F33</f>
        <v>0</v>
      </c>
      <c r="BA96" s="132">
        <f>'VRN - Vedlejší rozpočtové...'!F34</f>
        <v>0</v>
      </c>
      <c r="BB96" s="132">
        <f>'VRN - Vedlejší rozpočtové...'!F35</f>
        <v>0</v>
      </c>
      <c r="BC96" s="132">
        <f>'VRN - Vedlejší rozpočtové...'!F36</f>
        <v>0</v>
      </c>
      <c r="BD96" s="134">
        <f>'VRN - Vedlejší rozpočtové...'!F37</f>
        <v>0</v>
      </c>
      <c r="BE96" s="7"/>
      <c r="BT96" s="130" t="s">
        <v>86</v>
      </c>
      <c r="BV96" s="130" t="s">
        <v>80</v>
      </c>
      <c r="BW96" s="130" t="s">
        <v>91</v>
      </c>
      <c r="BX96" s="130" t="s">
        <v>5</v>
      </c>
      <c r="CL96" s="130" t="s">
        <v>1</v>
      </c>
      <c r="CM96" s="130" t="s">
        <v>88</v>
      </c>
    </row>
    <row r="97" s="2" customFormat="1" ht="30" customHeight="1">
      <c r="A97" s="37"/>
      <c r="B97" s="38"/>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43"/>
      <c r="AS97" s="37"/>
      <c r="AT97" s="37"/>
      <c r="AU97" s="37"/>
      <c r="AV97" s="37"/>
      <c r="AW97" s="37"/>
      <c r="AX97" s="37"/>
      <c r="AY97" s="37"/>
      <c r="AZ97" s="37"/>
      <c r="BA97" s="37"/>
      <c r="BB97" s="37"/>
      <c r="BC97" s="37"/>
      <c r="BD97" s="37"/>
      <c r="BE97" s="37"/>
    </row>
    <row r="98" s="2" customFormat="1" ht="6.96" customHeight="1">
      <c r="A98" s="37"/>
      <c r="B98" s="65"/>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43"/>
      <c r="AS98" s="37"/>
      <c r="AT98" s="37"/>
      <c r="AU98" s="37"/>
      <c r="AV98" s="37"/>
      <c r="AW98" s="37"/>
      <c r="AX98" s="37"/>
      <c r="AY98" s="37"/>
      <c r="AZ98" s="37"/>
      <c r="BA98" s="37"/>
      <c r="BB98" s="37"/>
      <c r="BC98" s="37"/>
      <c r="BD98" s="37"/>
      <c r="BE98" s="37"/>
    </row>
  </sheetData>
  <sheetProtection sheet="1" formatColumns="0" formatRows="0" objects="1" scenarios="1" spinCount="100000" saltValue="Ci7Nf0pGwOzX4jwYJQEbiRqHodY8FYtN2IbBuypQnipQFg6Jz6BAOop8fQruaSymTg0MYmEJYWG9MVZ6OX36Ag==" hashValue="5Wvd+z6LNKhyl2nd1xpB7QFie78mOFUHBY2J6bbSoMufZTcrsgWHqiOc1XOReTvpGAVr6idy63GRGzD06xMl5w==" algorithmName="SHA-512" password="C61F"/>
  <mergeCells count="46">
    <mergeCell ref="BE5:BE34"/>
    <mergeCell ref="K5:AO5"/>
    <mergeCell ref="K6:AO6"/>
    <mergeCell ref="E14:AJ14"/>
    <mergeCell ref="E23:AN23"/>
    <mergeCell ref="AK26:AO26"/>
    <mergeCell ref="L28:P28"/>
    <mergeCell ref="W28:AE28"/>
    <mergeCell ref="AK28:AO28"/>
    <mergeCell ref="W29:AE29"/>
    <mergeCell ref="AK29:AO29"/>
    <mergeCell ref="L29:P29"/>
    <mergeCell ref="W30:AE30"/>
    <mergeCell ref="AK30:AO30"/>
    <mergeCell ref="L30:P30"/>
    <mergeCell ref="W31:AE31"/>
    <mergeCell ref="AK31:AO31"/>
    <mergeCell ref="L31:P31"/>
    <mergeCell ref="W32:AE32"/>
    <mergeCell ref="AK32:AO32"/>
    <mergeCell ref="L32:P32"/>
    <mergeCell ref="W33:AE33"/>
    <mergeCell ref="AK33:AO33"/>
    <mergeCell ref="L33:P33"/>
    <mergeCell ref="X35:AB35"/>
    <mergeCell ref="AK35:AO35"/>
    <mergeCell ref="L85:AO85"/>
    <mergeCell ref="AM87:AN87"/>
    <mergeCell ref="AM89:AP89"/>
    <mergeCell ref="AS89:AT91"/>
    <mergeCell ref="AM90:AP90"/>
    <mergeCell ref="C92:G92"/>
    <mergeCell ref="I92:AF92"/>
    <mergeCell ref="AG92:AM92"/>
    <mergeCell ref="AN92:AP92"/>
    <mergeCell ref="AN95:AP95"/>
    <mergeCell ref="AG95:AM95"/>
    <mergeCell ref="D95:H95"/>
    <mergeCell ref="J95:AF95"/>
    <mergeCell ref="AN96:AP96"/>
    <mergeCell ref="AG96:AM96"/>
    <mergeCell ref="D96:H96"/>
    <mergeCell ref="J96:AF96"/>
    <mergeCell ref="AG94:AM94"/>
    <mergeCell ref="AN94:AP94"/>
    <mergeCell ref="AR2:BE2"/>
  </mergeCells>
  <hyperlinks>
    <hyperlink ref="A95" location="'D.1.4.e - Gastro'!C2" display="/"/>
    <hyperlink ref="A96" location="'VRN - Vedlejší rozpočtové...'!C2" display="/"/>
  </hyperlinks>
  <pageMargins left="0.39375" right="0.39375" top="0.39375" bottom="0.39375" header="0" footer="0"/>
  <pageSetup paperSize="9" orientation="portrait"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6" t="s">
        <v>87</v>
      </c>
    </row>
    <row r="3" s="1" customFormat="1" ht="6.96" customHeight="1">
      <c r="B3" s="135"/>
      <c r="C3" s="136"/>
      <c r="D3" s="136"/>
      <c r="E3" s="136"/>
      <c r="F3" s="136"/>
      <c r="G3" s="136"/>
      <c r="H3" s="136"/>
      <c r="I3" s="136"/>
      <c r="J3" s="136"/>
      <c r="K3" s="136"/>
      <c r="L3" s="19"/>
      <c r="AT3" s="16" t="s">
        <v>88</v>
      </c>
    </row>
    <row r="4" s="1" customFormat="1" ht="24.96" customHeight="1">
      <c r="B4" s="19"/>
      <c r="D4" s="137" t="s">
        <v>92</v>
      </c>
      <c r="L4" s="19"/>
      <c r="M4" s="138" t="s">
        <v>10</v>
      </c>
      <c r="AT4" s="16" t="s">
        <v>4</v>
      </c>
    </row>
    <row r="5" s="1" customFormat="1" ht="6.96" customHeight="1">
      <c r="B5" s="19"/>
      <c r="L5" s="19"/>
    </row>
    <row r="6" s="1" customFormat="1" ht="12" customHeight="1">
      <c r="B6" s="19"/>
      <c r="D6" s="139" t="s">
        <v>16</v>
      </c>
      <c r="L6" s="19"/>
    </row>
    <row r="7" s="1" customFormat="1" ht="16.5" customHeight="1">
      <c r="B7" s="19"/>
      <c r="E7" s="140" t="str">
        <f>'Rekapitulace stavby'!K6</f>
        <v>OA - Gastro</v>
      </c>
      <c r="F7" s="139"/>
      <c r="G7" s="139"/>
      <c r="H7" s="139"/>
      <c r="L7" s="19"/>
    </row>
    <row r="8" s="2" customFormat="1" ht="12" customHeight="1">
      <c r="A8" s="37"/>
      <c r="B8" s="43"/>
      <c r="C8" s="37"/>
      <c r="D8" s="139" t="s">
        <v>93</v>
      </c>
      <c r="E8" s="37"/>
      <c r="F8" s="37"/>
      <c r="G8" s="37"/>
      <c r="H8" s="37"/>
      <c r="I8" s="37"/>
      <c r="J8" s="37"/>
      <c r="K8" s="37"/>
      <c r="L8" s="62"/>
      <c r="S8" s="37"/>
      <c r="T8" s="37"/>
      <c r="U8" s="37"/>
      <c r="V8" s="37"/>
      <c r="W8" s="37"/>
      <c r="X8" s="37"/>
      <c r="Y8" s="37"/>
      <c r="Z8" s="37"/>
      <c r="AA8" s="37"/>
      <c r="AB8" s="37"/>
      <c r="AC8" s="37"/>
      <c r="AD8" s="37"/>
      <c r="AE8" s="37"/>
    </row>
    <row r="9" s="2" customFormat="1" ht="16.5" customHeight="1">
      <c r="A9" s="37"/>
      <c r="B9" s="43"/>
      <c r="C9" s="37"/>
      <c r="D9" s="37"/>
      <c r="E9" s="141" t="s">
        <v>94</v>
      </c>
      <c r="F9" s="37"/>
      <c r="G9" s="37"/>
      <c r="H9" s="37"/>
      <c r="I9" s="37"/>
      <c r="J9" s="37"/>
      <c r="K9" s="37"/>
      <c r="L9" s="62"/>
      <c r="S9" s="37"/>
      <c r="T9" s="37"/>
      <c r="U9" s="37"/>
      <c r="V9" s="37"/>
      <c r="W9" s="37"/>
      <c r="X9" s="37"/>
      <c r="Y9" s="37"/>
      <c r="Z9" s="37"/>
      <c r="AA9" s="37"/>
      <c r="AB9" s="37"/>
      <c r="AC9" s="37"/>
      <c r="AD9" s="37"/>
      <c r="AE9" s="37"/>
    </row>
    <row r="10" s="2" customFormat="1">
      <c r="A10" s="37"/>
      <c r="B10" s="43"/>
      <c r="C10" s="37"/>
      <c r="D10" s="37"/>
      <c r="E10" s="37"/>
      <c r="F10" s="37"/>
      <c r="G10" s="37"/>
      <c r="H10" s="37"/>
      <c r="I10" s="37"/>
      <c r="J10" s="37"/>
      <c r="K10" s="37"/>
      <c r="L10" s="62"/>
      <c r="S10" s="37"/>
      <c r="T10" s="37"/>
      <c r="U10" s="37"/>
      <c r="V10" s="37"/>
      <c r="W10" s="37"/>
      <c r="X10" s="37"/>
      <c r="Y10" s="37"/>
      <c r="Z10" s="37"/>
      <c r="AA10" s="37"/>
      <c r="AB10" s="37"/>
      <c r="AC10" s="37"/>
      <c r="AD10" s="37"/>
      <c r="AE10" s="37"/>
    </row>
    <row r="11" s="2" customFormat="1" ht="12" customHeight="1">
      <c r="A11" s="37"/>
      <c r="B11" s="43"/>
      <c r="C11" s="37"/>
      <c r="D11" s="139" t="s">
        <v>18</v>
      </c>
      <c r="E11" s="37"/>
      <c r="F11" s="142" t="s">
        <v>1</v>
      </c>
      <c r="G11" s="37"/>
      <c r="H11" s="37"/>
      <c r="I11" s="139" t="s">
        <v>19</v>
      </c>
      <c r="J11" s="142" t="s">
        <v>1</v>
      </c>
      <c r="K11" s="37"/>
      <c r="L11" s="62"/>
      <c r="S11" s="37"/>
      <c r="T11" s="37"/>
      <c r="U11" s="37"/>
      <c r="V11" s="37"/>
      <c r="W11" s="37"/>
      <c r="X11" s="37"/>
      <c r="Y11" s="37"/>
      <c r="Z11" s="37"/>
      <c r="AA11" s="37"/>
      <c r="AB11" s="37"/>
      <c r="AC11" s="37"/>
      <c r="AD11" s="37"/>
      <c r="AE11" s="37"/>
    </row>
    <row r="12" s="2" customFormat="1" ht="12" customHeight="1">
      <c r="A12" s="37"/>
      <c r="B12" s="43"/>
      <c r="C12" s="37"/>
      <c r="D12" s="139" t="s">
        <v>20</v>
      </c>
      <c r="E12" s="37"/>
      <c r="F12" s="142" t="s">
        <v>95</v>
      </c>
      <c r="G12" s="37"/>
      <c r="H12" s="37"/>
      <c r="I12" s="139" t="s">
        <v>22</v>
      </c>
      <c r="J12" s="143" t="str">
        <f>'Rekapitulace stavby'!AN8</f>
        <v>20. 5. 2025</v>
      </c>
      <c r="K12" s="37"/>
      <c r="L12" s="62"/>
      <c r="S12" s="37"/>
      <c r="T12" s="37"/>
      <c r="U12" s="37"/>
      <c r="V12" s="37"/>
      <c r="W12" s="37"/>
      <c r="X12" s="37"/>
      <c r="Y12" s="37"/>
      <c r="Z12" s="37"/>
      <c r="AA12" s="37"/>
      <c r="AB12" s="37"/>
      <c r="AC12" s="37"/>
      <c r="AD12" s="37"/>
      <c r="AE12" s="37"/>
    </row>
    <row r="13" s="2" customFormat="1" ht="10.8" customHeight="1">
      <c r="A13" s="37"/>
      <c r="B13" s="43"/>
      <c r="C13" s="37"/>
      <c r="D13" s="37"/>
      <c r="E13" s="37"/>
      <c r="F13" s="37"/>
      <c r="G13" s="37"/>
      <c r="H13" s="37"/>
      <c r="I13" s="37"/>
      <c r="J13" s="37"/>
      <c r="K13" s="37"/>
      <c r="L13" s="62"/>
      <c r="S13" s="37"/>
      <c r="T13" s="37"/>
      <c r="U13" s="37"/>
      <c r="V13" s="37"/>
      <c r="W13" s="37"/>
      <c r="X13" s="37"/>
      <c r="Y13" s="37"/>
      <c r="Z13" s="37"/>
      <c r="AA13" s="37"/>
      <c r="AB13" s="37"/>
      <c r="AC13" s="37"/>
      <c r="AD13" s="37"/>
      <c r="AE13" s="37"/>
    </row>
    <row r="14" s="2" customFormat="1" ht="12" customHeight="1">
      <c r="A14" s="37"/>
      <c r="B14" s="43"/>
      <c r="C14" s="37"/>
      <c r="D14" s="139" t="s">
        <v>24</v>
      </c>
      <c r="E14" s="37"/>
      <c r="F14" s="37"/>
      <c r="G14" s="37"/>
      <c r="H14" s="37"/>
      <c r="I14" s="139" t="s">
        <v>25</v>
      </c>
      <c r="J14" s="142" t="s">
        <v>26</v>
      </c>
      <c r="K14" s="37"/>
      <c r="L14" s="62"/>
      <c r="S14" s="37"/>
      <c r="T14" s="37"/>
      <c r="U14" s="37"/>
      <c r="V14" s="37"/>
      <c r="W14" s="37"/>
      <c r="X14" s="37"/>
      <c r="Y14" s="37"/>
      <c r="Z14" s="37"/>
      <c r="AA14" s="37"/>
      <c r="AB14" s="37"/>
      <c r="AC14" s="37"/>
      <c r="AD14" s="37"/>
      <c r="AE14" s="37"/>
    </row>
    <row r="15" s="2" customFormat="1" ht="18" customHeight="1">
      <c r="A15" s="37"/>
      <c r="B15" s="43"/>
      <c r="C15" s="37"/>
      <c r="D15" s="37"/>
      <c r="E15" s="142" t="s">
        <v>27</v>
      </c>
      <c r="F15" s="37"/>
      <c r="G15" s="37"/>
      <c r="H15" s="37"/>
      <c r="I15" s="139" t="s">
        <v>28</v>
      </c>
      <c r="J15" s="142" t="s">
        <v>1</v>
      </c>
      <c r="K15" s="37"/>
      <c r="L15" s="62"/>
      <c r="S15" s="37"/>
      <c r="T15" s="37"/>
      <c r="U15" s="37"/>
      <c r="V15" s="37"/>
      <c r="W15" s="37"/>
      <c r="X15" s="37"/>
      <c r="Y15" s="37"/>
      <c r="Z15" s="37"/>
      <c r="AA15" s="37"/>
      <c r="AB15" s="37"/>
      <c r="AC15" s="37"/>
      <c r="AD15" s="37"/>
      <c r="AE15" s="37"/>
    </row>
    <row r="16" s="2" customFormat="1" ht="6.96" customHeight="1">
      <c r="A16" s="37"/>
      <c r="B16" s="43"/>
      <c r="C16" s="37"/>
      <c r="D16" s="37"/>
      <c r="E16" s="37"/>
      <c r="F16" s="37"/>
      <c r="G16" s="37"/>
      <c r="H16" s="37"/>
      <c r="I16" s="37"/>
      <c r="J16" s="37"/>
      <c r="K16" s="37"/>
      <c r="L16" s="62"/>
      <c r="S16" s="37"/>
      <c r="T16" s="37"/>
      <c r="U16" s="37"/>
      <c r="V16" s="37"/>
      <c r="W16" s="37"/>
      <c r="X16" s="37"/>
      <c r="Y16" s="37"/>
      <c r="Z16" s="37"/>
      <c r="AA16" s="37"/>
      <c r="AB16" s="37"/>
      <c r="AC16" s="37"/>
      <c r="AD16" s="37"/>
      <c r="AE16" s="37"/>
    </row>
    <row r="17" s="2" customFormat="1" ht="12" customHeight="1">
      <c r="A17" s="37"/>
      <c r="B17" s="43"/>
      <c r="C17" s="37"/>
      <c r="D17" s="139" t="s">
        <v>29</v>
      </c>
      <c r="E17" s="37"/>
      <c r="F17" s="37"/>
      <c r="G17" s="37"/>
      <c r="H17" s="37"/>
      <c r="I17" s="139" t="s">
        <v>25</v>
      </c>
      <c r="J17" s="32" t="str">
        <f>'Rekapitulace stavby'!AN13</f>
        <v>Vyplň údaj</v>
      </c>
      <c r="K17" s="37"/>
      <c r="L17" s="62"/>
      <c r="S17" s="37"/>
      <c r="T17" s="37"/>
      <c r="U17" s="37"/>
      <c r="V17" s="37"/>
      <c r="W17" s="37"/>
      <c r="X17" s="37"/>
      <c r="Y17" s="37"/>
      <c r="Z17" s="37"/>
      <c r="AA17" s="37"/>
      <c r="AB17" s="37"/>
      <c r="AC17" s="37"/>
      <c r="AD17" s="37"/>
      <c r="AE17" s="37"/>
    </row>
    <row r="18" s="2" customFormat="1" ht="18" customHeight="1">
      <c r="A18" s="37"/>
      <c r="B18" s="43"/>
      <c r="C18" s="37"/>
      <c r="D18" s="37"/>
      <c r="E18" s="32" t="str">
        <f>'Rekapitulace stavby'!E14</f>
        <v>Vyplň údaj</v>
      </c>
      <c r="F18" s="142"/>
      <c r="G18" s="142"/>
      <c r="H18" s="142"/>
      <c r="I18" s="139" t="s">
        <v>28</v>
      </c>
      <c r="J18" s="32" t="str">
        <f>'Rekapitulace stavby'!AN14</f>
        <v>Vyplň údaj</v>
      </c>
      <c r="K18" s="37"/>
      <c r="L18" s="62"/>
      <c r="S18" s="37"/>
      <c r="T18" s="37"/>
      <c r="U18" s="37"/>
      <c r="V18" s="37"/>
      <c r="W18" s="37"/>
      <c r="X18" s="37"/>
      <c r="Y18" s="37"/>
      <c r="Z18" s="37"/>
      <c r="AA18" s="37"/>
      <c r="AB18" s="37"/>
      <c r="AC18" s="37"/>
      <c r="AD18" s="37"/>
      <c r="AE18" s="37"/>
    </row>
    <row r="19" s="2" customFormat="1" ht="6.96" customHeight="1">
      <c r="A19" s="37"/>
      <c r="B19" s="43"/>
      <c r="C19" s="37"/>
      <c r="D19" s="37"/>
      <c r="E19" s="37"/>
      <c r="F19" s="37"/>
      <c r="G19" s="37"/>
      <c r="H19" s="37"/>
      <c r="I19" s="37"/>
      <c r="J19" s="37"/>
      <c r="K19" s="37"/>
      <c r="L19" s="62"/>
      <c r="S19" s="37"/>
      <c r="T19" s="37"/>
      <c r="U19" s="37"/>
      <c r="V19" s="37"/>
      <c r="W19" s="37"/>
      <c r="X19" s="37"/>
      <c r="Y19" s="37"/>
      <c r="Z19" s="37"/>
      <c r="AA19" s="37"/>
      <c r="AB19" s="37"/>
      <c r="AC19" s="37"/>
      <c r="AD19" s="37"/>
      <c r="AE19" s="37"/>
    </row>
    <row r="20" s="2" customFormat="1" ht="12" customHeight="1">
      <c r="A20" s="37"/>
      <c r="B20" s="43"/>
      <c r="C20" s="37"/>
      <c r="D20" s="139" t="s">
        <v>31</v>
      </c>
      <c r="E20" s="37"/>
      <c r="F20" s="37"/>
      <c r="G20" s="37"/>
      <c r="H20" s="37"/>
      <c r="I20" s="139" t="s">
        <v>25</v>
      </c>
      <c r="J20" s="142" t="s">
        <v>32</v>
      </c>
      <c r="K20" s="37"/>
      <c r="L20" s="62"/>
      <c r="S20" s="37"/>
      <c r="T20" s="37"/>
      <c r="U20" s="37"/>
      <c r="V20" s="37"/>
      <c r="W20" s="37"/>
      <c r="X20" s="37"/>
      <c r="Y20" s="37"/>
      <c r="Z20" s="37"/>
      <c r="AA20" s="37"/>
      <c r="AB20" s="37"/>
      <c r="AC20" s="37"/>
      <c r="AD20" s="37"/>
      <c r="AE20" s="37"/>
    </row>
    <row r="21" s="2" customFormat="1" ht="18" customHeight="1">
      <c r="A21" s="37"/>
      <c r="B21" s="43"/>
      <c r="C21" s="37"/>
      <c r="D21" s="37"/>
      <c r="E21" s="142" t="s">
        <v>33</v>
      </c>
      <c r="F21" s="37"/>
      <c r="G21" s="37"/>
      <c r="H21" s="37"/>
      <c r="I21" s="139" t="s">
        <v>28</v>
      </c>
      <c r="J21" s="142" t="s">
        <v>34</v>
      </c>
      <c r="K21" s="37"/>
      <c r="L21" s="62"/>
      <c r="S21" s="37"/>
      <c r="T21" s="37"/>
      <c r="U21" s="37"/>
      <c r="V21" s="37"/>
      <c r="W21" s="37"/>
      <c r="X21" s="37"/>
      <c r="Y21" s="37"/>
      <c r="Z21" s="37"/>
      <c r="AA21" s="37"/>
      <c r="AB21" s="37"/>
      <c r="AC21" s="37"/>
      <c r="AD21" s="37"/>
      <c r="AE21" s="37"/>
    </row>
    <row r="22" s="2" customFormat="1" ht="6.96" customHeight="1">
      <c r="A22" s="37"/>
      <c r="B22" s="43"/>
      <c r="C22" s="37"/>
      <c r="D22" s="37"/>
      <c r="E22" s="37"/>
      <c r="F22" s="37"/>
      <c r="G22" s="37"/>
      <c r="H22" s="37"/>
      <c r="I22" s="37"/>
      <c r="J22" s="37"/>
      <c r="K22" s="37"/>
      <c r="L22" s="62"/>
      <c r="S22" s="37"/>
      <c r="T22" s="37"/>
      <c r="U22" s="37"/>
      <c r="V22" s="37"/>
      <c r="W22" s="37"/>
      <c r="X22" s="37"/>
      <c r="Y22" s="37"/>
      <c r="Z22" s="37"/>
      <c r="AA22" s="37"/>
      <c r="AB22" s="37"/>
      <c r="AC22" s="37"/>
      <c r="AD22" s="37"/>
      <c r="AE22" s="37"/>
    </row>
    <row r="23" s="2" customFormat="1" ht="12" customHeight="1">
      <c r="A23" s="37"/>
      <c r="B23" s="43"/>
      <c r="C23" s="37"/>
      <c r="D23" s="139" t="s">
        <v>36</v>
      </c>
      <c r="E23" s="37"/>
      <c r="F23" s="37"/>
      <c r="G23" s="37"/>
      <c r="H23" s="37"/>
      <c r="I23" s="139" t="s">
        <v>25</v>
      </c>
      <c r="J23" s="142" t="s">
        <v>32</v>
      </c>
      <c r="K23" s="37"/>
      <c r="L23" s="62"/>
      <c r="S23" s="37"/>
      <c r="T23" s="37"/>
      <c r="U23" s="37"/>
      <c r="V23" s="37"/>
      <c r="W23" s="37"/>
      <c r="X23" s="37"/>
      <c r="Y23" s="37"/>
      <c r="Z23" s="37"/>
      <c r="AA23" s="37"/>
      <c r="AB23" s="37"/>
      <c r="AC23" s="37"/>
      <c r="AD23" s="37"/>
      <c r="AE23" s="37"/>
    </row>
    <row r="24" s="2" customFormat="1" ht="18" customHeight="1">
      <c r="A24" s="37"/>
      <c r="B24" s="43"/>
      <c r="C24" s="37"/>
      <c r="D24" s="37"/>
      <c r="E24" s="142" t="s">
        <v>33</v>
      </c>
      <c r="F24" s="37"/>
      <c r="G24" s="37"/>
      <c r="H24" s="37"/>
      <c r="I24" s="139" t="s">
        <v>28</v>
      </c>
      <c r="J24" s="142" t="s">
        <v>34</v>
      </c>
      <c r="K24" s="37"/>
      <c r="L24" s="62"/>
      <c r="S24" s="37"/>
      <c r="T24" s="37"/>
      <c r="U24" s="37"/>
      <c r="V24" s="37"/>
      <c r="W24" s="37"/>
      <c r="X24" s="37"/>
      <c r="Y24" s="37"/>
      <c r="Z24" s="37"/>
      <c r="AA24" s="37"/>
      <c r="AB24" s="37"/>
      <c r="AC24" s="37"/>
      <c r="AD24" s="37"/>
      <c r="AE24" s="37"/>
    </row>
    <row r="25" s="2" customFormat="1" ht="6.96" customHeight="1">
      <c r="A25" s="37"/>
      <c r="B25" s="43"/>
      <c r="C25" s="37"/>
      <c r="D25" s="37"/>
      <c r="E25" s="37"/>
      <c r="F25" s="37"/>
      <c r="G25" s="37"/>
      <c r="H25" s="37"/>
      <c r="I25" s="37"/>
      <c r="J25" s="37"/>
      <c r="K25" s="37"/>
      <c r="L25" s="62"/>
      <c r="S25" s="37"/>
      <c r="T25" s="37"/>
      <c r="U25" s="37"/>
      <c r="V25" s="37"/>
      <c r="W25" s="37"/>
      <c r="X25" s="37"/>
      <c r="Y25" s="37"/>
      <c r="Z25" s="37"/>
      <c r="AA25" s="37"/>
      <c r="AB25" s="37"/>
      <c r="AC25" s="37"/>
      <c r="AD25" s="37"/>
      <c r="AE25" s="37"/>
    </row>
    <row r="26" s="2" customFormat="1" ht="12" customHeight="1">
      <c r="A26" s="37"/>
      <c r="B26" s="43"/>
      <c r="C26" s="37"/>
      <c r="D26" s="139" t="s">
        <v>37</v>
      </c>
      <c r="E26" s="37"/>
      <c r="F26" s="37"/>
      <c r="G26" s="37"/>
      <c r="H26" s="37"/>
      <c r="I26" s="37"/>
      <c r="J26" s="37"/>
      <c r="K26" s="37"/>
      <c r="L26" s="62"/>
      <c r="S26" s="37"/>
      <c r="T26" s="37"/>
      <c r="U26" s="37"/>
      <c r="V26" s="37"/>
      <c r="W26" s="37"/>
      <c r="X26" s="37"/>
      <c r="Y26" s="37"/>
      <c r="Z26" s="37"/>
      <c r="AA26" s="37"/>
      <c r="AB26" s="37"/>
      <c r="AC26" s="37"/>
      <c r="AD26" s="37"/>
      <c r="AE26" s="37"/>
    </row>
    <row r="27" s="8" customFormat="1" ht="16.5" customHeight="1">
      <c r="A27" s="144"/>
      <c r="B27" s="145"/>
      <c r="C27" s="144"/>
      <c r="D27" s="144"/>
      <c r="E27" s="146" t="s">
        <v>1</v>
      </c>
      <c r="F27" s="146"/>
      <c r="G27" s="146"/>
      <c r="H27" s="146"/>
      <c r="I27" s="144"/>
      <c r="J27" s="144"/>
      <c r="K27" s="144"/>
      <c r="L27" s="147"/>
      <c r="S27" s="144"/>
      <c r="T27" s="144"/>
      <c r="U27" s="144"/>
      <c r="V27" s="144"/>
      <c r="W27" s="144"/>
      <c r="X27" s="144"/>
      <c r="Y27" s="144"/>
      <c r="Z27" s="144"/>
      <c r="AA27" s="144"/>
      <c r="AB27" s="144"/>
      <c r="AC27" s="144"/>
      <c r="AD27" s="144"/>
      <c r="AE27" s="144"/>
    </row>
    <row r="28" s="2" customFormat="1" ht="6.96" customHeight="1">
      <c r="A28" s="37"/>
      <c r="B28" s="43"/>
      <c r="C28" s="37"/>
      <c r="D28" s="37"/>
      <c r="E28" s="37"/>
      <c r="F28" s="37"/>
      <c r="G28" s="37"/>
      <c r="H28" s="37"/>
      <c r="I28" s="37"/>
      <c r="J28" s="37"/>
      <c r="K28" s="37"/>
      <c r="L28" s="62"/>
      <c r="S28" s="37"/>
      <c r="T28" s="37"/>
      <c r="U28" s="37"/>
      <c r="V28" s="37"/>
      <c r="W28" s="37"/>
      <c r="X28" s="37"/>
      <c r="Y28" s="37"/>
      <c r="Z28" s="37"/>
      <c r="AA28" s="37"/>
      <c r="AB28" s="37"/>
      <c r="AC28" s="37"/>
      <c r="AD28" s="37"/>
      <c r="AE28" s="37"/>
    </row>
    <row r="29" s="2" customFormat="1" ht="6.96" customHeight="1">
      <c r="A29" s="37"/>
      <c r="B29" s="43"/>
      <c r="C29" s="37"/>
      <c r="D29" s="148"/>
      <c r="E29" s="148"/>
      <c r="F29" s="148"/>
      <c r="G29" s="148"/>
      <c r="H29" s="148"/>
      <c r="I29" s="148"/>
      <c r="J29" s="148"/>
      <c r="K29" s="148"/>
      <c r="L29" s="62"/>
      <c r="S29" s="37"/>
      <c r="T29" s="37"/>
      <c r="U29" s="37"/>
      <c r="V29" s="37"/>
      <c r="W29" s="37"/>
      <c r="X29" s="37"/>
      <c r="Y29" s="37"/>
      <c r="Z29" s="37"/>
      <c r="AA29" s="37"/>
      <c r="AB29" s="37"/>
      <c r="AC29" s="37"/>
      <c r="AD29" s="37"/>
      <c r="AE29" s="37"/>
    </row>
    <row r="30" s="2" customFormat="1" ht="25.44" customHeight="1">
      <c r="A30" s="37"/>
      <c r="B30" s="43"/>
      <c r="C30" s="37"/>
      <c r="D30" s="149" t="s">
        <v>38</v>
      </c>
      <c r="E30" s="37"/>
      <c r="F30" s="37"/>
      <c r="G30" s="37"/>
      <c r="H30" s="37"/>
      <c r="I30" s="37"/>
      <c r="J30" s="150">
        <f>ROUND(J123, 2)</f>
        <v>0</v>
      </c>
      <c r="K30" s="37"/>
      <c r="L30" s="62"/>
      <c r="S30" s="37"/>
      <c r="T30" s="37"/>
      <c r="U30" s="37"/>
      <c r="V30" s="37"/>
      <c r="W30" s="37"/>
      <c r="X30" s="37"/>
      <c r="Y30" s="37"/>
      <c r="Z30" s="37"/>
      <c r="AA30" s="37"/>
      <c r="AB30" s="37"/>
      <c r="AC30" s="37"/>
      <c r="AD30" s="37"/>
      <c r="AE30" s="37"/>
    </row>
    <row r="31" s="2" customFormat="1" ht="6.96" customHeight="1">
      <c r="A31" s="37"/>
      <c r="B31" s="43"/>
      <c r="C31" s="37"/>
      <c r="D31" s="148"/>
      <c r="E31" s="148"/>
      <c r="F31" s="148"/>
      <c r="G31" s="148"/>
      <c r="H31" s="148"/>
      <c r="I31" s="148"/>
      <c r="J31" s="148"/>
      <c r="K31" s="148"/>
      <c r="L31" s="62"/>
      <c r="S31" s="37"/>
      <c r="T31" s="37"/>
      <c r="U31" s="37"/>
      <c r="V31" s="37"/>
      <c r="W31" s="37"/>
      <c r="X31" s="37"/>
      <c r="Y31" s="37"/>
      <c r="Z31" s="37"/>
      <c r="AA31" s="37"/>
      <c r="AB31" s="37"/>
      <c r="AC31" s="37"/>
      <c r="AD31" s="37"/>
      <c r="AE31" s="37"/>
    </row>
    <row r="32" s="2" customFormat="1" ht="14.4" customHeight="1">
      <c r="A32" s="37"/>
      <c r="B32" s="43"/>
      <c r="C32" s="37"/>
      <c r="D32" s="37"/>
      <c r="E32" s="37"/>
      <c r="F32" s="151" t="s">
        <v>40</v>
      </c>
      <c r="G32" s="37"/>
      <c r="H32" s="37"/>
      <c r="I32" s="151" t="s">
        <v>39</v>
      </c>
      <c r="J32" s="151" t="s">
        <v>41</v>
      </c>
      <c r="K32" s="37"/>
      <c r="L32" s="62"/>
      <c r="S32" s="37"/>
      <c r="T32" s="37"/>
      <c r="U32" s="37"/>
      <c r="V32" s="37"/>
      <c r="W32" s="37"/>
      <c r="X32" s="37"/>
      <c r="Y32" s="37"/>
      <c r="Z32" s="37"/>
      <c r="AA32" s="37"/>
      <c r="AB32" s="37"/>
      <c r="AC32" s="37"/>
      <c r="AD32" s="37"/>
      <c r="AE32" s="37"/>
    </row>
    <row r="33" s="2" customFormat="1" ht="14.4" customHeight="1">
      <c r="A33" s="37"/>
      <c r="B33" s="43"/>
      <c r="C33" s="37"/>
      <c r="D33" s="152" t="s">
        <v>42</v>
      </c>
      <c r="E33" s="139" t="s">
        <v>43</v>
      </c>
      <c r="F33" s="153">
        <f>ROUND((SUM(BE123:BE240)),  2)</f>
        <v>0</v>
      </c>
      <c r="G33" s="37"/>
      <c r="H33" s="37"/>
      <c r="I33" s="154">
        <v>0.20999999999999999</v>
      </c>
      <c r="J33" s="153">
        <f>ROUND(((SUM(BE123:BE240))*I33),  2)</f>
        <v>0</v>
      </c>
      <c r="K33" s="37"/>
      <c r="L33" s="62"/>
      <c r="S33" s="37"/>
      <c r="T33" s="37"/>
      <c r="U33" s="37"/>
      <c r="V33" s="37"/>
      <c r="W33" s="37"/>
      <c r="X33" s="37"/>
      <c r="Y33" s="37"/>
      <c r="Z33" s="37"/>
      <c r="AA33" s="37"/>
      <c r="AB33" s="37"/>
      <c r="AC33" s="37"/>
      <c r="AD33" s="37"/>
      <c r="AE33" s="37"/>
    </row>
    <row r="34" s="2" customFormat="1" ht="14.4" customHeight="1">
      <c r="A34" s="37"/>
      <c r="B34" s="43"/>
      <c r="C34" s="37"/>
      <c r="D34" s="37"/>
      <c r="E34" s="139" t="s">
        <v>44</v>
      </c>
      <c r="F34" s="153">
        <f>ROUND((SUM(BF123:BF240)),  2)</f>
        <v>0</v>
      </c>
      <c r="G34" s="37"/>
      <c r="H34" s="37"/>
      <c r="I34" s="154">
        <v>0.12</v>
      </c>
      <c r="J34" s="153">
        <f>ROUND(((SUM(BF123:BF240))*I34),  2)</f>
        <v>0</v>
      </c>
      <c r="K34" s="37"/>
      <c r="L34" s="62"/>
      <c r="S34" s="37"/>
      <c r="T34" s="37"/>
      <c r="U34" s="37"/>
      <c r="V34" s="37"/>
      <c r="W34" s="37"/>
      <c r="X34" s="37"/>
      <c r="Y34" s="37"/>
      <c r="Z34" s="37"/>
      <c r="AA34" s="37"/>
      <c r="AB34" s="37"/>
      <c r="AC34" s="37"/>
      <c r="AD34" s="37"/>
      <c r="AE34" s="37"/>
    </row>
    <row r="35" hidden="1" s="2" customFormat="1" ht="14.4" customHeight="1">
      <c r="A35" s="37"/>
      <c r="B35" s="43"/>
      <c r="C35" s="37"/>
      <c r="D35" s="37"/>
      <c r="E35" s="139" t="s">
        <v>45</v>
      </c>
      <c r="F35" s="153">
        <f>ROUND((SUM(BG123:BG240)),  2)</f>
        <v>0</v>
      </c>
      <c r="G35" s="37"/>
      <c r="H35" s="37"/>
      <c r="I35" s="154">
        <v>0.20999999999999999</v>
      </c>
      <c r="J35" s="153">
        <f>0</f>
        <v>0</v>
      </c>
      <c r="K35" s="37"/>
      <c r="L35" s="62"/>
      <c r="S35" s="37"/>
      <c r="T35" s="37"/>
      <c r="U35" s="37"/>
      <c r="V35" s="37"/>
      <c r="W35" s="37"/>
      <c r="X35" s="37"/>
      <c r="Y35" s="37"/>
      <c r="Z35" s="37"/>
      <c r="AA35" s="37"/>
      <c r="AB35" s="37"/>
      <c r="AC35" s="37"/>
      <c r="AD35" s="37"/>
      <c r="AE35" s="37"/>
    </row>
    <row r="36" hidden="1" s="2" customFormat="1" ht="14.4" customHeight="1">
      <c r="A36" s="37"/>
      <c r="B36" s="43"/>
      <c r="C36" s="37"/>
      <c r="D36" s="37"/>
      <c r="E36" s="139" t="s">
        <v>46</v>
      </c>
      <c r="F36" s="153">
        <f>ROUND((SUM(BH123:BH240)),  2)</f>
        <v>0</v>
      </c>
      <c r="G36" s="37"/>
      <c r="H36" s="37"/>
      <c r="I36" s="154">
        <v>0.12</v>
      </c>
      <c r="J36" s="153">
        <f>0</f>
        <v>0</v>
      </c>
      <c r="K36" s="37"/>
      <c r="L36" s="62"/>
      <c r="S36" s="37"/>
      <c r="T36" s="37"/>
      <c r="U36" s="37"/>
      <c r="V36" s="37"/>
      <c r="W36" s="37"/>
      <c r="X36" s="37"/>
      <c r="Y36" s="37"/>
      <c r="Z36" s="37"/>
      <c r="AA36" s="37"/>
      <c r="AB36" s="37"/>
      <c r="AC36" s="37"/>
      <c r="AD36" s="37"/>
      <c r="AE36" s="37"/>
    </row>
    <row r="37" hidden="1" s="2" customFormat="1" ht="14.4" customHeight="1">
      <c r="A37" s="37"/>
      <c r="B37" s="43"/>
      <c r="C37" s="37"/>
      <c r="D37" s="37"/>
      <c r="E37" s="139" t="s">
        <v>47</v>
      </c>
      <c r="F37" s="153">
        <f>ROUND((SUM(BI123:BI240)),  2)</f>
        <v>0</v>
      </c>
      <c r="G37" s="37"/>
      <c r="H37" s="37"/>
      <c r="I37" s="154">
        <v>0</v>
      </c>
      <c r="J37" s="153">
        <f>0</f>
        <v>0</v>
      </c>
      <c r="K37" s="37"/>
      <c r="L37" s="62"/>
      <c r="S37" s="37"/>
      <c r="T37" s="37"/>
      <c r="U37" s="37"/>
      <c r="V37" s="37"/>
      <c r="W37" s="37"/>
      <c r="X37" s="37"/>
      <c r="Y37" s="37"/>
      <c r="Z37" s="37"/>
      <c r="AA37" s="37"/>
      <c r="AB37" s="37"/>
      <c r="AC37" s="37"/>
      <c r="AD37" s="37"/>
      <c r="AE37" s="37"/>
    </row>
    <row r="38" s="2" customFormat="1" ht="6.96" customHeight="1">
      <c r="A38" s="37"/>
      <c r="B38" s="43"/>
      <c r="C38" s="37"/>
      <c r="D38" s="37"/>
      <c r="E38" s="37"/>
      <c r="F38" s="37"/>
      <c r="G38" s="37"/>
      <c r="H38" s="37"/>
      <c r="I38" s="37"/>
      <c r="J38" s="37"/>
      <c r="K38" s="37"/>
      <c r="L38" s="62"/>
      <c r="S38" s="37"/>
      <c r="T38" s="37"/>
      <c r="U38" s="37"/>
      <c r="V38" s="37"/>
      <c r="W38" s="37"/>
      <c r="X38" s="37"/>
      <c r="Y38" s="37"/>
      <c r="Z38" s="37"/>
      <c r="AA38" s="37"/>
      <c r="AB38" s="37"/>
      <c r="AC38" s="37"/>
      <c r="AD38" s="37"/>
      <c r="AE38" s="37"/>
    </row>
    <row r="39" s="2" customFormat="1" ht="25.44" customHeight="1">
      <c r="A39" s="37"/>
      <c r="B39" s="43"/>
      <c r="C39" s="155"/>
      <c r="D39" s="156" t="s">
        <v>48</v>
      </c>
      <c r="E39" s="157"/>
      <c r="F39" s="157"/>
      <c r="G39" s="158" t="s">
        <v>49</v>
      </c>
      <c r="H39" s="159" t="s">
        <v>50</v>
      </c>
      <c r="I39" s="157"/>
      <c r="J39" s="160">
        <f>SUM(J30:J37)</f>
        <v>0</v>
      </c>
      <c r="K39" s="161"/>
      <c r="L39" s="62"/>
      <c r="S39" s="37"/>
      <c r="T39" s="37"/>
      <c r="U39" s="37"/>
      <c r="V39" s="37"/>
      <c r="W39" s="37"/>
      <c r="X39" s="37"/>
      <c r="Y39" s="37"/>
      <c r="Z39" s="37"/>
      <c r="AA39" s="37"/>
      <c r="AB39" s="37"/>
      <c r="AC39" s="37"/>
      <c r="AD39" s="37"/>
      <c r="AE39" s="37"/>
    </row>
    <row r="40" s="2" customFormat="1" ht="14.4" customHeight="1">
      <c r="A40" s="37"/>
      <c r="B40" s="43"/>
      <c r="C40" s="37"/>
      <c r="D40" s="37"/>
      <c r="E40" s="37"/>
      <c r="F40" s="37"/>
      <c r="G40" s="37"/>
      <c r="H40" s="37"/>
      <c r="I40" s="37"/>
      <c r="J40" s="37"/>
      <c r="K40" s="37"/>
      <c r="L40" s="62"/>
      <c r="S40" s="37"/>
      <c r="T40" s="37"/>
      <c r="U40" s="37"/>
      <c r="V40" s="37"/>
      <c r="W40" s="37"/>
      <c r="X40" s="37"/>
      <c r="Y40" s="37"/>
      <c r="Z40" s="37"/>
      <c r="AA40" s="37"/>
      <c r="AB40" s="37"/>
      <c r="AC40" s="37"/>
      <c r="AD40" s="37"/>
      <c r="AE40" s="37"/>
    </row>
    <row r="41" s="1" customFormat="1" ht="14.4" customHeight="1">
      <c r="B41" s="19"/>
      <c r="L41" s="19"/>
    </row>
    <row r="42" s="1" customFormat="1" ht="14.4" customHeight="1">
      <c r="B42" s="19"/>
      <c r="L42" s="19"/>
    </row>
    <row r="43" s="1" customFormat="1" ht="14.4" customHeight="1">
      <c r="B43" s="19"/>
      <c r="L43" s="19"/>
    </row>
    <row r="44" s="1" customFormat="1" ht="14.4" customHeight="1">
      <c r="B44" s="19"/>
      <c r="L44" s="19"/>
    </row>
    <row r="45" s="1" customFormat="1" ht="14.4" customHeight="1">
      <c r="B45" s="19"/>
      <c r="L45" s="19"/>
    </row>
    <row r="46" s="1" customFormat="1" ht="14.4" customHeight="1">
      <c r="B46" s="19"/>
      <c r="L46" s="19"/>
    </row>
    <row r="47" s="1" customFormat="1" ht="14.4" customHeight="1">
      <c r="B47" s="19"/>
      <c r="L47" s="19"/>
    </row>
    <row r="48" s="1" customFormat="1" ht="14.4" customHeight="1">
      <c r="B48" s="19"/>
      <c r="L48" s="19"/>
    </row>
    <row r="49" s="1" customFormat="1" ht="14.4" customHeight="1">
      <c r="B49" s="19"/>
      <c r="L49" s="19"/>
    </row>
    <row r="50" s="2" customFormat="1" ht="14.4" customHeight="1">
      <c r="B50" s="62"/>
      <c r="D50" s="162" t="s">
        <v>51</v>
      </c>
      <c r="E50" s="163"/>
      <c r="F50" s="163"/>
      <c r="G50" s="162" t="s">
        <v>52</v>
      </c>
      <c r="H50" s="163"/>
      <c r="I50" s="163"/>
      <c r="J50" s="163"/>
      <c r="K50" s="163"/>
      <c r="L50" s="62"/>
    </row>
    <row r="51">
      <c r="B51" s="19"/>
      <c r="L51" s="19"/>
    </row>
    <row r="52">
      <c r="B52" s="19"/>
      <c r="L52" s="19"/>
    </row>
    <row r="53">
      <c r="B53" s="19"/>
      <c r="L53" s="19"/>
    </row>
    <row r="54">
      <c r="B54" s="19"/>
      <c r="L54" s="19"/>
    </row>
    <row r="55">
      <c r="B55" s="19"/>
      <c r="L55" s="19"/>
    </row>
    <row r="56">
      <c r="B56" s="19"/>
      <c r="L56" s="19"/>
    </row>
    <row r="57">
      <c r="B57" s="19"/>
      <c r="L57" s="19"/>
    </row>
    <row r="58">
      <c r="B58" s="19"/>
      <c r="L58" s="19"/>
    </row>
    <row r="59">
      <c r="B59" s="19"/>
      <c r="L59" s="19"/>
    </row>
    <row r="60">
      <c r="B60" s="19"/>
      <c r="L60" s="19"/>
    </row>
    <row r="61" s="2" customFormat="1">
      <c r="A61" s="37"/>
      <c r="B61" s="43"/>
      <c r="C61" s="37"/>
      <c r="D61" s="164" t="s">
        <v>53</v>
      </c>
      <c r="E61" s="165"/>
      <c r="F61" s="166" t="s">
        <v>54</v>
      </c>
      <c r="G61" s="164" t="s">
        <v>53</v>
      </c>
      <c r="H61" s="165"/>
      <c r="I61" s="165"/>
      <c r="J61" s="167" t="s">
        <v>54</v>
      </c>
      <c r="K61" s="165"/>
      <c r="L61" s="62"/>
      <c r="S61" s="37"/>
      <c r="T61" s="37"/>
      <c r="U61" s="37"/>
      <c r="V61" s="37"/>
      <c r="W61" s="37"/>
      <c r="X61" s="37"/>
      <c r="Y61" s="37"/>
      <c r="Z61" s="37"/>
      <c r="AA61" s="37"/>
      <c r="AB61" s="37"/>
      <c r="AC61" s="37"/>
      <c r="AD61" s="37"/>
      <c r="AE61" s="37"/>
    </row>
    <row r="62">
      <c r="B62" s="19"/>
      <c r="L62" s="19"/>
    </row>
    <row r="63">
      <c r="B63" s="19"/>
      <c r="L63" s="19"/>
    </row>
    <row r="64">
      <c r="B64" s="19"/>
      <c r="L64" s="19"/>
    </row>
    <row r="65" s="2" customFormat="1">
      <c r="A65" s="37"/>
      <c r="B65" s="43"/>
      <c r="C65" s="37"/>
      <c r="D65" s="162" t="s">
        <v>55</v>
      </c>
      <c r="E65" s="168"/>
      <c r="F65" s="168"/>
      <c r="G65" s="162" t="s">
        <v>56</v>
      </c>
      <c r="H65" s="168"/>
      <c r="I65" s="168"/>
      <c r="J65" s="168"/>
      <c r="K65" s="168"/>
      <c r="L65" s="62"/>
      <c r="S65" s="37"/>
      <c r="T65" s="37"/>
      <c r="U65" s="37"/>
      <c r="V65" s="37"/>
      <c r="W65" s="37"/>
      <c r="X65" s="37"/>
      <c r="Y65" s="37"/>
      <c r="Z65" s="37"/>
      <c r="AA65" s="37"/>
      <c r="AB65" s="37"/>
      <c r="AC65" s="37"/>
      <c r="AD65" s="37"/>
      <c r="AE65" s="37"/>
    </row>
    <row r="66">
      <c r="B66" s="19"/>
      <c r="L66" s="19"/>
    </row>
    <row r="67">
      <c r="B67" s="19"/>
      <c r="L67" s="19"/>
    </row>
    <row r="68">
      <c r="B68" s="19"/>
      <c r="L68" s="19"/>
    </row>
    <row r="69">
      <c r="B69" s="19"/>
      <c r="L69" s="19"/>
    </row>
    <row r="70">
      <c r="B70" s="19"/>
      <c r="L70" s="19"/>
    </row>
    <row r="71">
      <c r="B71" s="19"/>
      <c r="L71" s="19"/>
    </row>
    <row r="72">
      <c r="B72" s="19"/>
      <c r="L72" s="19"/>
    </row>
    <row r="73">
      <c r="B73" s="19"/>
      <c r="L73" s="19"/>
    </row>
    <row r="74">
      <c r="B74" s="19"/>
      <c r="L74" s="19"/>
    </row>
    <row r="75">
      <c r="B75" s="19"/>
      <c r="L75" s="19"/>
    </row>
    <row r="76" s="2" customFormat="1">
      <c r="A76" s="37"/>
      <c r="B76" s="43"/>
      <c r="C76" s="37"/>
      <c r="D76" s="164" t="s">
        <v>53</v>
      </c>
      <c r="E76" s="165"/>
      <c r="F76" s="166" t="s">
        <v>54</v>
      </c>
      <c r="G76" s="164" t="s">
        <v>53</v>
      </c>
      <c r="H76" s="165"/>
      <c r="I76" s="165"/>
      <c r="J76" s="167" t="s">
        <v>54</v>
      </c>
      <c r="K76" s="165"/>
      <c r="L76" s="62"/>
      <c r="S76" s="37"/>
      <c r="T76" s="37"/>
      <c r="U76" s="37"/>
      <c r="V76" s="37"/>
      <c r="W76" s="37"/>
      <c r="X76" s="37"/>
      <c r="Y76" s="37"/>
      <c r="Z76" s="37"/>
      <c r="AA76" s="37"/>
      <c r="AB76" s="37"/>
      <c r="AC76" s="37"/>
      <c r="AD76" s="37"/>
      <c r="AE76" s="37"/>
    </row>
    <row r="77" s="2" customFormat="1" ht="14.4" customHeight="1">
      <c r="A77" s="37"/>
      <c r="B77" s="169"/>
      <c r="C77" s="170"/>
      <c r="D77" s="170"/>
      <c r="E77" s="170"/>
      <c r="F77" s="170"/>
      <c r="G77" s="170"/>
      <c r="H77" s="170"/>
      <c r="I77" s="170"/>
      <c r="J77" s="170"/>
      <c r="K77" s="170"/>
      <c r="L77" s="62"/>
      <c r="S77" s="37"/>
      <c r="T77" s="37"/>
      <c r="U77" s="37"/>
      <c r="V77" s="37"/>
      <c r="W77" s="37"/>
      <c r="X77" s="37"/>
      <c r="Y77" s="37"/>
      <c r="Z77" s="37"/>
      <c r="AA77" s="37"/>
      <c r="AB77" s="37"/>
      <c r="AC77" s="37"/>
      <c r="AD77" s="37"/>
      <c r="AE77" s="37"/>
    </row>
    <row r="81" s="2" customFormat="1" ht="6.96" customHeight="1">
      <c r="A81" s="37"/>
      <c r="B81" s="171"/>
      <c r="C81" s="172"/>
      <c r="D81" s="172"/>
      <c r="E81" s="172"/>
      <c r="F81" s="172"/>
      <c r="G81" s="172"/>
      <c r="H81" s="172"/>
      <c r="I81" s="172"/>
      <c r="J81" s="172"/>
      <c r="K81" s="172"/>
      <c r="L81" s="62"/>
      <c r="S81" s="37"/>
      <c r="T81" s="37"/>
      <c r="U81" s="37"/>
      <c r="V81" s="37"/>
      <c r="W81" s="37"/>
      <c r="X81" s="37"/>
      <c r="Y81" s="37"/>
      <c r="Z81" s="37"/>
      <c r="AA81" s="37"/>
      <c r="AB81" s="37"/>
      <c r="AC81" s="37"/>
      <c r="AD81" s="37"/>
      <c r="AE81" s="37"/>
    </row>
    <row r="82" s="2" customFormat="1" ht="24.96" customHeight="1">
      <c r="A82" s="37"/>
      <c r="B82" s="38"/>
      <c r="C82" s="22" t="s">
        <v>96</v>
      </c>
      <c r="D82" s="39"/>
      <c r="E82" s="39"/>
      <c r="F82" s="39"/>
      <c r="G82" s="39"/>
      <c r="H82" s="39"/>
      <c r="I82" s="39"/>
      <c r="J82" s="39"/>
      <c r="K82" s="39"/>
      <c r="L82" s="62"/>
      <c r="S82" s="37"/>
      <c r="T82" s="37"/>
      <c r="U82" s="37"/>
      <c r="V82" s="37"/>
      <c r="W82" s="37"/>
      <c r="X82" s="37"/>
      <c r="Y82" s="37"/>
      <c r="Z82" s="37"/>
      <c r="AA82" s="37"/>
      <c r="AB82" s="37"/>
      <c r="AC82" s="37"/>
      <c r="AD82" s="37"/>
      <c r="AE82" s="37"/>
    </row>
    <row r="83" s="2" customFormat="1" ht="6.96" customHeight="1">
      <c r="A83" s="37"/>
      <c r="B83" s="38"/>
      <c r="C83" s="39"/>
      <c r="D83" s="39"/>
      <c r="E83" s="39"/>
      <c r="F83" s="39"/>
      <c r="G83" s="39"/>
      <c r="H83" s="39"/>
      <c r="I83" s="39"/>
      <c r="J83" s="39"/>
      <c r="K83" s="39"/>
      <c r="L83" s="62"/>
      <c r="S83" s="37"/>
      <c r="T83" s="37"/>
      <c r="U83" s="37"/>
      <c r="V83" s="37"/>
      <c r="W83" s="37"/>
      <c r="X83" s="37"/>
      <c r="Y83" s="37"/>
      <c r="Z83" s="37"/>
      <c r="AA83" s="37"/>
      <c r="AB83" s="37"/>
      <c r="AC83" s="37"/>
      <c r="AD83" s="37"/>
      <c r="AE83" s="37"/>
    </row>
    <row r="84" s="2" customFormat="1" ht="12" customHeight="1">
      <c r="A84" s="37"/>
      <c r="B84" s="38"/>
      <c r="C84" s="31" t="s">
        <v>16</v>
      </c>
      <c r="D84" s="39"/>
      <c r="E84" s="39"/>
      <c r="F84" s="39"/>
      <c r="G84" s="39"/>
      <c r="H84" s="39"/>
      <c r="I84" s="39"/>
      <c r="J84" s="39"/>
      <c r="K84" s="39"/>
      <c r="L84" s="62"/>
      <c r="S84" s="37"/>
      <c r="T84" s="37"/>
      <c r="U84" s="37"/>
      <c r="V84" s="37"/>
      <c r="W84" s="37"/>
      <c r="X84" s="37"/>
      <c r="Y84" s="37"/>
      <c r="Z84" s="37"/>
      <c r="AA84" s="37"/>
      <c r="AB84" s="37"/>
      <c r="AC84" s="37"/>
      <c r="AD84" s="37"/>
      <c r="AE84" s="37"/>
    </row>
    <row r="85" s="2" customFormat="1" ht="16.5" customHeight="1">
      <c r="A85" s="37"/>
      <c r="B85" s="38"/>
      <c r="C85" s="39"/>
      <c r="D85" s="39"/>
      <c r="E85" s="173" t="str">
        <f>E7</f>
        <v>OA - Gastro</v>
      </c>
      <c r="F85" s="31"/>
      <c r="G85" s="31"/>
      <c r="H85" s="31"/>
      <c r="I85" s="39"/>
      <c r="J85" s="39"/>
      <c r="K85" s="39"/>
      <c r="L85" s="62"/>
      <c r="S85" s="37"/>
      <c r="T85" s="37"/>
      <c r="U85" s="37"/>
      <c r="V85" s="37"/>
      <c r="W85" s="37"/>
      <c r="X85" s="37"/>
      <c r="Y85" s="37"/>
      <c r="Z85" s="37"/>
      <c r="AA85" s="37"/>
      <c r="AB85" s="37"/>
      <c r="AC85" s="37"/>
      <c r="AD85" s="37"/>
      <c r="AE85" s="37"/>
    </row>
    <row r="86" s="2" customFormat="1" ht="12" customHeight="1">
      <c r="A86" s="37"/>
      <c r="B86" s="38"/>
      <c r="C86" s="31" t="s">
        <v>93</v>
      </c>
      <c r="D86" s="39"/>
      <c r="E86" s="39"/>
      <c r="F86" s="39"/>
      <c r="G86" s="39"/>
      <c r="H86" s="39"/>
      <c r="I86" s="39"/>
      <c r="J86" s="39"/>
      <c r="K86" s="39"/>
      <c r="L86" s="62"/>
      <c r="S86" s="37"/>
      <c r="T86" s="37"/>
      <c r="U86" s="37"/>
      <c r="V86" s="37"/>
      <c r="W86" s="37"/>
      <c r="X86" s="37"/>
      <c r="Y86" s="37"/>
      <c r="Z86" s="37"/>
      <c r="AA86" s="37"/>
      <c r="AB86" s="37"/>
      <c r="AC86" s="37"/>
      <c r="AD86" s="37"/>
      <c r="AE86" s="37"/>
    </row>
    <row r="87" s="2" customFormat="1" ht="16.5" customHeight="1">
      <c r="A87" s="37"/>
      <c r="B87" s="38"/>
      <c r="C87" s="39"/>
      <c r="D87" s="39"/>
      <c r="E87" s="75" t="str">
        <f>E9</f>
        <v>D.1.4.e - Gastro</v>
      </c>
      <c r="F87" s="39"/>
      <c r="G87" s="39"/>
      <c r="H87" s="39"/>
      <c r="I87" s="39"/>
      <c r="J87" s="39"/>
      <c r="K87" s="39"/>
      <c r="L87" s="62"/>
      <c r="S87" s="37"/>
      <c r="T87" s="37"/>
      <c r="U87" s="37"/>
      <c r="V87" s="37"/>
      <c r="W87" s="37"/>
      <c r="X87" s="37"/>
      <c r="Y87" s="37"/>
      <c r="Z87" s="37"/>
      <c r="AA87" s="37"/>
      <c r="AB87" s="37"/>
      <c r="AC87" s="37"/>
      <c r="AD87" s="37"/>
      <c r="AE87" s="37"/>
    </row>
    <row r="88" s="2" customFormat="1" ht="6.96" customHeight="1">
      <c r="A88" s="37"/>
      <c r="B88" s="38"/>
      <c r="C88" s="39"/>
      <c r="D88" s="39"/>
      <c r="E88" s="39"/>
      <c r="F88" s="39"/>
      <c r="G88" s="39"/>
      <c r="H88" s="39"/>
      <c r="I88" s="39"/>
      <c r="J88" s="39"/>
      <c r="K88" s="39"/>
      <c r="L88" s="62"/>
      <c r="S88" s="37"/>
      <c r="T88" s="37"/>
      <c r="U88" s="37"/>
      <c r="V88" s="37"/>
      <c r="W88" s="37"/>
      <c r="X88" s="37"/>
      <c r="Y88" s="37"/>
      <c r="Z88" s="37"/>
      <c r="AA88" s="37"/>
      <c r="AB88" s="37"/>
      <c r="AC88" s="37"/>
      <c r="AD88" s="37"/>
      <c r="AE88" s="37"/>
    </row>
    <row r="89" s="2" customFormat="1" ht="12" customHeight="1">
      <c r="A89" s="37"/>
      <c r="B89" s="38"/>
      <c r="C89" s="31" t="s">
        <v>20</v>
      </c>
      <c r="D89" s="39"/>
      <c r="E89" s="39"/>
      <c r="F89" s="26" t="str">
        <f>F12</f>
        <v xml:space="preserve">Kotlářská 263/9, Veveří, 602 00 Brno </v>
      </c>
      <c r="G89" s="39"/>
      <c r="H89" s="39"/>
      <c r="I89" s="31" t="s">
        <v>22</v>
      </c>
      <c r="J89" s="78" t="str">
        <f>IF(J12="","",J12)</f>
        <v>20. 5. 2025</v>
      </c>
      <c r="K89" s="39"/>
      <c r="L89" s="62"/>
      <c r="S89" s="37"/>
      <c r="T89" s="37"/>
      <c r="U89" s="37"/>
      <c r="V89" s="37"/>
      <c r="W89" s="37"/>
      <c r="X89" s="37"/>
      <c r="Y89" s="37"/>
      <c r="Z89" s="37"/>
      <c r="AA89" s="37"/>
      <c r="AB89" s="37"/>
      <c r="AC89" s="37"/>
      <c r="AD89" s="37"/>
      <c r="AE89" s="37"/>
    </row>
    <row r="90" s="2" customFormat="1" ht="6.96" customHeight="1">
      <c r="A90" s="37"/>
      <c r="B90" s="38"/>
      <c r="C90" s="39"/>
      <c r="D90" s="39"/>
      <c r="E90" s="39"/>
      <c r="F90" s="39"/>
      <c r="G90" s="39"/>
      <c r="H90" s="39"/>
      <c r="I90" s="39"/>
      <c r="J90" s="39"/>
      <c r="K90" s="39"/>
      <c r="L90" s="62"/>
      <c r="S90" s="37"/>
      <c r="T90" s="37"/>
      <c r="U90" s="37"/>
      <c r="V90" s="37"/>
      <c r="W90" s="37"/>
      <c r="X90" s="37"/>
      <c r="Y90" s="37"/>
      <c r="Z90" s="37"/>
      <c r="AA90" s="37"/>
      <c r="AB90" s="37"/>
      <c r="AC90" s="37"/>
      <c r="AD90" s="37"/>
      <c r="AE90" s="37"/>
    </row>
    <row r="91" s="2" customFormat="1" ht="25.65" customHeight="1">
      <c r="A91" s="37"/>
      <c r="B91" s="38"/>
      <c r="C91" s="31" t="s">
        <v>24</v>
      </c>
      <c r="D91" s="39"/>
      <c r="E91" s="39"/>
      <c r="F91" s="26" t="str">
        <f>E15</f>
        <v>OA a VOŠ Brno Kotlářská, příspěvková organizace</v>
      </c>
      <c r="G91" s="39"/>
      <c r="H91" s="39"/>
      <c r="I91" s="31" t="s">
        <v>31</v>
      </c>
      <c r="J91" s="35" t="str">
        <f>E21</f>
        <v>Múčka Veselý architekti s.r.o.</v>
      </c>
      <c r="K91" s="39"/>
      <c r="L91" s="62"/>
      <c r="S91" s="37"/>
      <c r="T91" s="37"/>
      <c r="U91" s="37"/>
      <c r="V91" s="37"/>
      <c r="W91" s="37"/>
      <c r="X91" s="37"/>
      <c r="Y91" s="37"/>
      <c r="Z91" s="37"/>
      <c r="AA91" s="37"/>
      <c r="AB91" s="37"/>
      <c r="AC91" s="37"/>
      <c r="AD91" s="37"/>
      <c r="AE91" s="37"/>
    </row>
    <row r="92" s="2" customFormat="1" ht="25.65" customHeight="1">
      <c r="A92" s="37"/>
      <c r="B92" s="38"/>
      <c r="C92" s="31" t="s">
        <v>29</v>
      </c>
      <c r="D92" s="39"/>
      <c r="E92" s="39"/>
      <c r="F92" s="26" t="str">
        <f>IF(E18="","",E18)</f>
        <v>Vyplň údaj</v>
      </c>
      <c r="G92" s="39"/>
      <c r="H92" s="39"/>
      <c r="I92" s="31" t="s">
        <v>36</v>
      </c>
      <c r="J92" s="35" t="str">
        <f>E24</f>
        <v>Múčka Veselý architekti s.r.o.</v>
      </c>
      <c r="K92" s="39"/>
      <c r="L92" s="62"/>
      <c r="S92" s="37"/>
      <c r="T92" s="37"/>
      <c r="U92" s="37"/>
      <c r="V92" s="37"/>
      <c r="W92" s="37"/>
      <c r="X92" s="37"/>
      <c r="Y92" s="37"/>
      <c r="Z92" s="37"/>
      <c r="AA92" s="37"/>
      <c r="AB92" s="37"/>
      <c r="AC92" s="37"/>
      <c r="AD92" s="37"/>
      <c r="AE92" s="37"/>
    </row>
    <row r="93" s="2" customFormat="1" ht="10.32" customHeight="1">
      <c r="A93" s="37"/>
      <c r="B93" s="38"/>
      <c r="C93" s="39"/>
      <c r="D93" s="39"/>
      <c r="E93" s="39"/>
      <c r="F93" s="39"/>
      <c r="G93" s="39"/>
      <c r="H93" s="39"/>
      <c r="I93" s="39"/>
      <c r="J93" s="39"/>
      <c r="K93" s="39"/>
      <c r="L93" s="62"/>
      <c r="S93" s="37"/>
      <c r="T93" s="37"/>
      <c r="U93" s="37"/>
      <c r="V93" s="37"/>
      <c r="W93" s="37"/>
      <c r="X93" s="37"/>
      <c r="Y93" s="37"/>
      <c r="Z93" s="37"/>
      <c r="AA93" s="37"/>
      <c r="AB93" s="37"/>
      <c r="AC93" s="37"/>
      <c r="AD93" s="37"/>
      <c r="AE93" s="37"/>
    </row>
    <row r="94" s="2" customFormat="1" ht="29.28" customHeight="1">
      <c r="A94" s="37"/>
      <c r="B94" s="38"/>
      <c r="C94" s="174" t="s">
        <v>97</v>
      </c>
      <c r="D94" s="175"/>
      <c r="E94" s="175"/>
      <c r="F94" s="175"/>
      <c r="G94" s="175"/>
      <c r="H94" s="175"/>
      <c r="I94" s="175"/>
      <c r="J94" s="176" t="s">
        <v>98</v>
      </c>
      <c r="K94" s="175"/>
      <c r="L94" s="62"/>
      <c r="S94" s="37"/>
      <c r="T94" s="37"/>
      <c r="U94" s="37"/>
      <c r="V94" s="37"/>
      <c r="W94" s="37"/>
      <c r="X94" s="37"/>
      <c r="Y94" s="37"/>
      <c r="Z94" s="37"/>
      <c r="AA94" s="37"/>
      <c r="AB94" s="37"/>
      <c r="AC94" s="37"/>
      <c r="AD94" s="37"/>
      <c r="AE94" s="37"/>
    </row>
    <row r="95" s="2" customFormat="1" ht="10.32" customHeight="1">
      <c r="A95" s="37"/>
      <c r="B95" s="38"/>
      <c r="C95" s="39"/>
      <c r="D95" s="39"/>
      <c r="E95" s="39"/>
      <c r="F95" s="39"/>
      <c r="G95" s="39"/>
      <c r="H95" s="39"/>
      <c r="I95" s="39"/>
      <c r="J95" s="39"/>
      <c r="K95" s="39"/>
      <c r="L95" s="62"/>
      <c r="S95" s="37"/>
      <c r="T95" s="37"/>
      <c r="U95" s="37"/>
      <c r="V95" s="37"/>
      <c r="W95" s="37"/>
      <c r="X95" s="37"/>
      <c r="Y95" s="37"/>
      <c r="Z95" s="37"/>
      <c r="AA95" s="37"/>
      <c r="AB95" s="37"/>
      <c r="AC95" s="37"/>
      <c r="AD95" s="37"/>
      <c r="AE95" s="37"/>
    </row>
    <row r="96" s="2" customFormat="1" ht="22.8" customHeight="1">
      <c r="A96" s="37"/>
      <c r="B96" s="38"/>
      <c r="C96" s="177" t="s">
        <v>99</v>
      </c>
      <c r="D96" s="39"/>
      <c r="E96" s="39"/>
      <c r="F96" s="39"/>
      <c r="G96" s="39"/>
      <c r="H96" s="39"/>
      <c r="I96" s="39"/>
      <c r="J96" s="109">
        <f>J123</f>
        <v>0</v>
      </c>
      <c r="K96" s="39"/>
      <c r="L96" s="62"/>
      <c r="S96" s="37"/>
      <c r="T96" s="37"/>
      <c r="U96" s="37"/>
      <c r="V96" s="37"/>
      <c r="W96" s="37"/>
      <c r="X96" s="37"/>
      <c r="Y96" s="37"/>
      <c r="Z96" s="37"/>
      <c r="AA96" s="37"/>
      <c r="AB96" s="37"/>
      <c r="AC96" s="37"/>
      <c r="AD96" s="37"/>
      <c r="AE96" s="37"/>
      <c r="AU96" s="16" t="s">
        <v>100</v>
      </c>
    </row>
    <row r="97" s="9" customFormat="1" ht="24.96" customHeight="1">
      <c r="A97" s="9"/>
      <c r="B97" s="178"/>
      <c r="C97" s="179"/>
      <c r="D97" s="180" t="s">
        <v>101</v>
      </c>
      <c r="E97" s="181"/>
      <c r="F97" s="181"/>
      <c r="G97" s="181"/>
      <c r="H97" s="181"/>
      <c r="I97" s="181"/>
      <c r="J97" s="182">
        <f>J124</f>
        <v>0</v>
      </c>
      <c r="K97" s="179"/>
      <c r="L97" s="183"/>
      <c r="S97" s="9"/>
      <c r="T97" s="9"/>
      <c r="U97" s="9"/>
      <c r="V97" s="9"/>
      <c r="W97" s="9"/>
      <c r="X97" s="9"/>
      <c r="Y97" s="9"/>
      <c r="Z97" s="9"/>
      <c r="AA97" s="9"/>
      <c r="AB97" s="9"/>
      <c r="AC97" s="9"/>
      <c r="AD97" s="9"/>
      <c r="AE97" s="9"/>
    </row>
    <row r="98" s="9" customFormat="1" ht="24.96" customHeight="1">
      <c r="A98" s="9"/>
      <c r="B98" s="178"/>
      <c r="C98" s="179"/>
      <c r="D98" s="180" t="s">
        <v>102</v>
      </c>
      <c r="E98" s="181"/>
      <c r="F98" s="181"/>
      <c r="G98" s="181"/>
      <c r="H98" s="181"/>
      <c r="I98" s="181"/>
      <c r="J98" s="182">
        <f>J131</f>
        <v>0</v>
      </c>
      <c r="K98" s="179"/>
      <c r="L98" s="183"/>
      <c r="S98" s="9"/>
      <c r="T98" s="9"/>
      <c r="U98" s="9"/>
      <c r="V98" s="9"/>
      <c r="W98" s="9"/>
      <c r="X98" s="9"/>
      <c r="Y98" s="9"/>
      <c r="Z98" s="9"/>
      <c r="AA98" s="9"/>
      <c r="AB98" s="9"/>
      <c r="AC98" s="9"/>
      <c r="AD98" s="9"/>
      <c r="AE98" s="9"/>
    </row>
    <row r="99" s="9" customFormat="1" ht="24.96" customHeight="1">
      <c r="A99" s="9"/>
      <c r="B99" s="178"/>
      <c r="C99" s="179"/>
      <c r="D99" s="180" t="s">
        <v>103</v>
      </c>
      <c r="E99" s="181"/>
      <c r="F99" s="181"/>
      <c r="G99" s="181"/>
      <c r="H99" s="181"/>
      <c r="I99" s="181"/>
      <c r="J99" s="182">
        <f>J138</f>
        <v>0</v>
      </c>
      <c r="K99" s="179"/>
      <c r="L99" s="183"/>
      <c r="S99" s="9"/>
      <c r="T99" s="9"/>
      <c r="U99" s="9"/>
      <c r="V99" s="9"/>
      <c r="W99" s="9"/>
      <c r="X99" s="9"/>
      <c r="Y99" s="9"/>
      <c r="Z99" s="9"/>
      <c r="AA99" s="9"/>
      <c r="AB99" s="9"/>
      <c r="AC99" s="9"/>
      <c r="AD99" s="9"/>
      <c r="AE99" s="9"/>
    </row>
    <row r="100" s="9" customFormat="1" ht="24.96" customHeight="1">
      <c r="A100" s="9"/>
      <c r="B100" s="178"/>
      <c r="C100" s="179"/>
      <c r="D100" s="180" t="s">
        <v>104</v>
      </c>
      <c r="E100" s="181"/>
      <c r="F100" s="181"/>
      <c r="G100" s="181"/>
      <c r="H100" s="181"/>
      <c r="I100" s="181"/>
      <c r="J100" s="182">
        <f>J203</f>
        <v>0</v>
      </c>
      <c r="K100" s="179"/>
      <c r="L100" s="183"/>
      <c r="S100" s="9"/>
      <c r="T100" s="9"/>
      <c r="U100" s="9"/>
      <c r="V100" s="9"/>
      <c r="W100" s="9"/>
      <c r="X100" s="9"/>
      <c r="Y100" s="9"/>
      <c r="Z100" s="9"/>
      <c r="AA100" s="9"/>
      <c r="AB100" s="9"/>
      <c r="AC100" s="9"/>
      <c r="AD100" s="9"/>
      <c r="AE100" s="9"/>
    </row>
    <row r="101" s="9" customFormat="1" ht="24.96" customHeight="1">
      <c r="A101" s="9"/>
      <c r="B101" s="178"/>
      <c r="C101" s="179"/>
      <c r="D101" s="180" t="s">
        <v>105</v>
      </c>
      <c r="E101" s="181"/>
      <c r="F101" s="181"/>
      <c r="G101" s="181"/>
      <c r="H101" s="181"/>
      <c r="I101" s="181"/>
      <c r="J101" s="182">
        <f>J208</f>
        <v>0</v>
      </c>
      <c r="K101" s="179"/>
      <c r="L101" s="183"/>
      <c r="S101" s="9"/>
      <c r="T101" s="9"/>
      <c r="U101" s="9"/>
      <c r="V101" s="9"/>
      <c r="W101" s="9"/>
      <c r="X101" s="9"/>
      <c r="Y101" s="9"/>
      <c r="Z101" s="9"/>
      <c r="AA101" s="9"/>
      <c r="AB101" s="9"/>
      <c r="AC101" s="9"/>
      <c r="AD101" s="9"/>
      <c r="AE101" s="9"/>
    </row>
    <row r="102" s="9" customFormat="1" ht="24.96" customHeight="1">
      <c r="A102" s="9"/>
      <c r="B102" s="178"/>
      <c r="C102" s="179"/>
      <c r="D102" s="180" t="s">
        <v>106</v>
      </c>
      <c r="E102" s="181"/>
      <c r="F102" s="181"/>
      <c r="G102" s="181"/>
      <c r="H102" s="181"/>
      <c r="I102" s="181"/>
      <c r="J102" s="182">
        <f>J235</f>
        <v>0</v>
      </c>
      <c r="K102" s="179"/>
      <c r="L102" s="183"/>
      <c r="S102" s="9"/>
      <c r="T102" s="9"/>
      <c r="U102" s="9"/>
      <c r="V102" s="9"/>
      <c r="W102" s="9"/>
      <c r="X102" s="9"/>
      <c r="Y102" s="9"/>
      <c r="Z102" s="9"/>
      <c r="AA102" s="9"/>
      <c r="AB102" s="9"/>
      <c r="AC102" s="9"/>
      <c r="AD102" s="9"/>
      <c r="AE102" s="9"/>
    </row>
    <row r="103" s="10" customFormat="1" ht="19.92" customHeight="1">
      <c r="A103" s="10"/>
      <c r="B103" s="184"/>
      <c r="C103" s="185"/>
      <c r="D103" s="186" t="s">
        <v>107</v>
      </c>
      <c r="E103" s="187"/>
      <c r="F103" s="187"/>
      <c r="G103" s="187"/>
      <c r="H103" s="187"/>
      <c r="I103" s="187"/>
      <c r="J103" s="188">
        <f>J236</f>
        <v>0</v>
      </c>
      <c r="K103" s="185"/>
      <c r="L103" s="189"/>
      <c r="S103" s="10"/>
      <c r="T103" s="10"/>
      <c r="U103" s="10"/>
      <c r="V103" s="10"/>
      <c r="W103" s="10"/>
      <c r="X103" s="10"/>
      <c r="Y103" s="10"/>
      <c r="Z103" s="10"/>
      <c r="AA103" s="10"/>
      <c r="AB103" s="10"/>
      <c r="AC103" s="10"/>
      <c r="AD103" s="10"/>
      <c r="AE103" s="10"/>
    </row>
    <row r="104" s="2" customFormat="1" ht="21.84" customHeight="1">
      <c r="A104" s="37"/>
      <c r="B104" s="38"/>
      <c r="C104" s="39"/>
      <c r="D104" s="39"/>
      <c r="E104" s="39"/>
      <c r="F104" s="39"/>
      <c r="G104" s="39"/>
      <c r="H104" s="39"/>
      <c r="I104" s="39"/>
      <c r="J104" s="39"/>
      <c r="K104" s="39"/>
      <c r="L104" s="62"/>
      <c r="S104" s="37"/>
      <c r="T104" s="37"/>
      <c r="U104" s="37"/>
      <c r="V104" s="37"/>
      <c r="W104" s="37"/>
      <c r="X104" s="37"/>
      <c r="Y104" s="37"/>
      <c r="Z104" s="37"/>
      <c r="AA104" s="37"/>
      <c r="AB104" s="37"/>
      <c r="AC104" s="37"/>
      <c r="AD104" s="37"/>
      <c r="AE104" s="37"/>
    </row>
    <row r="105" s="2" customFormat="1" ht="6.96" customHeight="1">
      <c r="A105" s="37"/>
      <c r="B105" s="65"/>
      <c r="C105" s="66"/>
      <c r="D105" s="66"/>
      <c r="E105" s="66"/>
      <c r="F105" s="66"/>
      <c r="G105" s="66"/>
      <c r="H105" s="66"/>
      <c r="I105" s="66"/>
      <c r="J105" s="66"/>
      <c r="K105" s="66"/>
      <c r="L105" s="62"/>
      <c r="S105" s="37"/>
      <c r="T105" s="37"/>
      <c r="U105" s="37"/>
      <c r="V105" s="37"/>
      <c r="W105" s="37"/>
      <c r="X105" s="37"/>
      <c r="Y105" s="37"/>
      <c r="Z105" s="37"/>
      <c r="AA105" s="37"/>
      <c r="AB105" s="37"/>
      <c r="AC105" s="37"/>
      <c r="AD105" s="37"/>
      <c r="AE105" s="37"/>
    </row>
    <row r="109" s="2" customFormat="1" ht="6.96" customHeight="1">
      <c r="A109" s="37"/>
      <c r="B109" s="67"/>
      <c r="C109" s="68"/>
      <c r="D109" s="68"/>
      <c r="E109" s="68"/>
      <c r="F109" s="68"/>
      <c r="G109" s="68"/>
      <c r="H109" s="68"/>
      <c r="I109" s="68"/>
      <c r="J109" s="68"/>
      <c r="K109" s="68"/>
      <c r="L109" s="62"/>
      <c r="S109" s="37"/>
      <c r="T109" s="37"/>
      <c r="U109" s="37"/>
      <c r="V109" s="37"/>
      <c r="W109" s="37"/>
      <c r="X109" s="37"/>
      <c r="Y109" s="37"/>
      <c r="Z109" s="37"/>
      <c r="AA109" s="37"/>
      <c r="AB109" s="37"/>
      <c r="AC109" s="37"/>
      <c r="AD109" s="37"/>
      <c r="AE109" s="37"/>
    </row>
    <row r="110" s="2" customFormat="1" ht="24.96" customHeight="1">
      <c r="A110" s="37"/>
      <c r="B110" s="38"/>
      <c r="C110" s="22" t="s">
        <v>108</v>
      </c>
      <c r="D110" s="39"/>
      <c r="E110" s="39"/>
      <c r="F110" s="39"/>
      <c r="G110" s="39"/>
      <c r="H110" s="39"/>
      <c r="I110" s="39"/>
      <c r="J110" s="39"/>
      <c r="K110" s="39"/>
      <c r="L110" s="62"/>
      <c r="S110" s="37"/>
      <c r="T110" s="37"/>
      <c r="U110" s="37"/>
      <c r="V110" s="37"/>
      <c r="W110" s="37"/>
      <c r="X110" s="37"/>
      <c r="Y110" s="37"/>
      <c r="Z110" s="37"/>
      <c r="AA110" s="37"/>
      <c r="AB110" s="37"/>
      <c r="AC110" s="37"/>
      <c r="AD110" s="37"/>
      <c r="AE110" s="37"/>
    </row>
    <row r="111" s="2" customFormat="1" ht="6.96" customHeight="1">
      <c r="A111" s="37"/>
      <c r="B111" s="38"/>
      <c r="C111" s="39"/>
      <c r="D111" s="39"/>
      <c r="E111" s="39"/>
      <c r="F111" s="39"/>
      <c r="G111" s="39"/>
      <c r="H111" s="39"/>
      <c r="I111" s="39"/>
      <c r="J111" s="39"/>
      <c r="K111" s="39"/>
      <c r="L111" s="62"/>
      <c r="S111" s="37"/>
      <c r="T111" s="37"/>
      <c r="U111" s="37"/>
      <c r="V111" s="37"/>
      <c r="W111" s="37"/>
      <c r="X111" s="37"/>
      <c r="Y111" s="37"/>
      <c r="Z111" s="37"/>
      <c r="AA111" s="37"/>
      <c r="AB111" s="37"/>
      <c r="AC111" s="37"/>
      <c r="AD111" s="37"/>
      <c r="AE111" s="37"/>
    </row>
    <row r="112" s="2" customFormat="1" ht="12" customHeight="1">
      <c r="A112" s="37"/>
      <c r="B112" s="38"/>
      <c r="C112" s="31" t="s">
        <v>16</v>
      </c>
      <c r="D112" s="39"/>
      <c r="E112" s="39"/>
      <c r="F112" s="39"/>
      <c r="G112" s="39"/>
      <c r="H112" s="39"/>
      <c r="I112" s="39"/>
      <c r="J112" s="39"/>
      <c r="K112" s="39"/>
      <c r="L112" s="62"/>
      <c r="S112" s="37"/>
      <c r="T112" s="37"/>
      <c r="U112" s="37"/>
      <c r="V112" s="37"/>
      <c r="W112" s="37"/>
      <c r="X112" s="37"/>
      <c r="Y112" s="37"/>
      <c r="Z112" s="37"/>
      <c r="AA112" s="37"/>
      <c r="AB112" s="37"/>
      <c r="AC112" s="37"/>
      <c r="AD112" s="37"/>
      <c r="AE112" s="37"/>
    </row>
    <row r="113" s="2" customFormat="1" ht="16.5" customHeight="1">
      <c r="A113" s="37"/>
      <c r="B113" s="38"/>
      <c r="C113" s="39"/>
      <c r="D113" s="39"/>
      <c r="E113" s="173" t="str">
        <f>E7</f>
        <v>OA - Gastro</v>
      </c>
      <c r="F113" s="31"/>
      <c r="G113" s="31"/>
      <c r="H113" s="31"/>
      <c r="I113" s="39"/>
      <c r="J113" s="39"/>
      <c r="K113" s="39"/>
      <c r="L113" s="62"/>
      <c r="S113" s="37"/>
      <c r="T113" s="37"/>
      <c r="U113" s="37"/>
      <c r="V113" s="37"/>
      <c r="W113" s="37"/>
      <c r="X113" s="37"/>
      <c r="Y113" s="37"/>
      <c r="Z113" s="37"/>
      <c r="AA113" s="37"/>
      <c r="AB113" s="37"/>
      <c r="AC113" s="37"/>
      <c r="AD113" s="37"/>
      <c r="AE113" s="37"/>
    </row>
    <row r="114" s="2" customFormat="1" ht="12" customHeight="1">
      <c r="A114" s="37"/>
      <c r="B114" s="38"/>
      <c r="C114" s="31" t="s">
        <v>93</v>
      </c>
      <c r="D114" s="39"/>
      <c r="E114" s="39"/>
      <c r="F114" s="39"/>
      <c r="G114" s="39"/>
      <c r="H114" s="39"/>
      <c r="I114" s="39"/>
      <c r="J114" s="39"/>
      <c r="K114" s="39"/>
      <c r="L114" s="62"/>
      <c r="S114" s="37"/>
      <c r="T114" s="37"/>
      <c r="U114" s="37"/>
      <c r="V114" s="37"/>
      <c r="W114" s="37"/>
      <c r="X114" s="37"/>
      <c r="Y114" s="37"/>
      <c r="Z114" s="37"/>
      <c r="AA114" s="37"/>
      <c r="AB114" s="37"/>
      <c r="AC114" s="37"/>
      <c r="AD114" s="37"/>
      <c r="AE114" s="37"/>
    </row>
    <row r="115" s="2" customFormat="1" ht="16.5" customHeight="1">
      <c r="A115" s="37"/>
      <c r="B115" s="38"/>
      <c r="C115" s="39"/>
      <c r="D115" s="39"/>
      <c r="E115" s="75" t="str">
        <f>E9</f>
        <v>D.1.4.e - Gastro</v>
      </c>
      <c r="F115" s="39"/>
      <c r="G115" s="39"/>
      <c r="H115" s="39"/>
      <c r="I115" s="39"/>
      <c r="J115" s="39"/>
      <c r="K115" s="39"/>
      <c r="L115" s="62"/>
      <c r="S115" s="37"/>
      <c r="T115" s="37"/>
      <c r="U115" s="37"/>
      <c r="V115" s="37"/>
      <c r="W115" s="37"/>
      <c r="X115" s="37"/>
      <c r="Y115" s="37"/>
      <c r="Z115" s="37"/>
      <c r="AA115" s="37"/>
      <c r="AB115" s="37"/>
      <c r="AC115" s="37"/>
      <c r="AD115" s="37"/>
      <c r="AE115" s="37"/>
    </row>
    <row r="116" s="2" customFormat="1" ht="6.96" customHeight="1">
      <c r="A116" s="37"/>
      <c r="B116" s="38"/>
      <c r="C116" s="39"/>
      <c r="D116" s="39"/>
      <c r="E116" s="39"/>
      <c r="F116" s="39"/>
      <c r="G116" s="39"/>
      <c r="H116" s="39"/>
      <c r="I116" s="39"/>
      <c r="J116" s="39"/>
      <c r="K116" s="39"/>
      <c r="L116" s="62"/>
      <c r="S116" s="37"/>
      <c r="T116" s="37"/>
      <c r="U116" s="37"/>
      <c r="V116" s="37"/>
      <c r="W116" s="37"/>
      <c r="X116" s="37"/>
      <c r="Y116" s="37"/>
      <c r="Z116" s="37"/>
      <c r="AA116" s="37"/>
      <c r="AB116" s="37"/>
      <c r="AC116" s="37"/>
      <c r="AD116" s="37"/>
      <c r="AE116" s="37"/>
    </row>
    <row r="117" s="2" customFormat="1" ht="12" customHeight="1">
      <c r="A117" s="37"/>
      <c r="B117" s="38"/>
      <c r="C117" s="31" t="s">
        <v>20</v>
      </c>
      <c r="D117" s="39"/>
      <c r="E117" s="39"/>
      <c r="F117" s="26" t="str">
        <f>F12</f>
        <v xml:space="preserve">Kotlářská 263/9, Veveří, 602 00 Brno </v>
      </c>
      <c r="G117" s="39"/>
      <c r="H117" s="39"/>
      <c r="I117" s="31" t="s">
        <v>22</v>
      </c>
      <c r="J117" s="78" t="str">
        <f>IF(J12="","",J12)</f>
        <v>20. 5. 2025</v>
      </c>
      <c r="K117" s="39"/>
      <c r="L117" s="62"/>
      <c r="S117" s="37"/>
      <c r="T117" s="37"/>
      <c r="U117" s="37"/>
      <c r="V117" s="37"/>
      <c r="W117" s="37"/>
      <c r="X117" s="37"/>
      <c r="Y117" s="37"/>
      <c r="Z117" s="37"/>
      <c r="AA117" s="37"/>
      <c r="AB117" s="37"/>
      <c r="AC117" s="37"/>
      <c r="AD117" s="37"/>
      <c r="AE117" s="37"/>
    </row>
    <row r="118" s="2" customFormat="1" ht="6.96" customHeight="1">
      <c r="A118" s="37"/>
      <c r="B118" s="38"/>
      <c r="C118" s="39"/>
      <c r="D118" s="39"/>
      <c r="E118" s="39"/>
      <c r="F118" s="39"/>
      <c r="G118" s="39"/>
      <c r="H118" s="39"/>
      <c r="I118" s="39"/>
      <c r="J118" s="39"/>
      <c r="K118" s="39"/>
      <c r="L118" s="62"/>
      <c r="S118" s="37"/>
      <c r="T118" s="37"/>
      <c r="U118" s="37"/>
      <c r="V118" s="37"/>
      <c r="W118" s="37"/>
      <c r="X118" s="37"/>
      <c r="Y118" s="37"/>
      <c r="Z118" s="37"/>
      <c r="AA118" s="37"/>
      <c r="AB118" s="37"/>
      <c r="AC118" s="37"/>
      <c r="AD118" s="37"/>
      <c r="AE118" s="37"/>
    </row>
    <row r="119" s="2" customFormat="1" ht="25.65" customHeight="1">
      <c r="A119" s="37"/>
      <c r="B119" s="38"/>
      <c r="C119" s="31" t="s">
        <v>24</v>
      </c>
      <c r="D119" s="39"/>
      <c r="E119" s="39"/>
      <c r="F119" s="26" t="str">
        <f>E15</f>
        <v>OA a VOŠ Brno Kotlářská, příspěvková organizace</v>
      </c>
      <c r="G119" s="39"/>
      <c r="H119" s="39"/>
      <c r="I119" s="31" t="s">
        <v>31</v>
      </c>
      <c r="J119" s="35" t="str">
        <f>E21</f>
        <v>Múčka Veselý architekti s.r.o.</v>
      </c>
      <c r="K119" s="39"/>
      <c r="L119" s="62"/>
      <c r="S119" s="37"/>
      <c r="T119" s="37"/>
      <c r="U119" s="37"/>
      <c r="V119" s="37"/>
      <c r="W119" s="37"/>
      <c r="X119" s="37"/>
      <c r="Y119" s="37"/>
      <c r="Z119" s="37"/>
      <c r="AA119" s="37"/>
      <c r="AB119" s="37"/>
      <c r="AC119" s="37"/>
      <c r="AD119" s="37"/>
      <c r="AE119" s="37"/>
    </row>
    <row r="120" s="2" customFormat="1" ht="25.65" customHeight="1">
      <c r="A120" s="37"/>
      <c r="B120" s="38"/>
      <c r="C120" s="31" t="s">
        <v>29</v>
      </c>
      <c r="D120" s="39"/>
      <c r="E120" s="39"/>
      <c r="F120" s="26" t="str">
        <f>IF(E18="","",E18)</f>
        <v>Vyplň údaj</v>
      </c>
      <c r="G120" s="39"/>
      <c r="H120" s="39"/>
      <c r="I120" s="31" t="s">
        <v>36</v>
      </c>
      <c r="J120" s="35" t="str">
        <f>E24</f>
        <v>Múčka Veselý architekti s.r.o.</v>
      </c>
      <c r="K120" s="39"/>
      <c r="L120" s="62"/>
      <c r="S120" s="37"/>
      <c r="T120" s="37"/>
      <c r="U120" s="37"/>
      <c r="V120" s="37"/>
      <c r="W120" s="37"/>
      <c r="X120" s="37"/>
      <c r="Y120" s="37"/>
      <c r="Z120" s="37"/>
      <c r="AA120" s="37"/>
      <c r="AB120" s="37"/>
      <c r="AC120" s="37"/>
      <c r="AD120" s="37"/>
      <c r="AE120" s="37"/>
    </row>
    <row r="121" s="2" customFormat="1" ht="10.32" customHeight="1">
      <c r="A121" s="37"/>
      <c r="B121" s="38"/>
      <c r="C121" s="39"/>
      <c r="D121" s="39"/>
      <c r="E121" s="39"/>
      <c r="F121" s="39"/>
      <c r="G121" s="39"/>
      <c r="H121" s="39"/>
      <c r="I121" s="39"/>
      <c r="J121" s="39"/>
      <c r="K121" s="39"/>
      <c r="L121" s="62"/>
      <c r="S121" s="37"/>
      <c r="T121" s="37"/>
      <c r="U121" s="37"/>
      <c r="V121" s="37"/>
      <c r="W121" s="37"/>
      <c r="X121" s="37"/>
      <c r="Y121" s="37"/>
      <c r="Z121" s="37"/>
      <c r="AA121" s="37"/>
      <c r="AB121" s="37"/>
      <c r="AC121" s="37"/>
      <c r="AD121" s="37"/>
      <c r="AE121" s="37"/>
    </row>
    <row r="122" s="11" customFormat="1" ht="29.28" customHeight="1">
      <c r="A122" s="190"/>
      <c r="B122" s="191"/>
      <c r="C122" s="192" t="s">
        <v>109</v>
      </c>
      <c r="D122" s="193" t="s">
        <v>63</v>
      </c>
      <c r="E122" s="193" t="s">
        <v>59</v>
      </c>
      <c r="F122" s="193" t="s">
        <v>60</v>
      </c>
      <c r="G122" s="193" t="s">
        <v>110</v>
      </c>
      <c r="H122" s="193" t="s">
        <v>111</v>
      </c>
      <c r="I122" s="193" t="s">
        <v>112</v>
      </c>
      <c r="J122" s="193" t="s">
        <v>98</v>
      </c>
      <c r="K122" s="194" t="s">
        <v>113</v>
      </c>
      <c r="L122" s="195"/>
      <c r="M122" s="99" t="s">
        <v>1</v>
      </c>
      <c r="N122" s="100" t="s">
        <v>42</v>
      </c>
      <c r="O122" s="100" t="s">
        <v>114</v>
      </c>
      <c r="P122" s="100" t="s">
        <v>115</v>
      </c>
      <c r="Q122" s="100" t="s">
        <v>116</v>
      </c>
      <c r="R122" s="100" t="s">
        <v>117</v>
      </c>
      <c r="S122" s="100" t="s">
        <v>118</v>
      </c>
      <c r="T122" s="101" t="s">
        <v>119</v>
      </c>
      <c r="U122" s="190"/>
      <c r="V122" s="190"/>
      <c r="W122" s="190"/>
      <c r="X122" s="190"/>
      <c r="Y122" s="190"/>
      <c r="Z122" s="190"/>
      <c r="AA122" s="190"/>
      <c r="AB122" s="190"/>
      <c r="AC122" s="190"/>
      <c r="AD122" s="190"/>
      <c r="AE122" s="190"/>
    </row>
    <row r="123" s="2" customFormat="1" ht="22.8" customHeight="1">
      <c r="A123" s="37"/>
      <c r="B123" s="38"/>
      <c r="C123" s="106" t="s">
        <v>120</v>
      </c>
      <c r="D123" s="39"/>
      <c r="E123" s="39"/>
      <c r="F123" s="39"/>
      <c r="G123" s="39"/>
      <c r="H123" s="39"/>
      <c r="I123" s="39"/>
      <c r="J123" s="196">
        <f>BK123</f>
        <v>0</v>
      </c>
      <c r="K123" s="39"/>
      <c r="L123" s="43"/>
      <c r="M123" s="102"/>
      <c r="N123" s="197"/>
      <c r="O123" s="103"/>
      <c r="P123" s="198">
        <f>P124+P131+P138+P203+P208+P235</f>
        <v>0</v>
      </c>
      <c r="Q123" s="103"/>
      <c r="R123" s="198">
        <f>R124+R131+R138+R203+R208+R235</f>
        <v>0</v>
      </c>
      <c r="S123" s="103"/>
      <c r="T123" s="199">
        <f>T124+T131+T138+T203+T208+T235</f>
        <v>0</v>
      </c>
      <c r="U123" s="37"/>
      <c r="V123" s="37"/>
      <c r="W123" s="37"/>
      <c r="X123" s="37"/>
      <c r="Y123" s="37"/>
      <c r="Z123" s="37"/>
      <c r="AA123" s="37"/>
      <c r="AB123" s="37"/>
      <c r="AC123" s="37"/>
      <c r="AD123" s="37"/>
      <c r="AE123" s="37"/>
      <c r="AT123" s="16" t="s">
        <v>77</v>
      </c>
      <c r="AU123" s="16" t="s">
        <v>100</v>
      </c>
      <c r="BK123" s="200">
        <f>BK124+BK131+BK138+BK203+BK208+BK235</f>
        <v>0</v>
      </c>
    </row>
    <row r="124" s="12" customFormat="1" ht="25.92" customHeight="1">
      <c r="A124" s="12"/>
      <c r="B124" s="201"/>
      <c r="C124" s="202"/>
      <c r="D124" s="203" t="s">
        <v>77</v>
      </c>
      <c r="E124" s="204" t="s">
        <v>121</v>
      </c>
      <c r="F124" s="204" t="s">
        <v>122</v>
      </c>
      <c r="G124" s="202"/>
      <c r="H124" s="202"/>
      <c r="I124" s="205"/>
      <c r="J124" s="206">
        <f>BK124</f>
        <v>0</v>
      </c>
      <c r="K124" s="202"/>
      <c r="L124" s="207"/>
      <c r="M124" s="208"/>
      <c r="N124" s="209"/>
      <c r="O124" s="209"/>
      <c r="P124" s="210">
        <f>SUM(P125:P130)</f>
        <v>0</v>
      </c>
      <c r="Q124" s="209"/>
      <c r="R124" s="210">
        <f>SUM(R125:R130)</f>
        <v>0</v>
      </c>
      <c r="S124" s="209"/>
      <c r="T124" s="211">
        <f>SUM(T125:T130)</f>
        <v>0</v>
      </c>
      <c r="U124" s="12"/>
      <c r="V124" s="12"/>
      <c r="W124" s="12"/>
      <c r="X124" s="12"/>
      <c r="Y124" s="12"/>
      <c r="Z124" s="12"/>
      <c r="AA124" s="12"/>
      <c r="AB124" s="12"/>
      <c r="AC124" s="12"/>
      <c r="AD124" s="12"/>
      <c r="AE124" s="12"/>
      <c r="AR124" s="212" t="s">
        <v>86</v>
      </c>
      <c r="AT124" s="213" t="s">
        <v>77</v>
      </c>
      <c r="AU124" s="213" t="s">
        <v>78</v>
      </c>
      <c r="AY124" s="212" t="s">
        <v>123</v>
      </c>
      <c r="BK124" s="214">
        <f>SUM(BK125:BK130)</f>
        <v>0</v>
      </c>
    </row>
    <row r="125" s="2" customFormat="1" ht="49.05" customHeight="1">
      <c r="A125" s="37"/>
      <c r="B125" s="38"/>
      <c r="C125" s="215" t="s">
        <v>78</v>
      </c>
      <c r="D125" s="215" t="s">
        <v>124</v>
      </c>
      <c r="E125" s="216" t="s">
        <v>125</v>
      </c>
      <c r="F125" s="217" t="s">
        <v>126</v>
      </c>
      <c r="G125" s="218" t="s">
        <v>127</v>
      </c>
      <c r="H125" s="219">
        <v>1</v>
      </c>
      <c r="I125" s="220"/>
      <c r="J125" s="221">
        <f>ROUND(I125*H125,2)</f>
        <v>0</v>
      </c>
      <c r="K125" s="217" t="s">
        <v>1</v>
      </c>
      <c r="L125" s="43"/>
      <c r="M125" s="222" t="s">
        <v>1</v>
      </c>
      <c r="N125" s="223" t="s">
        <v>43</v>
      </c>
      <c r="O125" s="90"/>
      <c r="P125" s="224">
        <f>O125*H125</f>
        <v>0</v>
      </c>
      <c r="Q125" s="224">
        <v>0</v>
      </c>
      <c r="R125" s="224">
        <f>Q125*H125</f>
        <v>0</v>
      </c>
      <c r="S125" s="224">
        <v>0</v>
      </c>
      <c r="T125" s="225">
        <f>S125*H125</f>
        <v>0</v>
      </c>
      <c r="U125" s="37"/>
      <c r="V125" s="37"/>
      <c r="W125" s="37"/>
      <c r="X125" s="37"/>
      <c r="Y125" s="37"/>
      <c r="Z125" s="37"/>
      <c r="AA125" s="37"/>
      <c r="AB125" s="37"/>
      <c r="AC125" s="37"/>
      <c r="AD125" s="37"/>
      <c r="AE125" s="37"/>
      <c r="AR125" s="226" t="s">
        <v>128</v>
      </c>
      <c r="AT125" s="226" t="s">
        <v>124</v>
      </c>
      <c r="AU125" s="226" t="s">
        <v>86</v>
      </c>
      <c r="AY125" s="16" t="s">
        <v>123</v>
      </c>
      <c r="BE125" s="227">
        <f>IF(N125="základní",J125,0)</f>
        <v>0</v>
      </c>
      <c r="BF125" s="227">
        <f>IF(N125="snížená",J125,0)</f>
        <v>0</v>
      </c>
      <c r="BG125" s="227">
        <f>IF(N125="zákl. přenesená",J125,0)</f>
        <v>0</v>
      </c>
      <c r="BH125" s="227">
        <f>IF(N125="sníž. přenesená",J125,0)</f>
        <v>0</v>
      </c>
      <c r="BI125" s="227">
        <f>IF(N125="nulová",J125,0)</f>
        <v>0</v>
      </c>
      <c r="BJ125" s="16" t="s">
        <v>86</v>
      </c>
      <c r="BK125" s="227">
        <f>ROUND(I125*H125,2)</f>
        <v>0</v>
      </c>
      <c r="BL125" s="16" t="s">
        <v>128</v>
      </c>
      <c r="BM125" s="226" t="s">
        <v>88</v>
      </c>
    </row>
    <row r="126" s="2" customFormat="1">
      <c r="A126" s="37"/>
      <c r="B126" s="38"/>
      <c r="C126" s="39"/>
      <c r="D126" s="228" t="s">
        <v>129</v>
      </c>
      <c r="E126" s="39"/>
      <c r="F126" s="229" t="s">
        <v>126</v>
      </c>
      <c r="G126" s="39"/>
      <c r="H126" s="39"/>
      <c r="I126" s="230"/>
      <c r="J126" s="39"/>
      <c r="K126" s="39"/>
      <c r="L126" s="43"/>
      <c r="M126" s="231"/>
      <c r="N126" s="232"/>
      <c r="O126" s="90"/>
      <c r="P126" s="90"/>
      <c r="Q126" s="90"/>
      <c r="R126" s="90"/>
      <c r="S126" s="90"/>
      <c r="T126" s="91"/>
      <c r="U126" s="37"/>
      <c r="V126" s="37"/>
      <c r="W126" s="37"/>
      <c r="X126" s="37"/>
      <c r="Y126" s="37"/>
      <c r="Z126" s="37"/>
      <c r="AA126" s="37"/>
      <c r="AB126" s="37"/>
      <c r="AC126" s="37"/>
      <c r="AD126" s="37"/>
      <c r="AE126" s="37"/>
      <c r="AT126" s="16" t="s">
        <v>129</v>
      </c>
      <c r="AU126" s="16" t="s">
        <v>86</v>
      </c>
    </row>
    <row r="127" s="2" customFormat="1" ht="55.5" customHeight="1">
      <c r="A127" s="37"/>
      <c r="B127" s="38"/>
      <c r="C127" s="215" t="s">
        <v>78</v>
      </c>
      <c r="D127" s="215" t="s">
        <v>124</v>
      </c>
      <c r="E127" s="216" t="s">
        <v>130</v>
      </c>
      <c r="F127" s="217" t="s">
        <v>131</v>
      </c>
      <c r="G127" s="218" t="s">
        <v>127</v>
      </c>
      <c r="H127" s="219">
        <v>1</v>
      </c>
      <c r="I127" s="220"/>
      <c r="J127" s="221">
        <f>ROUND(I127*H127,2)</f>
        <v>0</v>
      </c>
      <c r="K127" s="217" t="s">
        <v>1</v>
      </c>
      <c r="L127" s="43"/>
      <c r="M127" s="222" t="s">
        <v>1</v>
      </c>
      <c r="N127" s="223" t="s">
        <v>43</v>
      </c>
      <c r="O127" s="90"/>
      <c r="P127" s="224">
        <f>O127*H127</f>
        <v>0</v>
      </c>
      <c r="Q127" s="224">
        <v>0</v>
      </c>
      <c r="R127" s="224">
        <f>Q127*H127</f>
        <v>0</v>
      </c>
      <c r="S127" s="224">
        <v>0</v>
      </c>
      <c r="T127" s="225">
        <f>S127*H127</f>
        <v>0</v>
      </c>
      <c r="U127" s="37"/>
      <c r="V127" s="37"/>
      <c r="W127" s="37"/>
      <c r="X127" s="37"/>
      <c r="Y127" s="37"/>
      <c r="Z127" s="37"/>
      <c r="AA127" s="37"/>
      <c r="AB127" s="37"/>
      <c r="AC127" s="37"/>
      <c r="AD127" s="37"/>
      <c r="AE127" s="37"/>
      <c r="AR127" s="226" t="s">
        <v>128</v>
      </c>
      <c r="AT127" s="226" t="s">
        <v>124</v>
      </c>
      <c r="AU127" s="226" t="s">
        <v>86</v>
      </c>
      <c r="AY127" s="16" t="s">
        <v>123</v>
      </c>
      <c r="BE127" s="227">
        <f>IF(N127="základní",J127,0)</f>
        <v>0</v>
      </c>
      <c r="BF127" s="227">
        <f>IF(N127="snížená",J127,0)</f>
        <v>0</v>
      </c>
      <c r="BG127" s="227">
        <f>IF(N127="zákl. přenesená",J127,0)</f>
        <v>0</v>
      </c>
      <c r="BH127" s="227">
        <f>IF(N127="sníž. přenesená",J127,0)</f>
        <v>0</v>
      </c>
      <c r="BI127" s="227">
        <f>IF(N127="nulová",J127,0)</f>
        <v>0</v>
      </c>
      <c r="BJ127" s="16" t="s">
        <v>86</v>
      </c>
      <c r="BK127" s="227">
        <f>ROUND(I127*H127,2)</f>
        <v>0</v>
      </c>
      <c r="BL127" s="16" t="s">
        <v>128</v>
      </c>
      <c r="BM127" s="226" t="s">
        <v>128</v>
      </c>
    </row>
    <row r="128" s="2" customFormat="1">
      <c r="A128" s="37"/>
      <c r="B128" s="38"/>
      <c r="C128" s="39"/>
      <c r="D128" s="228" t="s">
        <v>129</v>
      </c>
      <c r="E128" s="39"/>
      <c r="F128" s="229" t="s">
        <v>131</v>
      </c>
      <c r="G128" s="39"/>
      <c r="H128" s="39"/>
      <c r="I128" s="230"/>
      <c r="J128" s="39"/>
      <c r="K128" s="39"/>
      <c r="L128" s="43"/>
      <c r="M128" s="231"/>
      <c r="N128" s="232"/>
      <c r="O128" s="90"/>
      <c r="P128" s="90"/>
      <c r="Q128" s="90"/>
      <c r="R128" s="90"/>
      <c r="S128" s="90"/>
      <c r="T128" s="91"/>
      <c r="U128" s="37"/>
      <c r="V128" s="37"/>
      <c r="W128" s="37"/>
      <c r="X128" s="37"/>
      <c r="Y128" s="37"/>
      <c r="Z128" s="37"/>
      <c r="AA128" s="37"/>
      <c r="AB128" s="37"/>
      <c r="AC128" s="37"/>
      <c r="AD128" s="37"/>
      <c r="AE128" s="37"/>
      <c r="AT128" s="16" t="s">
        <v>129</v>
      </c>
      <c r="AU128" s="16" t="s">
        <v>86</v>
      </c>
    </row>
    <row r="129" s="2" customFormat="1" ht="44.25" customHeight="1">
      <c r="A129" s="37"/>
      <c r="B129" s="38"/>
      <c r="C129" s="215" t="s">
        <v>78</v>
      </c>
      <c r="D129" s="215" t="s">
        <v>124</v>
      </c>
      <c r="E129" s="216" t="s">
        <v>132</v>
      </c>
      <c r="F129" s="217" t="s">
        <v>133</v>
      </c>
      <c r="G129" s="218" t="s">
        <v>127</v>
      </c>
      <c r="H129" s="219">
        <v>1</v>
      </c>
      <c r="I129" s="220"/>
      <c r="J129" s="221">
        <f>ROUND(I129*H129,2)</f>
        <v>0</v>
      </c>
      <c r="K129" s="217" t="s">
        <v>1</v>
      </c>
      <c r="L129" s="43"/>
      <c r="M129" s="222" t="s">
        <v>1</v>
      </c>
      <c r="N129" s="223" t="s">
        <v>43</v>
      </c>
      <c r="O129" s="90"/>
      <c r="P129" s="224">
        <f>O129*H129</f>
        <v>0</v>
      </c>
      <c r="Q129" s="224">
        <v>0</v>
      </c>
      <c r="R129" s="224">
        <f>Q129*H129</f>
        <v>0</v>
      </c>
      <c r="S129" s="224">
        <v>0</v>
      </c>
      <c r="T129" s="225">
        <f>S129*H129</f>
        <v>0</v>
      </c>
      <c r="U129" s="37"/>
      <c r="V129" s="37"/>
      <c r="W129" s="37"/>
      <c r="X129" s="37"/>
      <c r="Y129" s="37"/>
      <c r="Z129" s="37"/>
      <c r="AA129" s="37"/>
      <c r="AB129" s="37"/>
      <c r="AC129" s="37"/>
      <c r="AD129" s="37"/>
      <c r="AE129" s="37"/>
      <c r="AR129" s="226" t="s">
        <v>128</v>
      </c>
      <c r="AT129" s="226" t="s">
        <v>124</v>
      </c>
      <c r="AU129" s="226" t="s">
        <v>86</v>
      </c>
      <c r="AY129" s="16" t="s">
        <v>123</v>
      </c>
      <c r="BE129" s="227">
        <f>IF(N129="základní",J129,0)</f>
        <v>0</v>
      </c>
      <c r="BF129" s="227">
        <f>IF(N129="snížená",J129,0)</f>
        <v>0</v>
      </c>
      <c r="BG129" s="227">
        <f>IF(N129="zákl. přenesená",J129,0)</f>
        <v>0</v>
      </c>
      <c r="BH129" s="227">
        <f>IF(N129="sníž. přenesená",J129,0)</f>
        <v>0</v>
      </c>
      <c r="BI129" s="227">
        <f>IF(N129="nulová",J129,0)</f>
        <v>0</v>
      </c>
      <c r="BJ129" s="16" t="s">
        <v>86</v>
      </c>
      <c r="BK129" s="227">
        <f>ROUND(I129*H129,2)</f>
        <v>0</v>
      </c>
      <c r="BL129" s="16" t="s">
        <v>128</v>
      </c>
      <c r="BM129" s="226" t="s">
        <v>134</v>
      </c>
    </row>
    <row r="130" s="2" customFormat="1">
      <c r="A130" s="37"/>
      <c r="B130" s="38"/>
      <c r="C130" s="39"/>
      <c r="D130" s="228" t="s">
        <v>129</v>
      </c>
      <c r="E130" s="39"/>
      <c r="F130" s="229" t="s">
        <v>133</v>
      </c>
      <c r="G130" s="39"/>
      <c r="H130" s="39"/>
      <c r="I130" s="230"/>
      <c r="J130" s="39"/>
      <c r="K130" s="39"/>
      <c r="L130" s="43"/>
      <c r="M130" s="231"/>
      <c r="N130" s="232"/>
      <c r="O130" s="90"/>
      <c r="P130" s="90"/>
      <c r="Q130" s="90"/>
      <c r="R130" s="90"/>
      <c r="S130" s="90"/>
      <c r="T130" s="91"/>
      <c r="U130" s="37"/>
      <c r="V130" s="37"/>
      <c r="W130" s="37"/>
      <c r="X130" s="37"/>
      <c r="Y130" s="37"/>
      <c r="Z130" s="37"/>
      <c r="AA130" s="37"/>
      <c r="AB130" s="37"/>
      <c r="AC130" s="37"/>
      <c r="AD130" s="37"/>
      <c r="AE130" s="37"/>
      <c r="AT130" s="16" t="s">
        <v>129</v>
      </c>
      <c r="AU130" s="16" t="s">
        <v>86</v>
      </c>
    </row>
    <row r="131" s="12" customFormat="1" ht="25.92" customHeight="1">
      <c r="A131" s="12"/>
      <c r="B131" s="201"/>
      <c r="C131" s="202"/>
      <c r="D131" s="203" t="s">
        <v>77</v>
      </c>
      <c r="E131" s="204" t="s">
        <v>135</v>
      </c>
      <c r="F131" s="204" t="s">
        <v>136</v>
      </c>
      <c r="G131" s="202"/>
      <c r="H131" s="202"/>
      <c r="I131" s="205"/>
      <c r="J131" s="206">
        <f>BK131</f>
        <v>0</v>
      </c>
      <c r="K131" s="202"/>
      <c r="L131" s="207"/>
      <c r="M131" s="208"/>
      <c r="N131" s="209"/>
      <c r="O131" s="209"/>
      <c r="P131" s="210">
        <f>SUM(P132:P137)</f>
        <v>0</v>
      </c>
      <c r="Q131" s="209"/>
      <c r="R131" s="210">
        <f>SUM(R132:R137)</f>
        <v>0</v>
      </c>
      <c r="S131" s="209"/>
      <c r="T131" s="211">
        <f>SUM(T132:T137)</f>
        <v>0</v>
      </c>
      <c r="U131" s="12"/>
      <c r="V131" s="12"/>
      <c r="W131" s="12"/>
      <c r="X131" s="12"/>
      <c r="Y131" s="12"/>
      <c r="Z131" s="12"/>
      <c r="AA131" s="12"/>
      <c r="AB131" s="12"/>
      <c r="AC131" s="12"/>
      <c r="AD131" s="12"/>
      <c r="AE131" s="12"/>
      <c r="AR131" s="212" t="s">
        <v>86</v>
      </c>
      <c r="AT131" s="213" t="s">
        <v>77</v>
      </c>
      <c r="AU131" s="213" t="s">
        <v>78</v>
      </c>
      <c r="AY131" s="212" t="s">
        <v>123</v>
      </c>
      <c r="BK131" s="214">
        <f>SUM(BK132:BK137)</f>
        <v>0</v>
      </c>
    </row>
    <row r="132" s="2" customFormat="1" ht="16.5" customHeight="1">
      <c r="A132" s="37"/>
      <c r="B132" s="38"/>
      <c r="C132" s="215" t="s">
        <v>78</v>
      </c>
      <c r="D132" s="215" t="s">
        <v>124</v>
      </c>
      <c r="E132" s="216" t="s">
        <v>137</v>
      </c>
      <c r="F132" s="217" t="s">
        <v>138</v>
      </c>
      <c r="G132" s="218" t="s">
        <v>127</v>
      </c>
      <c r="H132" s="219">
        <v>1</v>
      </c>
      <c r="I132" s="220"/>
      <c r="J132" s="221">
        <f>ROUND(I132*H132,2)</f>
        <v>0</v>
      </c>
      <c r="K132" s="217" t="s">
        <v>1</v>
      </c>
      <c r="L132" s="43"/>
      <c r="M132" s="222" t="s">
        <v>1</v>
      </c>
      <c r="N132" s="223" t="s">
        <v>43</v>
      </c>
      <c r="O132" s="90"/>
      <c r="P132" s="224">
        <f>O132*H132</f>
        <v>0</v>
      </c>
      <c r="Q132" s="224">
        <v>0</v>
      </c>
      <c r="R132" s="224">
        <f>Q132*H132</f>
        <v>0</v>
      </c>
      <c r="S132" s="224">
        <v>0</v>
      </c>
      <c r="T132" s="225">
        <f>S132*H132</f>
        <v>0</v>
      </c>
      <c r="U132" s="37"/>
      <c r="V132" s="37"/>
      <c r="W132" s="37"/>
      <c r="X132" s="37"/>
      <c r="Y132" s="37"/>
      <c r="Z132" s="37"/>
      <c r="AA132" s="37"/>
      <c r="AB132" s="37"/>
      <c r="AC132" s="37"/>
      <c r="AD132" s="37"/>
      <c r="AE132" s="37"/>
      <c r="AR132" s="226" t="s">
        <v>128</v>
      </c>
      <c r="AT132" s="226" t="s">
        <v>124</v>
      </c>
      <c r="AU132" s="226" t="s">
        <v>86</v>
      </c>
      <c r="AY132" s="16" t="s">
        <v>123</v>
      </c>
      <c r="BE132" s="227">
        <f>IF(N132="základní",J132,0)</f>
        <v>0</v>
      </c>
      <c r="BF132" s="227">
        <f>IF(N132="snížená",J132,0)</f>
        <v>0</v>
      </c>
      <c r="BG132" s="227">
        <f>IF(N132="zákl. přenesená",J132,0)</f>
        <v>0</v>
      </c>
      <c r="BH132" s="227">
        <f>IF(N132="sníž. přenesená",J132,0)</f>
        <v>0</v>
      </c>
      <c r="BI132" s="227">
        <f>IF(N132="nulová",J132,0)</f>
        <v>0</v>
      </c>
      <c r="BJ132" s="16" t="s">
        <v>86</v>
      </c>
      <c r="BK132" s="227">
        <f>ROUND(I132*H132,2)</f>
        <v>0</v>
      </c>
      <c r="BL132" s="16" t="s">
        <v>128</v>
      </c>
      <c r="BM132" s="226" t="s">
        <v>139</v>
      </c>
    </row>
    <row r="133" s="2" customFormat="1">
      <c r="A133" s="37"/>
      <c r="B133" s="38"/>
      <c r="C133" s="39"/>
      <c r="D133" s="228" t="s">
        <v>129</v>
      </c>
      <c r="E133" s="39"/>
      <c r="F133" s="229" t="s">
        <v>138</v>
      </c>
      <c r="G133" s="39"/>
      <c r="H133" s="39"/>
      <c r="I133" s="230"/>
      <c r="J133" s="39"/>
      <c r="K133" s="39"/>
      <c r="L133" s="43"/>
      <c r="M133" s="231"/>
      <c r="N133" s="232"/>
      <c r="O133" s="90"/>
      <c r="P133" s="90"/>
      <c r="Q133" s="90"/>
      <c r="R133" s="90"/>
      <c r="S133" s="90"/>
      <c r="T133" s="91"/>
      <c r="U133" s="37"/>
      <c r="V133" s="37"/>
      <c r="W133" s="37"/>
      <c r="X133" s="37"/>
      <c r="Y133" s="37"/>
      <c r="Z133" s="37"/>
      <c r="AA133" s="37"/>
      <c r="AB133" s="37"/>
      <c r="AC133" s="37"/>
      <c r="AD133" s="37"/>
      <c r="AE133" s="37"/>
      <c r="AT133" s="16" t="s">
        <v>129</v>
      </c>
      <c r="AU133" s="16" t="s">
        <v>86</v>
      </c>
    </row>
    <row r="134" s="2" customFormat="1" ht="16.5" customHeight="1">
      <c r="A134" s="37"/>
      <c r="B134" s="38"/>
      <c r="C134" s="215" t="s">
        <v>78</v>
      </c>
      <c r="D134" s="215" t="s">
        <v>124</v>
      </c>
      <c r="E134" s="216" t="s">
        <v>140</v>
      </c>
      <c r="F134" s="217" t="s">
        <v>141</v>
      </c>
      <c r="G134" s="218" t="s">
        <v>127</v>
      </c>
      <c r="H134" s="219">
        <v>1</v>
      </c>
      <c r="I134" s="220"/>
      <c r="J134" s="221">
        <f>ROUND(I134*H134,2)</f>
        <v>0</v>
      </c>
      <c r="K134" s="217" t="s">
        <v>1</v>
      </c>
      <c r="L134" s="43"/>
      <c r="M134" s="222" t="s">
        <v>1</v>
      </c>
      <c r="N134" s="223" t="s">
        <v>43</v>
      </c>
      <c r="O134" s="90"/>
      <c r="P134" s="224">
        <f>O134*H134</f>
        <v>0</v>
      </c>
      <c r="Q134" s="224">
        <v>0</v>
      </c>
      <c r="R134" s="224">
        <f>Q134*H134</f>
        <v>0</v>
      </c>
      <c r="S134" s="224">
        <v>0</v>
      </c>
      <c r="T134" s="225">
        <f>S134*H134</f>
        <v>0</v>
      </c>
      <c r="U134" s="37"/>
      <c r="V134" s="37"/>
      <c r="W134" s="37"/>
      <c r="X134" s="37"/>
      <c r="Y134" s="37"/>
      <c r="Z134" s="37"/>
      <c r="AA134" s="37"/>
      <c r="AB134" s="37"/>
      <c r="AC134" s="37"/>
      <c r="AD134" s="37"/>
      <c r="AE134" s="37"/>
      <c r="AR134" s="226" t="s">
        <v>128</v>
      </c>
      <c r="AT134" s="226" t="s">
        <v>124</v>
      </c>
      <c r="AU134" s="226" t="s">
        <v>86</v>
      </c>
      <c r="AY134" s="16" t="s">
        <v>123</v>
      </c>
      <c r="BE134" s="227">
        <f>IF(N134="základní",J134,0)</f>
        <v>0</v>
      </c>
      <c r="BF134" s="227">
        <f>IF(N134="snížená",J134,0)</f>
        <v>0</v>
      </c>
      <c r="BG134" s="227">
        <f>IF(N134="zákl. přenesená",J134,0)</f>
        <v>0</v>
      </c>
      <c r="BH134" s="227">
        <f>IF(N134="sníž. přenesená",J134,0)</f>
        <v>0</v>
      </c>
      <c r="BI134" s="227">
        <f>IF(N134="nulová",J134,0)</f>
        <v>0</v>
      </c>
      <c r="BJ134" s="16" t="s">
        <v>86</v>
      </c>
      <c r="BK134" s="227">
        <f>ROUND(I134*H134,2)</f>
        <v>0</v>
      </c>
      <c r="BL134" s="16" t="s">
        <v>128</v>
      </c>
      <c r="BM134" s="226" t="s">
        <v>142</v>
      </c>
    </row>
    <row r="135" s="2" customFormat="1">
      <c r="A135" s="37"/>
      <c r="B135" s="38"/>
      <c r="C135" s="39"/>
      <c r="D135" s="228" t="s">
        <v>129</v>
      </c>
      <c r="E135" s="39"/>
      <c r="F135" s="229" t="s">
        <v>141</v>
      </c>
      <c r="G135" s="39"/>
      <c r="H135" s="39"/>
      <c r="I135" s="230"/>
      <c r="J135" s="39"/>
      <c r="K135" s="39"/>
      <c r="L135" s="43"/>
      <c r="M135" s="231"/>
      <c r="N135" s="232"/>
      <c r="O135" s="90"/>
      <c r="P135" s="90"/>
      <c r="Q135" s="90"/>
      <c r="R135" s="90"/>
      <c r="S135" s="90"/>
      <c r="T135" s="91"/>
      <c r="U135" s="37"/>
      <c r="V135" s="37"/>
      <c r="W135" s="37"/>
      <c r="X135" s="37"/>
      <c r="Y135" s="37"/>
      <c r="Z135" s="37"/>
      <c r="AA135" s="37"/>
      <c r="AB135" s="37"/>
      <c r="AC135" s="37"/>
      <c r="AD135" s="37"/>
      <c r="AE135" s="37"/>
      <c r="AT135" s="16" t="s">
        <v>129</v>
      </c>
      <c r="AU135" s="16" t="s">
        <v>86</v>
      </c>
    </row>
    <row r="136" s="2" customFormat="1" ht="16.5" customHeight="1">
      <c r="A136" s="37"/>
      <c r="B136" s="38"/>
      <c r="C136" s="215" t="s">
        <v>78</v>
      </c>
      <c r="D136" s="215" t="s">
        <v>124</v>
      </c>
      <c r="E136" s="216" t="s">
        <v>143</v>
      </c>
      <c r="F136" s="217" t="s">
        <v>144</v>
      </c>
      <c r="G136" s="218" t="s">
        <v>127</v>
      </c>
      <c r="H136" s="219">
        <v>1</v>
      </c>
      <c r="I136" s="220"/>
      <c r="J136" s="221">
        <f>ROUND(I136*H136,2)</f>
        <v>0</v>
      </c>
      <c r="K136" s="217" t="s">
        <v>1</v>
      </c>
      <c r="L136" s="43"/>
      <c r="M136" s="222" t="s">
        <v>1</v>
      </c>
      <c r="N136" s="223" t="s">
        <v>43</v>
      </c>
      <c r="O136" s="90"/>
      <c r="P136" s="224">
        <f>O136*H136</f>
        <v>0</v>
      </c>
      <c r="Q136" s="224">
        <v>0</v>
      </c>
      <c r="R136" s="224">
        <f>Q136*H136</f>
        <v>0</v>
      </c>
      <c r="S136" s="224">
        <v>0</v>
      </c>
      <c r="T136" s="225">
        <f>S136*H136</f>
        <v>0</v>
      </c>
      <c r="U136" s="37"/>
      <c r="V136" s="37"/>
      <c r="W136" s="37"/>
      <c r="X136" s="37"/>
      <c r="Y136" s="37"/>
      <c r="Z136" s="37"/>
      <c r="AA136" s="37"/>
      <c r="AB136" s="37"/>
      <c r="AC136" s="37"/>
      <c r="AD136" s="37"/>
      <c r="AE136" s="37"/>
      <c r="AR136" s="226" t="s">
        <v>128</v>
      </c>
      <c r="AT136" s="226" t="s">
        <v>124</v>
      </c>
      <c r="AU136" s="226" t="s">
        <v>86</v>
      </c>
      <c r="AY136" s="16" t="s">
        <v>123</v>
      </c>
      <c r="BE136" s="227">
        <f>IF(N136="základní",J136,0)</f>
        <v>0</v>
      </c>
      <c r="BF136" s="227">
        <f>IF(N136="snížená",J136,0)</f>
        <v>0</v>
      </c>
      <c r="BG136" s="227">
        <f>IF(N136="zákl. přenesená",J136,0)</f>
        <v>0</v>
      </c>
      <c r="BH136" s="227">
        <f>IF(N136="sníž. přenesená",J136,0)</f>
        <v>0</v>
      </c>
      <c r="BI136" s="227">
        <f>IF(N136="nulová",J136,0)</f>
        <v>0</v>
      </c>
      <c r="BJ136" s="16" t="s">
        <v>86</v>
      </c>
      <c r="BK136" s="227">
        <f>ROUND(I136*H136,2)</f>
        <v>0</v>
      </c>
      <c r="BL136" s="16" t="s">
        <v>128</v>
      </c>
      <c r="BM136" s="226" t="s">
        <v>8</v>
      </c>
    </row>
    <row r="137" s="2" customFormat="1">
      <c r="A137" s="37"/>
      <c r="B137" s="38"/>
      <c r="C137" s="39"/>
      <c r="D137" s="228" t="s">
        <v>129</v>
      </c>
      <c r="E137" s="39"/>
      <c r="F137" s="229" t="s">
        <v>144</v>
      </c>
      <c r="G137" s="39"/>
      <c r="H137" s="39"/>
      <c r="I137" s="230"/>
      <c r="J137" s="39"/>
      <c r="K137" s="39"/>
      <c r="L137" s="43"/>
      <c r="M137" s="231"/>
      <c r="N137" s="232"/>
      <c r="O137" s="90"/>
      <c r="P137" s="90"/>
      <c r="Q137" s="90"/>
      <c r="R137" s="90"/>
      <c r="S137" s="90"/>
      <c r="T137" s="91"/>
      <c r="U137" s="37"/>
      <c r="V137" s="37"/>
      <c r="W137" s="37"/>
      <c r="X137" s="37"/>
      <c r="Y137" s="37"/>
      <c r="Z137" s="37"/>
      <c r="AA137" s="37"/>
      <c r="AB137" s="37"/>
      <c r="AC137" s="37"/>
      <c r="AD137" s="37"/>
      <c r="AE137" s="37"/>
      <c r="AT137" s="16" t="s">
        <v>129</v>
      </c>
      <c r="AU137" s="16" t="s">
        <v>86</v>
      </c>
    </row>
    <row r="138" s="12" customFormat="1" ht="25.92" customHeight="1">
      <c r="A138" s="12"/>
      <c r="B138" s="201"/>
      <c r="C138" s="202"/>
      <c r="D138" s="203" t="s">
        <v>77</v>
      </c>
      <c r="E138" s="204" t="s">
        <v>145</v>
      </c>
      <c r="F138" s="204" t="s">
        <v>146</v>
      </c>
      <c r="G138" s="202"/>
      <c r="H138" s="202"/>
      <c r="I138" s="205"/>
      <c r="J138" s="206">
        <f>BK138</f>
        <v>0</v>
      </c>
      <c r="K138" s="202"/>
      <c r="L138" s="207"/>
      <c r="M138" s="208"/>
      <c r="N138" s="209"/>
      <c r="O138" s="209"/>
      <c r="P138" s="210">
        <f>SUM(P139:P202)</f>
        <v>0</v>
      </c>
      <c r="Q138" s="209"/>
      <c r="R138" s="210">
        <f>SUM(R139:R202)</f>
        <v>0</v>
      </c>
      <c r="S138" s="209"/>
      <c r="T138" s="211">
        <f>SUM(T139:T202)</f>
        <v>0</v>
      </c>
      <c r="U138" s="12"/>
      <c r="V138" s="12"/>
      <c r="W138" s="12"/>
      <c r="X138" s="12"/>
      <c r="Y138" s="12"/>
      <c r="Z138" s="12"/>
      <c r="AA138" s="12"/>
      <c r="AB138" s="12"/>
      <c r="AC138" s="12"/>
      <c r="AD138" s="12"/>
      <c r="AE138" s="12"/>
      <c r="AR138" s="212" t="s">
        <v>86</v>
      </c>
      <c r="AT138" s="213" t="s">
        <v>77</v>
      </c>
      <c r="AU138" s="213" t="s">
        <v>78</v>
      </c>
      <c r="AY138" s="212" t="s">
        <v>123</v>
      </c>
      <c r="BK138" s="214">
        <f>SUM(BK139:BK202)</f>
        <v>0</v>
      </c>
    </row>
    <row r="139" s="2" customFormat="1" ht="66.75" customHeight="1">
      <c r="A139" s="37"/>
      <c r="B139" s="38"/>
      <c r="C139" s="215" t="s">
        <v>78</v>
      </c>
      <c r="D139" s="215" t="s">
        <v>124</v>
      </c>
      <c r="E139" s="216" t="s">
        <v>147</v>
      </c>
      <c r="F139" s="217" t="s">
        <v>148</v>
      </c>
      <c r="G139" s="218" t="s">
        <v>127</v>
      </c>
      <c r="H139" s="219">
        <v>3</v>
      </c>
      <c r="I139" s="220"/>
      <c r="J139" s="221">
        <f>ROUND(I139*H139,2)</f>
        <v>0</v>
      </c>
      <c r="K139" s="217" t="s">
        <v>1</v>
      </c>
      <c r="L139" s="43"/>
      <c r="M139" s="222" t="s">
        <v>1</v>
      </c>
      <c r="N139" s="223" t="s">
        <v>43</v>
      </c>
      <c r="O139" s="90"/>
      <c r="P139" s="224">
        <f>O139*H139</f>
        <v>0</v>
      </c>
      <c r="Q139" s="224">
        <v>0</v>
      </c>
      <c r="R139" s="224">
        <f>Q139*H139</f>
        <v>0</v>
      </c>
      <c r="S139" s="224">
        <v>0</v>
      </c>
      <c r="T139" s="225">
        <f>S139*H139</f>
        <v>0</v>
      </c>
      <c r="U139" s="37"/>
      <c r="V139" s="37"/>
      <c r="W139" s="37"/>
      <c r="X139" s="37"/>
      <c r="Y139" s="37"/>
      <c r="Z139" s="37"/>
      <c r="AA139" s="37"/>
      <c r="AB139" s="37"/>
      <c r="AC139" s="37"/>
      <c r="AD139" s="37"/>
      <c r="AE139" s="37"/>
      <c r="AR139" s="226" t="s">
        <v>128</v>
      </c>
      <c r="AT139" s="226" t="s">
        <v>124</v>
      </c>
      <c r="AU139" s="226" t="s">
        <v>86</v>
      </c>
      <c r="AY139" s="16" t="s">
        <v>123</v>
      </c>
      <c r="BE139" s="227">
        <f>IF(N139="základní",J139,0)</f>
        <v>0</v>
      </c>
      <c r="BF139" s="227">
        <f>IF(N139="snížená",J139,0)</f>
        <v>0</v>
      </c>
      <c r="BG139" s="227">
        <f>IF(N139="zákl. přenesená",J139,0)</f>
        <v>0</v>
      </c>
      <c r="BH139" s="227">
        <f>IF(N139="sníž. přenesená",J139,0)</f>
        <v>0</v>
      </c>
      <c r="BI139" s="227">
        <f>IF(N139="nulová",J139,0)</f>
        <v>0</v>
      </c>
      <c r="BJ139" s="16" t="s">
        <v>86</v>
      </c>
      <c r="BK139" s="227">
        <f>ROUND(I139*H139,2)</f>
        <v>0</v>
      </c>
      <c r="BL139" s="16" t="s">
        <v>128</v>
      </c>
      <c r="BM139" s="226" t="s">
        <v>149</v>
      </c>
    </row>
    <row r="140" s="2" customFormat="1">
      <c r="A140" s="37"/>
      <c r="B140" s="38"/>
      <c r="C140" s="39"/>
      <c r="D140" s="228" t="s">
        <v>129</v>
      </c>
      <c r="E140" s="39"/>
      <c r="F140" s="229" t="s">
        <v>150</v>
      </c>
      <c r="G140" s="39"/>
      <c r="H140" s="39"/>
      <c r="I140" s="230"/>
      <c r="J140" s="39"/>
      <c r="K140" s="39"/>
      <c r="L140" s="43"/>
      <c r="M140" s="231"/>
      <c r="N140" s="232"/>
      <c r="O140" s="90"/>
      <c r="P140" s="90"/>
      <c r="Q140" s="90"/>
      <c r="R140" s="90"/>
      <c r="S140" s="90"/>
      <c r="T140" s="91"/>
      <c r="U140" s="37"/>
      <c r="V140" s="37"/>
      <c r="W140" s="37"/>
      <c r="X140" s="37"/>
      <c r="Y140" s="37"/>
      <c r="Z140" s="37"/>
      <c r="AA140" s="37"/>
      <c r="AB140" s="37"/>
      <c r="AC140" s="37"/>
      <c r="AD140" s="37"/>
      <c r="AE140" s="37"/>
      <c r="AT140" s="16" t="s">
        <v>129</v>
      </c>
      <c r="AU140" s="16" t="s">
        <v>86</v>
      </c>
    </row>
    <row r="141" s="2" customFormat="1" ht="66.75" customHeight="1">
      <c r="A141" s="37"/>
      <c r="B141" s="38"/>
      <c r="C141" s="215" t="s">
        <v>78</v>
      </c>
      <c r="D141" s="215" t="s">
        <v>124</v>
      </c>
      <c r="E141" s="216" t="s">
        <v>151</v>
      </c>
      <c r="F141" s="217" t="s">
        <v>152</v>
      </c>
      <c r="G141" s="218" t="s">
        <v>127</v>
      </c>
      <c r="H141" s="219">
        <v>1</v>
      </c>
      <c r="I141" s="220"/>
      <c r="J141" s="221">
        <f>ROUND(I141*H141,2)</f>
        <v>0</v>
      </c>
      <c r="K141" s="217" t="s">
        <v>1</v>
      </c>
      <c r="L141" s="43"/>
      <c r="M141" s="222" t="s">
        <v>1</v>
      </c>
      <c r="N141" s="223" t="s">
        <v>43</v>
      </c>
      <c r="O141" s="90"/>
      <c r="P141" s="224">
        <f>O141*H141</f>
        <v>0</v>
      </c>
      <c r="Q141" s="224">
        <v>0</v>
      </c>
      <c r="R141" s="224">
        <f>Q141*H141</f>
        <v>0</v>
      </c>
      <c r="S141" s="224">
        <v>0</v>
      </c>
      <c r="T141" s="225">
        <f>S141*H141</f>
        <v>0</v>
      </c>
      <c r="U141" s="37"/>
      <c r="V141" s="37"/>
      <c r="W141" s="37"/>
      <c r="X141" s="37"/>
      <c r="Y141" s="37"/>
      <c r="Z141" s="37"/>
      <c r="AA141" s="37"/>
      <c r="AB141" s="37"/>
      <c r="AC141" s="37"/>
      <c r="AD141" s="37"/>
      <c r="AE141" s="37"/>
      <c r="AR141" s="226" t="s">
        <v>128</v>
      </c>
      <c r="AT141" s="226" t="s">
        <v>124</v>
      </c>
      <c r="AU141" s="226" t="s">
        <v>86</v>
      </c>
      <c r="AY141" s="16" t="s">
        <v>123</v>
      </c>
      <c r="BE141" s="227">
        <f>IF(N141="základní",J141,0)</f>
        <v>0</v>
      </c>
      <c r="BF141" s="227">
        <f>IF(N141="snížená",J141,0)</f>
        <v>0</v>
      </c>
      <c r="BG141" s="227">
        <f>IF(N141="zákl. přenesená",J141,0)</f>
        <v>0</v>
      </c>
      <c r="BH141" s="227">
        <f>IF(N141="sníž. přenesená",J141,0)</f>
        <v>0</v>
      </c>
      <c r="BI141" s="227">
        <f>IF(N141="nulová",J141,0)</f>
        <v>0</v>
      </c>
      <c r="BJ141" s="16" t="s">
        <v>86</v>
      </c>
      <c r="BK141" s="227">
        <f>ROUND(I141*H141,2)</f>
        <v>0</v>
      </c>
      <c r="BL141" s="16" t="s">
        <v>128</v>
      </c>
      <c r="BM141" s="226" t="s">
        <v>153</v>
      </c>
    </row>
    <row r="142" s="2" customFormat="1">
      <c r="A142" s="37"/>
      <c r="B142" s="38"/>
      <c r="C142" s="39"/>
      <c r="D142" s="228" t="s">
        <v>129</v>
      </c>
      <c r="E142" s="39"/>
      <c r="F142" s="229" t="s">
        <v>154</v>
      </c>
      <c r="G142" s="39"/>
      <c r="H142" s="39"/>
      <c r="I142" s="230"/>
      <c r="J142" s="39"/>
      <c r="K142" s="39"/>
      <c r="L142" s="43"/>
      <c r="M142" s="231"/>
      <c r="N142" s="232"/>
      <c r="O142" s="90"/>
      <c r="P142" s="90"/>
      <c r="Q142" s="90"/>
      <c r="R142" s="90"/>
      <c r="S142" s="90"/>
      <c r="T142" s="91"/>
      <c r="U142" s="37"/>
      <c r="V142" s="37"/>
      <c r="W142" s="37"/>
      <c r="X142" s="37"/>
      <c r="Y142" s="37"/>
      <c r="Z142" s="37"/>
      <c r="AA142" s="37"/>
      <c r="AB142" s="37"/>
      <c r="AC142" s="37"/>
      <c r="AD142" s="37"/>
      <c r="AE142" s="37"/>
      <c r="AT142" s="16" t="s">
        <v>129</v>
      </c>
      <c r="AU142" s="16" t="s">
        <v>86</v>
      </c>
    </row>
    <row r="143" s="2" customFormat="1" ht="49.05" customHeight="1">
      <c r="A143" s="37"/>
      <c r="B143" s="38"/>
      <c r="C143" s="215" t="s">
        <v>78</v>
      </c>
      <c r="D143" s="215" t="s">
        <v>124</v>
      </c>
      <c r="E143" s="216" t="s">
        <v>155</v>
      </c>
      <c r="F143" s="217" t="s">
        <v>156</v>
      </c>
      <c r="G143" s="218" t="s">
        <v>127</v>
      </c>
      <c r="H143" s="219">
        <v>1</v>
      </c>
      <c r="I143" s="220"/>
      <c r="J143" s="221">
        <f>ROUND(I143*H143,2)</f>
        <v>0</v>
      </c>
      <c r="K143" s="217" t="s">
        <v>1</v>
      </c>
      <c r="L143" s="43"/>
      <c r="M143" s="222" t="s">
        <v>1</v>
      </c>
      <c r="N143" s="223" t="s">
        <v>43</v>
      </c>
      <c r="O143" s="90"/>
      <c r="P143" s="224">
        <f>O143*H143</f>
        <v>0</v>
      </c>
      <c r="Q143" s="224">
        <v>0</v>
      </c>
      <c r="R143" s="224">
        <f>Q143*H143</f>
        <v>0</v>
      </c>
      <c r="S143" s="224">
        <v>0</v>
      </c>
      <c r="T143" s="225">
        <f>S143*H143</f>
        <v>0</v>
      </c>
      <c r="U143" s="37"/>
      <c r="V143" s="37"/>
      <c r="W143" s="37"/>
      <c r="X143" s="37"/>
      <c r="Y143" s="37"/>
      <c r="Z143" s="37"/>
      <c r="AA143" s="37"/>
      <c r="AB143" s="37"/>
      <c r="AC143" s="37"/>
      <c r="AD143" s="37"/>
      <c r="AE143" s="37"/>
      <c r="AR143" s="226" t="s">
        <v>128</v>
      </c>
      <c r="AT143" s="226" t="s">
        <v>124</v>
      </c>
      <c r="AU143" s="226" t="s">
        <v>86</v>
      </c>
      <c r="AY143" s="16" t="s">
        <v>123</v>
      </c>
      <c r="BE143" s="227">
        <f>IF(N143="základní",J143,0)</f>
        <v>0</v>
      </c>
      <c r="BF143" s="227">
        <f>IF(N143="snížená",J143,0)</f>
        <v>0</v>
      </c>
      <c r="BG143" s="227">
        <f>IF(N143="zákl. přenesená",J143,0)</f>
        <v>0</v>
      </c>
      <c r="BH143" s="227">
        <f>IF(N143="sníž. přenesená",J143,0)</f>
        <v>0</v>
      </c>
      <c r="BI143" s="227">
        <f>IF(N143="nulová",J143,0)</f>
        <v>0</v>
      </c>
      <c r="BJ143" s="16" t="s">
        <v>86</v>
      </c>
      <c r="BK143" s="227">
        <f>ROUND(I143*H143,2)</f>
        <v>0</v>
      </c>
      <c r="BL143" s="16" t="s">
        <v>128</v>
      </c>
      <c r="BM143" s="226" t="s">
        <v>157</v>
      </c>
    </row>
    <row r="144" s="2" customFormat="1">
      <c r="A144" s="37"/>
      <c r="B144" s="38"/>
      <c r="C144" s="39"/>
      <c r="D144" s="228" t="s">
        <v>129</v>
      </c>
      <c r="E144" s="39"/>
      <c r="F144" s="229" t="s">
        <v>156</v>
      </c>
      <c r="G144" s="39"/>
      <c r="H144" s="39"/>
      <c r="I144" s="230"/>
      <c r="J144" s="39"/>
      <c r="K144" s="39"/>
      <c r="L144" s="43"/>
      <c r="M144" s="231"/>
      <c r="N144" s="232"/>
      <c r="O144" s="90"/>
      <c r="P144" s="90"/>
      <c r="Q144" s="90"/>
      <c r="R144" s="90"/>
      <c r="S144" s="90"/>
      <c r="T144" s="91"/>
      <c r="U144" s="37"/>
      <c r="V144" s="37"/>
      <c r="W144" s="37"/>
      <c r="X144" s="37"/>
      <c r="Y144" s="37"/>
      <c r="Z144" s="37"/>
      <c r="AA144" s="37"/>
      <c r="AB144" s="37"/>
      <c r="AC144" s="37"/>
      <c r="AD144" s="37"/>
      <c r="AE144" s="37"/>
      <c r="AT144" s="16" t="s">
        <v>129</v>
      </c>
      <c r="AU144" s="16" t="s">
        <v>86</v>
      </c>
    </row>
    <row r="145" s="2" customFormat="1" ht="55.5" customHeight="1">
      <c r="A145" s="37"/>
      <c r="B145" s="38"/>
      <c r="C145" s="215" t="s">
        <v>78</v>
      </c>
      <c r="D145" s="215" t="s">
        <v>124</v>
      </c>
      <c r="E145" s="216" t="s">
        <v>158</v>
      </c>
      <c r="F145" s="217" t="s">
        <v>159</v>
      </c>
      <c r="G145" s="218" t="s">
        <v>127</v>
      </c>
      <c r="H145" s="219">
        <v>1</v>
      </c>
      <c r="I145" s="220"/>
      <c r="J145" s="221">
        <f>ROUND(I145*H145,2)</f>
        <v>0</v>
      </c>
      <c r="K145" s="217" t="s">
        <v>1</v>
      </c>
      <c r="L145" s="43"/>
      <c r="M145" s="222" t="s">
        <v>1</v>
      </c>
      <c r="N145" s="223" t="s">
        <v>43</v>
      </c>
      <c r="O145" s="90"/>
      <c r="P145" s="224">
        <f>O145*H145</f>
        <v>0</v>
      </c>
      <c r="Q145" s="224">
        <v>0</v>
      </c>
      <c r="R145" s="224">
        <f>Q145*H145</f>
        <v>0</v>
      </c>
      <c r="S145" s="224">
        <v>0</v>
      </c>
      <c r="T145" s="225">
        <f>S145*H145</f>
        <v>0</v>
      </c>
      <c r="U145" s="37"/>
      <c r="V145" s="37"/>
      <c r="W145" s="37"/>
      <c r="X145" s="37"/>
      <c r="Y145" s="37"/>
      <c r="Z145" s="37"/>
      <c r="AA145" s="37"/>
      <c r="AB145" s="37"/>
      <c r="AC145" s="37"/>
      <c r="AD145" s="37"/>
      <c r="AE145" s="37"/>
      <c r="AR145" s="226" t="s">
        <v>128</v>
      </c>
      <c r="AT145" s="226" t="s">
        <v>124</v>
      </c>
      <c r="AU145" s="226" t="s">
        <v>86</v>
      </c>
      <c r="AY145" s="16" t="s">
        <v>123</v>
      </c>
      <c r="BE145" s="227">
        <f>IF(N145="základní",J145,0)</f>
        <v>0</v>
      </c>
      <c r="BF145" s="227">
        <f>IF(N145="snížená",J145,0)</f>
        <v>0</v>
      </c>
      <c r="BG145" s="227">
        <f>IF(N145="zákl. přenesená",J145,0)</f>
        <v>0</v>
      </c>
      <c r="BH145" s="227">
        <f>IF(N145="sníž. přenesená",J145,0)</f>
        <v>0</v>
      </c>
      <c r="BI145" s="227">
        <f>IF(N145="nulová",J145,0)</f>
        <v>0</v>
      </c>
      <c r="BJ145" s="16" t="s">
        <v>86</v>
      </c>
      <c r="BK145" s="227">
        <f>ROUND(I145*H145,2)</f>
        <v>0</v>
      </c>
      <c r="BL145" s="16" t="s">
        <v>128</v>
      </c>
      <c r="BM145" s="226" t="s">
        <v>160</v>
      </c>
    </row>
    <row r="146" s="2" customFormat="1">
      <c r="A146" s="37"/>
      <c r="B146" s="38"/>
      <c r="C146" s="39"/>
      <c r="D146" s="228" t="s">
        <v>129</v>
      </c>
      <c r="E146" s="39"/>
      <c r="F146" s="229" t="s">
        <v>159</v>
      </c>
      <c r="G146" s="39"/>
      <c r="H146" s="39"/>
      <c r="I146" s="230"/>
      <c r="J146" s="39"/>
      <c r="K146" s="39"/>
      <c r="L146" s="43"/>
      <c r="M146" s="231"/>
      <c r="N146" s="232"/>
      <c r="O146" s="90"/>
      <c r="P146" s="90"/>
      <c r="Q146" s="90"/>
      <c r="R146" s="90"/>
      <c r="S146" s="90"/>
      <c r="T146" s="91"/>
      <c r="U146" s="37"/>
      <c r="V146" s="37"/>
      <c r="W146" s="37"/>
      <c r="X146" s="37"/>
      <c r="Y146" s="37"/>
      <c r="Z146" s="37"/>
      <c r="AA146" s="37"/>
      <c r="AB146" s="37"/>
      <c r="AC146" s="37"/>
      <c r="AD146" s="37"/>
      <c r="AE146" s="37"/>
      <c r="AT146" s="16" t="s">
        <v>129</v>
      </c>
      <c r="AU146" s="16" t="s">
        <v>86</v>
      </c>
    </row>
    <row r="147" s="2" customFormat="1" ht="62.7" customHeight="1">
      <c r="A147" s="37"/>
      <c r="B147" s="38"/>
      <c r="C147" s="215" t="s">
        <v>78</v>
      </c>
      <c r="D147" s="215" t="s">
        <v>124</v>
      </c>
      <c r="E147" s="216" t="s">
        <v>161</v>
      </c>
      <c r="F147" s="217" t="s">
        <v>162</v>
      </c>
      <c r="G147" s="218" t="s">
        <v>127</v>
      </c>
      <c r="H147" s="219">
        <v>1</v>
      </c>
      <c r="I147" s="220"/>
      <c r="J147" s="221">
        <f>ROUND(I147*H147,2)</f>
        <v>0</v>
      </c>
      <c r="K147" s="217" t="s">
        <v>1</v>
      </c>
      <c r="L147" s="43"/>
      <c r="M147" s="222" t="s">
        <v>1</v>
      </c>
      <c r="N147" s="223" t="s">
        <v>43</v>
      </c>
      <c r="O147" s="90"/>
      <c r="P147" s="224">
        <f>O147*H147</f>
        <v>0</v>
      </c>
      <c r="Q147" s="224">
        <v>0</v>
      </c>
      <c r="R147" s="224">
        <f>Q147*H147</f>
        <v>0</v>
      </c>
      <c r="S147" s="224">
        <v>0</v>
      </c>
      <c r="T147" s="225">
        <f>S147*H147</f>
        <v>0</v>
      </c>
      <c r="U147" s="37"/>
      <c r="V147" s="37"/>
      <c r="W147" s="37"/>
      <c r="X147" s="37"/>
      <c r="Y147" s="37"/>
      <c r="Z147" s="37"/>
      <c r="AA147" s="37"/>
      <c r="AB147" s="37"/>
      <c r="AC147" s="37"/>
      <c r="AD147" s="37"/>
      <c r="AE147" s="37"/>
      <c r="AR147" s="226" t="s">
        <v>128</v>
      </c>
      <c r="AT147" s="226" t="s">
        <v>124</v>
      </c>
      <c r="AU147" s="226" t="s">
        <v>86</v>
      </c>
      <c r="AY147" s="16" t="s">
        <v>123</v>
      </c>
      <c r="BE147" s="227">
        <f>IF(N147="základní",J147,0)</f>
        <v>0</v>
      </c>
      <c r="BF147" s="227">
        <f>IF(N147="snížená",J147,0)</f>
        <v>0</v>
      </c>
      <c r="BG147" s="227">
        <f>IF(N147="zákl. přenesená",J147,0)</f>
        <v>0</v>
      </c>
      <c r="BH147" s="227">
        <f>IF(N147="sníž. přenesená",J147,0)</f>
        <v>0</v>
      </c>
      <c r="BI147" s="227">
        <f>IF(N147="nulová",J147,0)</f>
        <v>0</v>
      </c>
      <c r="BJ147" s="16" t="s">
        <v>86</v>
      </c>
      <c r="BK147" s="227">
        <f>ROUND(I147*H147,2)</f>
        <v>0</v>
      </c>
      <c r="BL147" s="16" t="s">
        <v>128</v>
      </c>
      <c r="BM147" s="226" t="s">
        <v>163</v>
      </c>
    </row>
    <row r="148" s="2" customFormat="1">
      <c r="A148" s="37"/>
      <c r="B148" s="38"/>
      <c r="C148" s="39"/>
      <c r="D148" s="228" t="s">
        <v>129</v>
      </c>
      <c r="E148" s="39"/>
      <c r="F148" s="229" t="s">
        <v>162</v>
      </c>
      <c r="G148" s="39"/>
      <c r="H148" s="39"/>
      <c r="I148" s="230"/>
      <c r="J148" s="39"/>
      <c r="K148" s="39"/>
      <c r="L148" s="43"/>
      <c r="M148" s="231"/>
      <c r="N148" s="232"/>
      <c r="O148" s="90"/>
      <c r="P148" s="90"/>
      <c r="Q148" s="90"/>
      <c r="R148" s="90"/>
      <c r="S148" s="90"/>
      <c r="T148" s="91"/>
      <c r="U148" s="37"/>
      <c r="V148" s="37"/>
      <c r="W148" s="37"/>
      <c r="X148" s="37"/>
      <c r="Y148" s="37"/>
      <c r="Z148" s="37"/>
      <c r="AA148" s="37"/>
      <c r="AB148" s="37"/>
      <c r="AC148" s="37"/>
      <c r="AD148" s="37"/>
      <c r="AE148" s="37"/>
      <c r="AT148" s="16" t="s">
        <v>129</v>
      </c>
      <c r="AU148" s="16" t="s">
        <v>86</v>
      </c>
    </row>
    <row r="149" s="2" customFormat="1" ht="66.75" customHeight="1">
      <c r="A149" s="37"/>
      <c r="B149" s="38"/>
      <c r="C149" s="215" t="s">
        <v>78</v>
      </c>
      <c r="D149" s="215" t="s">
        <v>124</v>
      </c>
      <c r="E149" s="216" t="s">
        <v>164</v>
      </c>
      <c r="F149" s="217" t="s">
        <v>165</v>
      </c>
      <c r="G149" s="218" t="s">
        <v>127</v>
      </c>
      <c r="H149" s="219">
        <v>4</v>
      </c>
      <c r="I149" s="220"/>
      <c r="J149" s="221">
        <f>ROUND(I149*H149,2)</f>
        <v>0</v>
      </c>
      <c r="K149" s="217" t="s">
        <v>1</v>
      </c>
      <c r="L149" s="43"/>
      <c r="M149" s="222" t="s">
        <v>1</v>
      </c>
      <c r="N149" s="223" t="s">
        <v>43</v>
      </c>
      <c r="O149" s="90"/>
      <c r="P149" s="224">
        <f>O149*H149</f>
        <v>0</v>
      </c>
      <c r="Q149" s="224">
        <v>0</v>
      </c>
      <c r="R149" s="224">
        <f>Q149*H149</f>
        <v>0</v>
      </c>
      <c r="S149" s="224">
        <v>0</v>
      </c>
      <c r="T149" s="225">
        <f>S149*H149</f>
        <v>0</v>
      </c>
      <c r="U149" s="37"/>
      <c r="V149" s="37"/>
      <c r="W149" s="37"/>
      <c r="X149" s="37"/>
      <c r="Y149" s="37"/>
      <c r="Z149" s="37"/>
      <c r="AA149" s="37"/>
      <c r="AB149" s="37"/>
      <c r="AC149" s="37"/>
      <c r="AD149" s="37"/>
      <c r="AE149" s="37"/>
      <c r="AR149" s="226" t="s">
        <v>128</v>
      </c>
      <c r="AT149" s="226" t="s">
        <v>124</v>
      </c>
      <c r="AU149" s="226" t="s">
        <v>86</v>
      </c>
      <c r="AY149" s="16" t="s">
        <v>123</v>
      </c>
      <c r="BE149" s="227">
        <f>IF(N149="základní",J149,0)</f>
        <v>0</v>
      </c>
      <c r="BF149" s="227">
        <f>IF(N149="snížená",J149,0)</f>
        <v>0</v>
      </c>
      <c r="BG149" s="227">
        <f>IF(N149="zákl. přenesená",J149,0)</f>
        <v>0</v>
      </c>
      <c r="BH149" s="227">
        <f>IF(N149="sníž. přenesená",J149,0)</f>
        <v>0</v>
      </c>
      <c r="BI149" s="227">
        <f>IF(N149="nulová",J149,0)</f>
        <v>0</v>
      </c>
      <c r="BJ149" s="16" t="s">
        <v>86</v>
      </c>
      <c r="BK149" s="227">
        <f>ROUND(I149*H149,2)</f>
        <v>0</v>
      </c>
      <c r="BL149" s="16" t="s">
        <v>128</v>
      </c>
      <c r="BM149" s="226" t="s">
        <v>166</v>
      </c>
    </row>
    <row r="150" s="2" customFormat="1">
      <c r="A150" s="37"/>
      <c r="B150" s="38"/>
      <c r="C150" s="39"/>
      <c r="D150" s="228" t="s">
        <v>129</v>
      </c>
      <c r="E150" s="39"/>
      <c r="F150" s="229" t="s">
        <v>167</v>
      </c>
      <c r="G150" s="39"/>
      <c r="H150" s="39"/>
      <c r="I150" s="230"/>
      <c r="J150" s="39"/>
      <c r="K150" s="39"/>
      <c r="L150" s="43"/>
      <c r="M150" s="231"/>
      <c r="N150" s="232"/>
      <c r="O150" s="90"/>
      <c r="P150" s="90"/>
      <c r="Q150" s="90"/>
      <c r="R150" s="90"/>
      <c r="S150" s="90"/>
      <c r="T150" s="91"/>
      <c r="U150" s="37"/>
      <c r="V150" s="37"/>
      <c r="W150" s="37"/>
      <c r="X150" s="37"/>
      <c r="Y150" s="37"/>
      <c r="Z150" s="37"/>
      <c r="AA150" s="37"/>
      <c r="AB150" s="37"/>
      <c r="AC150" s="37"/>
      <c r="AD150" s="37"/>
      <c r="AE150" s="37"/>
      <c r="AT150" s="16" t="s">
        <v>129</v>
      </c>
      <c r="AU150" s="16" t="s">
        <v>86</v>
      </c>
    </row>
    <row r="151" s="2" customFormat="1" ht="55.5" customHeight="1">
      <c r="A151" s="37"/>
      <c r="B151" s="38"/>
      <c r="C151" s="215" t="s">
        <v>78</v>
      </c>
      <c r="D151" s="215" t="s">
        <v>124</v>
      </c>
      <c r="E151" s="216" t="s">
        <v>168</v>
      </c>
      <c r="F151" s="217" t="s">
        <v>169</v>
      </c>
      <c r="G151" s="218" t="s">
        <v>127</v>
      </c>
      <c r="H151" s="219">
        <v>1</v>
      </c>
      <c r="I151" s="220"/>
      <c r="J151" s="221">
        <f>ROUND(I151*H151,2)</f>
        <v>0</v>
      </c>
      <c r="K151" s="217" t="s">
        <v>1</v>
      </c>
      <c r="L151" s="43"/>
      <c r="M151" s="222" t="s">
        <v>1</v>
      </c>
      <c r="N151" s="223" t="s">
        <v>43</v>
      </c>
      <c r="O151" s="90"/>
      <c r="P151" s="224">
        <f>O151*H151</f>
        <v>0</v>
      </c>
      <c r="Q151" s="224">
        <v>0</v>
      </c>
      <c r="R151" s="224">
        <f>Q151*H151</f>
        <v>0</v>
      </c>
      <c r="S151" s="224">
        <v>0</v>
      </c>
      <c r="T151" s="225">
        <f>S151*H151</f>
        <v>0</v>
      </c>
      <c r="U151" s="37"/>
      <c r="V151" s="37"/>
      <c r="W151" s="37"/>
      <c r="X151" s="37"/>
      <c r="Y151" s="37"/>
      <c r="Z151" s="37"/>
      <c r="AA151" s="37"/>
      <c r="AB151" s="37"/>
      <c r="AC151" s="37"/>
      <c r="AD151" s="37"/>
      <c r="AE151" s="37"/>
      <c r="AR151" s="226" t="s">
        <v>128</v>
      </c>
      <c r="AT151" s="226" t="s">
        <v>124</v>
      </c>
      <c r="AU151" s="226" t="s">
        <v>86</v>
      </c>
      <c r="AY151" s="16" t="s">
        <v>123</v>
      </c>
      <c r="BE151" s="227">
        <f>IF(N151="základní",J151,0)</f>
        <v>0</v>
      </c>
      <c r="BF151" s="227">
        <f>IF(N151="snížená",J151,0)</f>
        <v>0</v>
      </c>
      <c r="BG151" s="227">
        <f>IF(N151="zákl. přenesená",J151,0)</f>
        <v>0</v>
      </c>
      <c r="BH151" s="227">
        <f>IF(N151="sníž. přenesená",J151,0)</f>
        <v>0</v>
      </c>
      <c r="BI151" s="227">
        <f>IF(N151="nulová",J151,0)</f>
        <v>0</v>
      </c>
      <c r="BJ151" s="16" t="s">
        <v>86</v>
      </c>
      <c r="BK151" s="227">
        <f>ROUND(I151*H151,2)</f>
        <v>0</v>
      </c>
      <c r="BL151" s="16" t="s">
        <v>128</v>
      </c>
      <c r="BM151" s="226" t="s">
        <v>170</v>
      </c>
    </row>
    <row r="152" s="2" customFormat="1">
      <c r="A152" s="37"/>
      <c r="B152" s="38"/>
      <c r="C152" s="39"/>
      <c r="D152" s="228" t="s">
        <v>129</v>
      </c>
      <c r="E152" s="39"/>
      <c r="F152" s="229" t="s">
        <v>169</v>
      </c>
      <c r="G152" s="39"/>
      <c r="H152" s="39"/>
      <c r="I152" s="230"/>
      <c r="J152" s="39"/>
      <c r="K152" s="39"/>
      <c r="L152" s="43"/>
      <c r="M152" s="231"/>
      <c r="N152" s="232"/>
      <c r="O152" s="90"/>
      <c r="P152" s="90"/>
      <c r="Q152" s="90"/>
      <c r="R152" s="90"/>
      <c r="S152" s="90"/>
      <c r="T152" s="91"/>
      <c r="U152" s="37"/>
      <c r="V152" s="37"/>
      <c r="W152" s="37"/>
      <c r="X152" s="37"/>
      <c r="Y152" s="37"/>
      <c r="Z152" s="37"/>
      <c r="AA152" s="37"/>
      <c r="AB152" s="37"/>
      <c r="AC152" s="37"/>
      <c r="AD152" s="37"/>
      <c r="AE152" s="37"/>
      <c r="AT152" s="16" t="s">
        <v>129</v>
      </c>
      <c r="AU152" s="16" t="s">
        <v>86</v>
      </c>
    </row>
    <row r="153" s="2" customFormat="1" ht="55.5" customHeight="1">
      <c r="A153" s="37"/>
      <c r="B153" s="38"/>
      <c r="C153" s="215" t="s">
        <v>78</v>
      </c>
      <c r="D153" s="215" t="s">
        <v>124</v>
      </c>
      <c r="E153" s="216" t="s">
        <v>171</v>
      </c>
      <c r="F153" s="217" t="s">
        <v>172</v>
      </c>
      <c r="G153" s="218" t="s">
        <v>127</v>
      </c>
      <c r="H153" s="219">
        <v>1</v>
      </c>
      <c r="I153" s="220"/>
      <c r="J153" s="221">
        <f>ROUND(I153*H153,2)</f>
        <v>0</v>
      </c>
      <c r="K153" s="217" t="s">
        <v>1</v>
      </c>
      <c r="L153" s="43"/>
      <c r="M153" s="222" t="s">
        <v>1</v>
      </c>
      <c r="N153" s="223" t="s">
        <v>43</v>
      </c>
      <c r="O153" s="90"/>
      <c r="P153" s="224">
        <f>O153*H153</f>
        <v>0</v>
      </c>
      <c r="Q153" s="224">
        <v>0</v>
      </c>
      <c r="R153" s="224">
        <f>Q153*H153</f>
        <v>0</v>
      </c>
      <c r="S153" s="224">
        <v>0</v>
      </c>
      <c r="T153" s="225">
        <f>S153*H153</f>
        <v>0</v>
      </c>
      <c r="U153" s="37"/>
      <c r="V153" s="37"/>
      <c r="W153" s="37"/>
      <c r="X153" s="37"/>
      <c r="Y153" s="37"/>
      <c r="Z153" s="37"/>
      <c r="AA153" s="37"/>
      <c r="AB153" s="37"/>
      <c r="AC153" s="37"/>
      <c r="AD153" s="37"/>
      <c r="AE153" s="37"/>
      <c r="AR153" s="226" t="s">
        <v>128</v>
      </c>
      <c r="AT153" s="226" t="s">
        <v>124</v>
      </c>
      <c r="AU153" s="226" t="s">
        <v>86</v>
      </c>
      <c r="AY153" s="16" t="s">
        <v>123</v>
      </c>
      <c r="BE153" s="227">
        <f>IF(N153="základní",J153,0)</f>
        <v>0</v>
      </c>
      <c r="BF153" s="227">
        <f>IF(N153="snížená",J153,0)</f>
        <v>0</v>
      </c>
      <c r="BG153" s="227">
        <f>IF(N153="zákl. přenesená",J153,0)</f>
        <v>0</v>
      </c>
      <c r="BH153" s="227">
        <f>IF(N153="sníž. přenesená",J153,0)</f>
        <v>0</v>
      </c>
      <c r="BI153" s="227">
        <f>IF(N153="nulová",J153,0)</f>
        <v>0</v>
      </c>
      <c r="BJ153" s="16" t="s">
        <v>86</v>
      </c>
      <c r="BK153" s="227">
        <f>ROUND(I153*H153,2)</f>
        <v>0</v>
      </c>
      <c r="BL153" s="16" t="s">
        <v>128</v>
      </c>
      <c r="BM153" s="226" t="s">
        <v>173</v>
      </c>
    </row>
    <row r="154" s="2" customFormat="1">
      <c r="A154" s="37"/>
      <c r="B154" s="38"/>
      <c r="C154" s="39"/>
      <c r="D154" s="228" t="s">
        <v>129</v>
      </c>
      <c r="E154" s="39"/>
      <c r="F154" s="229" t="s">
        <v>172</v>
      </c>
      <c r="G154" s="39"/>
      <c r="H154" s="39"/>
      <c r="I154" s="230"/>
      <c r="J154" s="39"/>
      <c r="K154" s="39"/>
      <c r="L154" s="43"/>
      <c r="M154" s="231"/>
      <c r="N154" s="232"/>
      <c r="O154" s="90"/>
      <c r="P154" s="90"/>
      <c r="Q154" s="90"/>
      <c r="R154" s="90"/>
      <c r="S154" s="90"/>
      <c r="T154" s="91"/>
      <c r="U154" s="37"/>
      <c r="V154" s="37"/>
      <c r="W154" s="37"/>
      <c r="X154" s="37"/>
      <c r="Y154" s="37"/>
      <c r="Z154" s="37"/>
      <c r="AA154" s="37"/>
      <c r="AB154" s="37"/>
      <c r="AC154" s="37"/>
      <c r="AD154" s="37"/>
      <c r="AE154" s="37"/>
      <c r="AT154" s="16" t="s">
        <v>129</v>
      </c>
      <c r="AU154" s="16" t="s">
        <v>86</v>
      </c>
    </row>
    <row r="155" s="2" customFormat="1" ht="66.75" customHeight="1">
      <c r="A155" s="37"/>
      <c r="B155" s="38"/>
      <c r="C155" s="215" t="s">
        <v>78</v>
      </c>
      <c r="D155" s="215" t="s">
        <v>124</v>
      </c>
      <c r="E155" s="216" t="s">
        <v>174</v>
      </c>
      <c r="F155" s="217" t="s">
        <v>175</v>
      </c>
      <c r="G155" s="218" t="s">
        <v>127</v>
      </c>
      <c r="H155" s="219">
        <v>1</v>
      </c>
      <c r="I155" s="220"/>
      <c r="J155" s="221">
        <f>ROUND(I155*H155,2)</f>
        <v>0</v>
      </c>
      <c r="K155" s="217" t="s">
        <v>1</v>
      </c>
      <c r="L155" s="43"/>
      <c r="M155" s="222" t="s">
        <v>1</v>
      </c>
      <c r="N155" s="223" t="s">
        <v>43</v>
      </c>
      <c r="O155" s="90"/>
      <c r="P155" s="224">
        <f>O155*H155</f>
        <v>0</v>
      </c>
      <c r="Q155" s="224">
        <v>0</v>
      </c>
      <c r="R155" s="224">
        <f>Q155*H155</f>
        <v>0</v>
      </c>
      <c r="S155" s="224">
        <v>0</v>
      </c>
      <c r="T155" s="225">
        <f>S155*H155</f>
        <v>0</v>
      </c>
      <c r="U155" s="37"/>
      <c r="V155" s="37"/>
      <c r="W155" s="37"/>
      <c r="X155" s="37"/>
      <c r="Y155" s="37"/>
      <c r="Z155" s="37"/>
      <c r="AA155" s="37"/>
      <c r="AB155" s="37"/>
      <c r="AC155" s="37"/>
      <c r="AD155" s="37"/>
      <c r="AE155" s="37"/>
      <c r="AR155" s="226" t="s">
        <v>128</v>
      </c>
      <c r="AT155" s="226" t="s">
        <v>124</v>
      </c>
      <c r="AU155" s="226" t="s">
        <v>86</v>
      </c>
      <c r="AY155" s="16" t="s">
        <v>123</v>
      </c>
      <c r="BE155" s="227">
        <f>IF(N155="základní",J155,0)</f>
        <v>0</v>
      </c>
      <c r="BF155" s="227">
        <f>IF(N155="snížená",J155,0)</f>
        <v>0</v>
      </c>
      <c r="BG155" s="227">
        <f>IF(N155="zákl. přenesená",J155,0)</f>
        <v>0</v>
      </c>
      <c r="BH155" s="227">
        <f>IF(N155="sníž. přenesená",J155,0)</f>
        <v>0</v>
      </c>
      <c r="BI155" s="227">
        <f>IF(N155="nulová",J155,0)</f>
        <v>0</v>
      </c>
      <c r="BJ155" s="16" t="s">
        <v>86</v>
      </c>
      <c r="BK155" s="227">
        <f>ROUND(I155*H155,2)</f>
        <v>0</v>
      </c>
      <c r="BL155" s="16" t="s">
        <v>128</v>
      </c>
      <c r="BM155" s="226" t="s">
        <v>176</v>
      </c>
    </row>
    <row r="156" s="2" customFormat="1">
      <c r="A156" s="37"/>
      <c r="B156" s="38"/>
      <c r="C156" s="39"/>
      <c r="D156" s="228" t="s">
        <v>129</v>
      </c>
      <c r="E156" s="39"/>
      <c r="F156" s="229" t="s">
        <v>177</v>
      </c>
      <c r="G156" s="39"/>
      <c r="H156" s="39"/>
      <c r="I156" s="230"/>
      <c r="J156" s="39"/>
      <c r="K156" s="39"/>
      <c r="L156" s="43"/>
      <c r="M156" s="231"/>
      <c r="N156" s="232"/>
      <c r="O156" s="90"/>
      <c r="P156" s="90"/>
      <c r="Q156" s="90"/>
      <c r="R156" s="90"/>
      <c r="S156" s="90"/>
      <c r="T156" s="91"/>
      <c r="U156" s="37"/>
      <c r="V156" s="37"/>
      <c r="W156" s="37"/>
      <c r="X156" s="37"/>
      <c r="Y156" s="37"/>
      <c r="Z156" s="37"/>
      <c r="AA156" s="37"/>
      <c r="AB156" s="37"/>
      <c r="AC156" s="37"/>
      <c r="AD156" s="37"/>
      <c r="AE156" s="37"/>
      <c r="AT156" s="16" t="s">
        <v>129</v>
      </c>
      <c r="AU156" s="16" t="s">
        <v>86</v>
      </c>
    </row>
    <row r="157" s="2" customFormat="1" ht="66.75" customHeight="1">
      <c r="A157" s="37"/>
      <c r="B157" s="38"/>
      <c r="C157" s="215" t="s">
        <v>78</v>
      </c>
      <c r="D157" s="215" t="s">
        <v>124</v>
      </c>
      <c r="E157" s="216" t="s">
        <v>178</v>
      </c>
      <c r="F157" s="217" t="s">
        <v>179</v>
      </c>
      <c r="G157" s="218" t="s">
        <v>127</v>
      </c>
      <c r="H157" s="219">
        <v>2</v>
      </c>
      <c r="I157" s="220"/>
      <c r="J157" s="221">
        <f>ROUND(I157*H157,2)</f>
        <v>0</v>
      </c>
      <c r="K157" s="217" t="s">
        <v>1</v>
      </c>
      <c r="L157" s="43"/>
      <c r="M157" s="222" t="s">
        <v>1</v>
      </c>
      <c r="N157" s="223" t="s">
        <v>43</v>
      </c>
      <c r="O157" s="90"/>
      <c r="P157" s="224">
        <f>O157*H157</f>
        <v>0</v>
      </c>
      <c r="Q157" s="224">
        <v>0</v>
      </c>
      <c r="R157" s="224">
        <f>Q157*H157</f>
        <v>0</v>
      </c>
      <c r="S157" s="224">
        <v>0</v>
      </c>
      <c r="T157" s="225">
        <f>S157*H157</f>
        <v>0</v>
      </c>
      <c r="U157" s="37"/>
      <c r="V157" s="37"/>
      <c r="W157" s="37"/>
      <c r="X157" s="37"/>
      <c r="Y157" s="37"/>
      <c r="Z157" s="37"/>
      <c r="AA157" s="37"/>
      <c r="AB157" s="37"/>
      <c r="AC157" s="37"/>
      <c r="AD157" s="37"/>
      <c r="AE157" s="37"/>
      <c r="AR157" s="226" t="s">
        <v>128</v>
      </c>
      <c r="AT157" s="226" t="s">
        <v>124</v>
      </c>
      <c r="AU157" s="226" t="s">
        <v>86</v>
      </c>
      <c r="AY157" s="16" t="s">
        <v>123</v>
      </c>
      <c r="BE157" s="227">
        <f>IF(N157="základní",J157,0)</f>
        <v>0</v>
      </c>
      <c r="BF157" s="227">
        <f>IF(N157="snížená",J157,0)</f>
        <v>0</v>
      </c>
      <c r="BG157" s="227">
        <f>IF(N157="zákl. přenesená",J157,0)</f>
        <v>0</v>
      </c>
      <c r="BH157" s="227">
        <f>IF(N157="sníž. přenesená",J157,0)</f>
        <v>0</v>
      </c>
      <c r="BI157" s="227">
        <f>IF(N157="nulová",J157,0)</f>
        <v>0</v>
      </c>
      <c r="BJ157" s="16" t="s">
        <v>86</v>
      </c>
      <c r="BK157" s="227">
        <f>ROUND(I157*H157,2)</f>
        <v>0</v>
      </c>
      <c r="BL157" s="16" t="s">
        <v>128</v>
      </c>
      <c r="BM157" s="226" t="s">
        <v>180</v>
      </c>
    </row>
    <row r="158" s="2" customFormat="1">
      <c r="A158" s="37"/>
      <c r="B158" s="38"/>
      <c r="C158" s="39"/>
      <c r="D158" s="228" t="s">
        <v>129</v>
      </c>
      <c r="E158" s="39"/>
      <c r="F158" s="229" t="s">
        <v>181</v>
      </c>
      <c r="G158" s="39"/>
      <c r="H158" s="39"/>
      <c r="I158" s="230"/>
      <c r="J158" s="39"/>
      <c r="K158" s="39"/>
      <c r="L158" s="43"/>
      <c r="M158" s="231"/>
      <c r="N158" s="232"/>
      <c r="O158" s="90"/>
      <c r="P158" s="90"/>
      <c r="Q158" s="90"/>
      <c r="R158" s="90"/>
      <c r="S158" s="90"/>
      <c r="T158" s="91"/>
      <c r="U158" s="37"/>
      <c r="V158" s="37"/>
      <c r="W158" s="37"/>
      <c r="X158" s="37"/>
      <c r="Y158" s="37"/>
      <c r="Z158" s="37"/>
      <c r="AA158" s="37"/>
      <c r="AB158" s="37"/>
      <c r="AC158" s="37"/>
      <c r="AD158" s="37"/>
      <c r="AE158" s="37"/>
      <c r="AT158" s="16" t="s">
        <v>129</v>
      </c>
      <c r="AU158" s="16" t="s">
        <v>86</v>
      </c>
    </row>
    <row r="159" s="2" customFormat="1" ht="44.25" customHeight="1">
      <c r="A159" s="37"/>
      <c r="B159" s="38"/>
      <c r="C159" s="215" t="s">
        <v>78</v>
      </c>
      <c r="D159" s="215" t="s">
        <v>124</v>
      </c>
      <c r="E159" s="216" t="s">
        <v>182</v>
      </c>
      <c r="F159" s="217" t="s">
        <v>183</v>
      </c>
      <c r="G159" s="218" t="s">
        <v>127</v>
      </c>
      <c r="H159" s="219">
        <v>1</v>
      </c>
      <c r="I159" s="220"/>
      <c r="J159" s="221">
        <f>ROUND(I159*H159,2)</f>
        <v>0</v>
      </c>
      <c r="K159" s="217" t="s">
        <v>1</v>
      </c>
      <c r="L159" s="43"/>
      <c r="M159" s="222" t="s">
        <v>1</v>
      </c>
      <c r="N159" s="223" t="s">
        <v>43</v>
      </c>
      <c r="O159" s="90"/>
      <c r="P159" s="224">
        <f>O159*H159</f>
        <v>0</v>
      </c>
      <c r="Q159" s="224">
        <v>0</v>
      </c>
      <c r="R159" s="224">
        <f>Q159*H159</f>
        <v>0</v>
      </c>
      <c r="S159" s="224">
        <v>0</v>
      </c>
      <c r="T159" s="225">
        <f>S159*H159</f>
        <v>0</v>
      </c>
      <c r="U159" s="37"/>
      <c r="V159" s="37"/>
      <c r="W159" s="37"/>
      <c r="X159" s="37"/>
      <c r="Y159" s="37"/>
      <c r="Z159" s="37"/>
      <c r="AA159" s="37"/>
      <c r="AB159" s="37"/>
      <c r="AC159" s="37"/>
      <c r="AD159" s="37"/>
      <c r="AE159" s="37"/>
      <c r="AR159" s="226" t="s">
        <v>128</v>
      </c>
      <c r="AT159" s="226" t="s">
        <v>124</v>
      </c>
      <c r="AU159" s="226" t="s">
        <v>86</v>
      </c>
      <c r="AY159" s="16" t="s">
        <v>123</v>
      </c>
      <c r="BE159" s="227">
        <f>IF(N159="základní",J159,0)</f>
        <v>0</v>
      </c>
      <c r="BF159" s="227">
        <f>IF(N159="snížená",J159,0)</f>
        <v>0</v>
      </c>
      <c r="BG159" s="227">
        <f>IF(N159="zákl. přenesená",J159,0)</f>
        <v>0</v>
      </c>
      <c r="BH159" s="227">
        <f>IF(N159="sníž. přenesená",J159,0)</f>
        <v>0</v>
      </c>
      <c r="BI159" s="227">
        <f>IF(N159="nulová",J159,0)</f>
        <v>0</v>
      </c>
      <c r="BJ159" s="16" t="s">
        <v>86</v>
      </c>
      <c r="BK159" s="227">
        <f>ROUND(I159*H159,2)</f>
        <v>0</v>
      </c>
      <c r="BL159" s="16" t="s">
        <v>128</v>
      </c>
      <c r="BM159" s="226" t="s">
        <v>184</v>
      </c>
    </row>
    <row r="160" s="2" customFormat="1">
      <c r="A160" s="37"/>
      <c r="B160" s="38"/>
      <c r="C160" s="39"/>
      <c r="D160" s="228" t="s">
        <v>129</v>
      </c>
      <c r="E160" s="39"/>
      <c r="F160" s="229" t="s">
        <v>183</v>
      </c>
      <c r="G160" s="39"/>
      <c r="H160" s="39"/>
      <c r="I160" s="230"/>
      <c r="J160" s="39"/>
      <c r="K160" s="39"/>
      <c r="L160" s="43"/>
      <c r="M160" s="231"/>
      <c r="N160" s="232"/>
      <c r="O160" s="90"/>
      <c r="P160" s="90"/>
      <c r="Q160" s="90"/>
      <c r="R160" s="90"/>
      <c r="S160" s="90"/>
      <c r="T160" s="91"/>
      <c r="U160" s="37"/>
      <c r="V160" s="37"/>
      <c r="W160" s="37"/>
      <c r="X160" s="37"/>
      <c r="Y160" s="37"/>
      <c r="Z160" s="37"/>
      <c r="AA160" s="37"/>
      <c r="AB160" s="37"/>
      <c r="AC160" s="37"/>
      <c r="AD160" s="37"/>
      <c r="AE160" s="37"/>
      <c r="AT160" s="16" t="s">
        <v>129</v>
      </c>
      <c r="AU160" s="16" t="s">
        <v>86</v>
      </c>
    </row>
    <row r="161" s="2" customFormat="1" ht="76.35" customHeight="1">
      <c r="A161" s="37"/>
      <c r="B161" s="38"/>
      <c r="C161" s="215" t="s">
        <v>78</v>
      </c>
      <c r="D161" s="215" t="s">
        <v>124</v>
      </c>
      <c r="E161" s="216" t="s">
        <v>185</v>
      </c>
      <c r="F161" s="217" t="s">
        <v>186</v>
      </c>
      <c r="G161" s="218" t="s">
        <v>127</v>
      </c>
      <c r="H161" s="219">
        <v>2</v>
      </c>
      <c r="I161" s="220"/>
      <c r="J161" s="221">
        <f>ROUND(I161*H161,2)</f>
        <v>0</v>
      </c>
      <c r="K161" s="217" t="s">
        <v>1</v>
      </c>
      <c r="L161" s="43"/>
      <c r="M161" s="222" t="s">
        <v>1</v>
      </c>
      <c r="N161" s="223" t="s">
        <v>43</v>
      </c>
      <c r="O161" s="90"/>
      <c r="P161" s="224">
        <f>O161*H161</f>
        <v>0</v>
      </c>
      <c r="Q161" s="224">
        <v>0</v>
      </c>
      <c r="R161" s="224">
        <f>Q161*H161</f>
        <v>0</v>
      </c>
      <c r="S161" s="224">
        <v>0</v>
      </c>
      <c r="T161" s="225">
        <f>S161*H161</f>
        <v>0</v>
      </c>
      <c r="U161" s="37"/>
      <c r="V161" s="37"/>
      <c r="W161" s="37"/>
      <c r="X161" s="37"/>
      <c r="Y161" s="37"/>
      <c r="Z161" s="37"/>
      <c r="AA161" s="37"/>
      <c r="AB161" s="37"/>
      <c r="AC161" s="37"/>
      <c r="AD161" s="37"/>
      <c r="AE161" s="37"/>
      <c r="AR161" s="226" t="s">
        <v>128</v>
      </c>
      <c r="AT161" s="226" t="s">
        <v>124</v>
      </c>
      <c r="AU161" s="226" t="s">
        <v>86</v>
      </c>
      <c r="AY161" s="16" t="s">
        <v>123</v>
      </c>
      <c r="BE161" s="227">
        <f>IF(N161="základní",J161,0)</f>
        <v>0</v>
      </c>
      <c r="BF161" s="227">
        <f>IF(N161="snížená",J161,0)</f>
        <v>0</v>
      </c>
      <c r="BG161" s="227">
        <f>IF(N161="zákl. přenesená",J161,0)</f>
        <v>0</v>
      </c>
      <c r="BH161" s="227">
        <f>IF(N161="sníž. přenesená",J161,0)</f>
        <v>0</v>
      </c>
      <c r="BI161" s="227">
        <f>IF(N161="nulová",J161,0)</f>
        <v>0</v>
      </c>
      <c r="BJ161" s="16" t="s">
        <v>86</v>
      </c>
      <c r="BK161" s="227">
        <f>ROUND(I161*H161,2)</f>
        <v>0</v>
      </c>
      <c r="BL161" s="16" t="s">
        <v>128</v>
      </c>
      <c r="BM161" s="226" t="s">
        <v>187</v>
      </c>
    </row>
    <row r="162" s="2" customFormat="1">
      <c r="A162" s="37"/>
      <c r="B162" s="38"/>
      <c r="C162" s="39"/>
      <c r="D162" s="228" t="s">
        <v>129</v>
      </c>
      <c r="E162" s="39"/>
      <c r="F162" s="229" t="s">
        <v>188</v>
      </c>
      <c r="G162" s="39"/>
      <c r="H162" s="39"/>
      <c r="I162" s="230"/>
      <c r="J162" s="39"/>
      <c r="K162" s="39"/>
      <c r="L162" s="43"/>
      <c r="M162" s="231"/>
      <c r="N162" s="232"/>
      <c r="O162" s="90"/>
      <c r="P162" s="90"/>
      <c r="Q162" s="90"/>
      <c r="R162" s="90"/>
      <c r="S162" s="90"/>
      <c r="T162" s="91"/>
      <c r="U162" s="37"/>
      <c r="V162" s="37"/>
      <c r="W162" s="37"/>
      <c r="X162" s="37"/>
      <c r="Y162" s="37"/>
      <c r="Z162" s="37"/>
      <c r="AA162" s="37"/>
      <c r="AB162" s="37"/>
      <c r="AC162" s="37"/>
      <c r="AD162" s="37"/>
      <c r="AE162" s="37"/>
      <c r="AT162" s="16" t="s">
        <v>129</v>
      </c>
      <c r="AU162" s="16" t="s">
        <v>86</v>
      </c>
    </row>
    <row r="163" s="2" customFormat="1" ht="76.35" customHeight="1">
      <c r="A163" s="37"/>
      <c r="B163" s="38"/>
      <c r="C163" s="215" t="s">
        <v>78</v>
      </c>
      <c r="D163" s="215" t="s">
        <v>124</v>
      </c>
      <c r="E163" s="216" t="s">
        <v>189</v>
      </c>
      <c r="F163" s="217" t="s">
        <v>190</v>
      </c>
      <c r="G163" s="218" t="s">
        <v>127</v>
      </c>
      <c r="H163" s="219">
        <v>4</v>
      </c>
      <c r="I163" s="220"/>
      <c r="J163" s="221">
        <f>ROUND(I163*H163,2)</f>
        <v>0</v>
      </c>
      <c r="K163" s="217" t="s">
        <v>1</v>
      </c>
      <c r="L163" s="43"/>
      <c r="M163" s="222" t="s">
        <v>1</v>
      </c>
      <c r="N163" s="223" t="s">
        <v>43</v>
      </c>
      <c r="O163" s="90"/>
      <c r="P163" s="224">
        <f>O163*H163</f>
        <v>0</v>
      </c>
      <c r="Q163" s="224">
        <v>0</v>
      </c>
      <c r="R163" s="224">
        <f>Q163*H163</f>
        <v>0</v>
      </c>
      <c r="S163" s="224">
        <v>0</v>
      </c>
      <c r="T163" s="225">
        <f>S163*H163</f>
        <v>0</v>
      </c>
      <c r="U163" s="37"/>
      <c r="V163" s="37"/>
      <c r="W163" s="37"/>
      <c r="X163" s="37"/>
      <c r="Y163" s="37"/>
      <c r="Z163" s="37"/>
      <c r="AA163" s="37"/>
      <c r="AB163" s="37"/>
      <c r="AC163" s="37"/>
      <c r="AD163" s="37"/>
      <c r="AE163" s="37"/>
      <c r="AR163" s="226" t="s">
        <v>128</v>
      </c>
      <c r="AT163" s="226" t="s">
        <v>124</v>
      </c>
      <c r="AU163" s="226" t="s">
        <v>86</v>
      </c>
      <c r="AY163" s="16" t="s">
        <v>123</v>
      </c>
      <c r="BE163" s="227">
        <f>IF(N163="základní",J163,0)</f>
        <v>0</v>
      </c>
      <c r="BF163" s="227">
        <f>IF(N163="snížená",J163,0)</f>
        <v>0</v>
      </c>
      <c r="BG163" s="227">
        <f>IF(N163="zákl. přenesená",J163,0)</f>
        <v>0</v>
      </c>
      <c r="BH163" s="227">
        <f>IF(N163="sníž. přenesená",J163,0)</f>
        <v>0</v>
      </c>
      <c r="BI163" s="227">
        <f>IF(N163="nulová",J163,0)</f>
        <v>0</v>
      </c>
      <c r="BJ163" s="16" t="s">
        <v>86</v>
      </c>
      <c r="BK163" s="227">
        <f>ROUND(I163*H163,2)</f>
        <v>0</v>
      </c>
      <c r="BL163" s="16" t="s">
        <v>128</v>
      </c>
      <c r="BM163" s="226" t="s">
        <v>191</v>
      </c>
    </row>
    <row r="164" s="2" customFormat="1">
      <c r="A164" s="37"/>
      <c r="B164" s="38"/>
      <c r="C164" s="39"/>
      <c r="D164" s="228" t="s">
        <v>129</v>
      </c>
      <c r="E164" s="39"/>
      <c r="F164" s="229" t="s">
        <v>192</v>
      </c>
      <c r="G164" s="39"/>
      <c r="H164" s="39"/>
      <c r="I164" s="230"/>
      <c r="J164" s="39"/>
      <c r="K164" s="39"/>
      <c r="L164" s="43"/>
      <c r="M164" s="231"/>
      <c r="N164" s="232"/>
      <c r="O164" s="90"/>
      <c r="P164" s="90"/>
      <c r="Q164" s="90"/>
      <c r="R164" s="90"/>
      <c r="S164" s="90"/>
      <c r="T164" s="91"/>
      <c r="U164" s="37"/>
      <c r="V164" s="37"/>
      <c r="W164" s="37"/>
      <c r="X164" s="37"/>
      <c r="Y164" s="37"/>
      <c r="Z164" s="37"/>
      <c r="AA164" s="37"/>
      <c r="AB164" s="37"/>
      <c r="AC164" s="37"/>
      <c r="AD164" s="37"/>
      <c r="AE164" s="37"/>
      <c r="AT164" s="16" t="s">
        <v>129</v>
      </c>
      <c r="AU164" s="16" t="s">
        <v>86</v>
      </c>
    </row>
    <row r="165" s="2" customFormat="1" ht="66.75" customHeight="1">
      <c r="A165" s="37"/>
      <c r="B165" s="38"/>
      <c r="C165" s="215" t="s">
        <v>78</v>
      </c>
      <c r="D165" s="215" t="s">
        <v>124</v>
      </c>
      <c r="E165" s="216" t="s">
        <v>193</v>
      </c>
      <c r="F165" s="217" t="s">
        <v>194</v>
      </c>
      <c r="G165" s="218" t="s">
        <v>127</v>
      </c>
      <c r="H165" s="219">
        <v>1</v>
      </c>
      <c r="I165" s="220"/>
      <c r="J165" s="221">
        <f>ROUND(I165*H165,2)</f>
        <v>0</v>
      </c>
      <c r="K165" s="217" t="s">
        <v>1</v>
      </c>
      <c r="L165" s="43"/>
      <c r="M165" s="222" t="s">
        <v>1</v>
      </c>
      <c r="N165" s="223" t="s">
        <v>43</v>
      </c>
      <c r="O165" s="90"/>
      <c r="P165" s="224">
        <f>O165*H165</f>
        <v>0</v>
      </c>
      <c r="Q165" s="224">
        <v>0</v>
      </c>
      <c r="R165" s="224">
        <f>Q165*H165</f>
        <v>0</v>
      </c>
      <c r="S165" s="224">
        <v>0</v>
      </c>
      <c r="T165" s="225">
        <f>S165*H165</f>
        <v>0</v>
      </c>
      <c r="U165" s="37"/>
      <c r="V165" s="37"/>
      <c r="W165" s="37"/>
      <c r="X165" s="37"/>
      <c r="Y165" s="37"/>
      <c r="Z165" s="37"/>
      <c r="AA165" s="37"/>
      <c r="AB165" s="37"/>
      <c r="AC165" s="37"/>
      <c r="AD165" s="37"/>
      <c r="AE165" s="37"/>
      <c r="AR165" s="226" t="s">
        <v>128</v>
      </c>
      <c r="AT165" s="226" t="s">
        <v>124</v>
      </c>
      <c r="AU165" s="226" t="s">
        <v>86</v>
      </c>
      <c r="AY165" s="16" t="s">
        <v>123</v>
      </c>
      <c r="BE165" s="227">
        <f>IF(N165="základní",J165,0)</f>
        <v>0</v>
      </c>
      <c r="BF165" s="227">
        <f>IF(N165="snížená",J165,0)</f>
        <v>0</v>
      </c>
      <c r="BG165" s="227">
        <f>IF(N165="zákl. přenesená",J165,0)</f>
        <v>0</v>
      </c>
      <c r="BH165" s="227">
        <f>IF(N165="sníž. přenesená",J165,0)</f>
        <v>0</v>
      </c>
      <c r="BI165" s="227">
        <f>IF(N165="nulová",J165,0)</f>
        <v>0</v>
      </c>
      <c r="BJ165" s="16" t="s">
        <v>86</v>
      </c>
      <c r="BK165" s="227">
        <f>ROUND(I165*H165,2)</f>
        <v>0</v>
      </c>
      <c r="BL165" s="16" t="s">
        <v>128</v>
      </c>
      <c r="BM165" s="226" t="s">
        <v>195</v>
      </c>
    </row>
    <row r="166" s="2" customFormat="1">
      <c r="A166" s="37"/>
      <c r="B166" s="38"/>
      <c r="C166" s="39"/>
      <c r="D166" s="228" t="s">
        <v>129</v>
      </c>
      <c r="E166" s="39"/>
      <c r="F166" s="229" t="s">
        <v>196</v>
      </c>
      <c r="G166" s="39"/>
      <c r="H166" s="39"/>
      <c r="I166" s="230"/>
      <c r="J166" s="39"/>
      <c r="K166" s="39"/>
      <c r="L166" s="43"/>
      <c r="M166" s="231"/>
      <c r="N166" s="232"/>
      <c r="O166" s="90"/>
      <c r="P166" s="90"/>
      <c r="Q166" s="90"/>
      <c r="R166" s="90"/>
      <c r="S166" s="90"/>
      <c r="T166" s="91"/>
      <c r="U166" s="37"/>
      <c r="V166" s="37"/>
      <c r="W166" s="37"/>
      <c r="X166" s="37"/>
      <c r="Y166" s="37"/>
      <c r="Z166" s="37"/>
      <c r="AA166" s="37"/>
      <c r="AB166" s="37"/>
      <c r="AC166" s="37"/>
      <c r="AD166" s="37"/>
      <c r="AE166" s="37"/>
      <c r="AT166" s="16" t="s">
        <v>129</v>
      </c>
      <c r="AU166" s="16" t="s">
        <v>86</v>
      </c>
    </row>
    <row r="167" s="2" customFormat="1" ht="66.75" customHeight="1">
      <c r="A167" s="37"/>
      <c r="B167" s="38"/>
      <c r="C167" s="215" t="s">
        <v>78</v>
      </c>
      <c r="D167" s="215" t="s">
        <v>124</v>
      </c>
      <c r="E167" s="216" t="s">
        <v>197</v>
      </c>
      <c r="F167" s="217" t="s">
        <v>198</v>
      </c>
      <c r="G167" s="218" t="s">
        <v>127</v>
      </c>
      <c r="H167" s="219">
        <v>1</v>
      </c>
      <c r="I167" s="220"/>
      <c r="J167" s="221">
        <f>ROUND(I167*H167,2)</f>
        <v>0</v>
      </c>
      <c r="K167" s="217" t="s">
        <v>1</v>
      </c>
      <c r="L167" s="43"/>
      <c r="M167" s="222" t="s">
        <v>1</v>
      </c>
      <c r="N167" s="223" t="s">
        <v>43</v>
      </c>
      <c r="O167" s="90"/>
      <c r="P167" s="224">
        <f>O167*H167</f>
        <v>0</v>
      </c>
      <c r="Q167" s="224">
        <v>0</v>
      </c>
      <c r="R167" s="224">
        <f>Q167*H167</f>
        <v>0</v>
      </c>
      <c r="S167" s="224">
        <v>0</v>
      </c>
      <c r="T167" s="225">
        <f>S167*H167</f>
        <v>0</v>
      </c>
      <c r="U167" s="37"/>
      <c r="V167" s="37"/>
      <c r="W167" s="37"/>
      <c r="X167" s="37"/>
      <c r="Y167" s="37"/>
      <c r="Z167" s="37"/>
      <c r="AA167" s="37"/>
      <c r="AB167" s="37"/>
      <c r="AC167" s="37"/>
      <c r="AD167" s="37"/>
      <c r="AE167" s="37"/>
      <c r="AR167" s="226" t="s">
        <v>128</v>
      </c>
      <c r="AT167" s="226" t="s">
        <v>124</v>
      </c>
      <c r="AU167" s="226" t="s">
        <v>86</v>
      </c>
      <c r="AY167" s="16" t="s">
        <v>123</v>
      </c>
      <c r="BE167" s="227">
        <f>IF(N167="základní",J167,0)</f>
        <v>0</v>
      </c>
      <c r="BF167" s="227">
        <f>IF(N167="snížená",J167,0)</f>
        <v>0</v>
      </c>
      <c r="BG167" s="227">
        <f>IF(N167="zákl. přenesená",J167,0)</f>
        <v>0</v>
      </c>
      <c r="BH167" s="227">
        <f>IF(N167="sníž. přenesená",J167,0)</f>
        <v>0</v>
      </c>
      <c r="BI167" s="227">
        <f>IF(N167="nulová",J167,0)</f>
        <v>0</v>
      </c>
      <c r="BJ167" s="16" t="s">
        <v>86</v>
      </c>
      <c r="BK167" s="227">
        <f>ROUND(I167*H167,2)</f>
        <v>0</v>
      </c>
      <c r="BL167" s="16" t="s">
        <v>128</v>
      </c>
      <c r="BM167" s="226" t="s">
        <v>199</v>
      </c>
    </row>
    <row r="168" s="2" customFormat="1">
      <c r="A168" s="37"/>
      <c r="B168" s="38"/>
      <c r="C168" s="39"/>
      <c r="D168" s="228" t="s">
        <v>129</v>
      </c>
      <c r="E168" s="39"/>
      <c r="F168" s="229" t="s">
        <v>200</v>
      </c>
      <c r="G168" s="39"/>
      <c r="H168" s="39"/>
      <c r="I168" s="230"/>
      <c r="J168" s="39"/>
      <c r="K168" s="39"/>
      <c r="L168" s="43"/>
      <c r="M168" s="231"/>
      <c r="N168" s="232"/>
      <c r="O168" s="90"/>
      <c r="P168" s="90"/>
      <c r="Q168" s="90"/>
      <c r="R168" s="90"/>
      <c r="S168" s="90"/>
      <c r="T168" s="91"/>
      <c r="U168" s="37"/>
      <c r="V168" s="37"/>
      <c r="W168" s="37"/>
      <c r="X168" s="37"/>
      <c r="Y168" s="37"/>
      <c r="Z168" s="37"/>
      <c r="AA168" s="37"/>
      <c r="AB168" s="37"/>
      <c r="AC168" s="37"/>
      <c r="AD168" s="37"/>
      <c r="AE168" s="37"/>
      <c r="AT168" s="16" t="s">
        <v>129</v>
      </c>
      <c r="AU168" s="16" t="s">
        <v>86</v>
      </c>
    </row>
    <row r="169" s="2" customFormat="1" ht="66.75" customHeight="1">
      <c r="A169" s="37"/>
      <c r="B169" s="38"/>
      <c r="C169" s="215" t="s">
        <v>78</v>
      </c>
      <c r="D169" s="215" t="s">
        <v>124</v>
      </c>
      <c r="E169" s="216" t="s">
        <v>201</v>
      </c>
      <c r="F169" s="217" t="s">
        <v>202</v>
      </c>
      <c r="G169" s="218" t="s">
        <v>127</v>
      </c>
      <c r="H169" s="219">
        <v>1</v>
      </c>
      <c r="I169" s="220"/>
      <c r="J169" s="221">
        <f>ROUND(I169*H169,2)</f>
        <v>0</v>
      </c>
      <c r="K169" s="217" t="s">
        <v>1</v>
      </c>
      <c r="L169" s="43"/>
      <c r="M169" s="222" t="s">
        <v>1</v>
      </c>
      <c r="N169" s="223" t="s">
        <v>43</v>
      </c>
      <c r="O169" s="90"/>
      <c r="P169" s="224">
        <f>O169*H169</f>
        <v>0</v>
      </c>
      <c r="Q169" s="224">
        <v>0</v>
      </c>
      <c r="R169" s="224">
        <f>Q169*H169</f>
        <v>0</v>
      </c>
      <c r="S169" s="224">
        <v>0</v>
      </c>
      <c r="T169" s="225">
        <f>S169*H169</f>
        <v>0</v>
      </c>
      <c r="U169" s="37"/>
      <c r="V169" s="37"/>
      <c r="W169" s="37"/>
      <c r="X169" s="37"/>
      <c r="Y169" s="37"/>
      <c r="Z169" s="37"/>
      <c r="AA169" s="37"/>
      <c r="AB169" s="37"/>
      <c r="AC169" s="37"/>
      <c r="AD169" s="37"/>
      <c r="AE169" s="37"/>
      <c r="AR169" s="226" t="s">
        <v>128</v>
      </c>
      <c r="AT169" s="226" t="s">
        <v>124</v>
      </c>
      <c r="AU169" s="226" t="s">
        <v>86</v>
      </c>
      <c r="AY169" s="16" t="s">
        <v>123</v>
      </c>
      <c r="BE169" s="227">
        <f>IF(N169="základní",J169,0)</f>
        <v>0</v>
      </c>
      <c r="BF169" s="227">
        <f>IF(N169="snížená",J169,0)</f>
        <v>0</v>
      </c>
      <c r="BG169" s="227">
        <f>IF(N169="zákl. přenesená",J169,0)</f>
        <v>0</v>
      </c>
      <c r="BH169" s="227">
        <f>IF(N169="sníž. přenesená",J169,0)</f>
        <v>0</v>
      </c>
      <c r="BI169" s="227">
        <f>IF(N169="nulová",J169,0)</f>
        <v>0</v>
      </c>
      <c r="BJ169" s="16" t="s">
        <v>86</v>
      </c>
      <c r="BK169" s="227">
        <f>ROUND(I169*H169,2)</f>
        <v>0</v>
      </c>
      <c r="BL169" s="16" t="s">
        <v>128</v>
      </c>
      <c r="BM169" s="226" t="s">
        <v>203</v>
      </c>
    </row>
    <row r="170" s="2" customFormat="1">
      <c r="A170" s="37"/>
      <c r="B170" s="38"/>
      <c r="C170" s="39"/>
      <c r="D170" s="228" t="s">
        <v>129</v>
      </c>
      <c r="E170" s="39"/>
      <c r="F170" s="229" t="s">
        <v>204</v>
      </c>
      <c r="G170" s="39"/>
      <c r="H170" s="39"/>
      <c r="I170" s="230"/>
      <c r="J170" s="39"/>
      <c r="K170" s="39"/>
      <c r="L170" s="43"/>
      <c r="M170" s="231"/>
      <c r="N170" s="232"/>
      <c r="O170" s="90"/>
      <c r="P170" s="90"/>
      <c r="Q170" s="90"/>
      <c r="R170" s="90"/>
      <c r="S170" s="90"/>
      <c r="T170" s="91"/>
      <c r="U170" s="37"/>
      <c r="V170" s="37"/>
      <c r="W170" s="37"/>
      <c r="X170" s="37"/>
      <c r="Y170" s="37"/>
      <c r="Z170" s="37"/>
      <c r="AA170" s="37"/>
      <c r="AB170" s="37"/>
      <c r="AC170" s="37"/>
      <c r="AD170" s="37"/>
      <c r="AE170" s="37"/>
      <c r="AT170" s="16" t="s">
        <v>129</v>
      </c>
      <c r="AU170" s="16" t="s">
        <v>86</v>
      </c>
    </row>
    <row r="171" s="2" customFormat="1" ht="16.5" customHeight="1">
      <c r="A171" s="37"/>
      <c r="B171" s="38"/>
      <c r="C171" s="215" t="s">
        <v>78</v>
      </c>
      <c r="D171" s="215" t="s">
        <v>124</v>
      </c>
      <c r="E171" s="216" t="s">
        <v>205</v>
      </c>
      <c r="F171" s="217" t="s">
        <v>206</v>
      </c>
      <c r="G171" s="218" t="s">
        <v>127</v>
      </c>
      <c r="H171" s="219">
        <v>1</v>
      </c>
      <c r="I171" s="220"/>
      <c r="J171" s="221">
        <f>ROUND(I171*H171,2)</f>
        <v>0</v>
      </c>
      <c r="K171" s="217" t="s">
        <v>1</v>
      </c>
      <c r="L171" s="43"/>
      <c r="M171" s="222" t="s">
        <v>1</v>
      </c>
      <c r="N171" s="223" t="s">
        <v>43</v>
      </c>
      <c r="O171" s="90"/>
      <c r="P171" s="224">
        <f>O171*H171</f>
        <v>0</v>
      </c>
      <c r="Q171" s="224">
        <v>0</v>
      </c>
      <c r="R171" s="224">
        <f>Q171*H171</f>
        <v>0</v>
      </c>
      <c r="S171" s="224">
        <v>0</v>
      </c>
      <c r="T171" s="225">
        <f>S171*H171</f>
        <v>0</v>
      </c>
      <c r="U171" s="37"/>
      <c r="V171" s="37"/>
      <c r="W171" s="37"/>
      <c r="X171" s="37"/>
      <c r="Y171" s="37"/>
      <c r="Z171" s="37"/>
      <c r="AA171" s="37"/>
      <c r="AB171" s="37"/>
      <c r="AC171" s="37"/>
      <c r="AD171" s="37"/>
      <c r="AE171" s="37"/>
      <c r="AR171" s="226" t="s">
        <v>128</v>
      </c>
      <c r="AT171" s="226" t="s">
        <v>124</v>
      </c>
      <c r="AU171" s="226" t="s">
        <v>86</v>
      </c>
      <c r="AY171" s="16" t="s">
        <v>123</v>
      </c>
      <c r="BE171" s="227">
        <f>IF(N171="základní",J171,0)</f>
        <v>0</v>
      </c>
      <c r="BF171" s="227">
        <f>IF(N171="snížená",J171,0)</f>
        <v>0</v>
      </c>
      <c r="BG171" s="227">
        <f>IF(N171="zákl. přenesená",J171,0)</f>
        <v>0</v>
      </c>
      <c r="BH171" s="227">
        <f>IF(N171="sníž. přenesená",J171,0)</f>
        <v>0</v>
      </c>
      <c r="BI171" s="227">
        <f>IF(N171="nulová",J171,0)</f>
        <v>0</v>
      </c>
      <c r="BJ171" s="16" t="s">
        <v>86</v>
      </c>
      <c r="BK171" s="227">
        <f>ROUND(I171*H171,2)</f>
        <v>0</v>
      </c>
      <c r="BL171" s="16" t="s">
        <v>128</v>
      </c>
      <c r="BM171" s="226" t="s">
        <v>207</v>
      </c>
    </row>
    <row r="172" s="2" customFormat="1">
      <c r="A172" s="37"/>
      <c r="B172" s="38"/>
      <c r="C172" s="39"/>
      <c r="D172" s="228" t="s">
        <v>129</v>
      </c>
      <c r="E172" s="39"/>
      <c r="F172" s="229" t="s">
        <v>206</v>
      </c>
      <c r="G172" s="39"/>
      <c r="H172" s="39"/>
      <c r="I172" s="230"/>
      <c r="J172" s="39"/>
      <c r="K172" s="39"/>
      <c r="L172" s="43"/>
      <c r="M172" s="231"/>
      <c r="N172" s="232"/>
      <c r="O172" s="90"/>
      <c r="P172" s="90"/>
      <c r="Q172" s="90"/>
      <c r="R172" s="90"/>
      <c r="S172" s="90"/>
      <c r="T172" s="91"/>
      <c r="U172" s="37"/>
      <c r="V172" s="37"/>
      <c r="W172" s="37"/>
      <c r="X172" s="37"/>
      <c r="Y172" s="37"/>
      <c r="Z172" s="37"/>
      <c r="AA172" s="37"/>
      <c r="AB172" s="37"/>
      <c r="AC172" s="37"/>
      <c r="AD172" s="37"/>
      <c r="AE172" s="37"/>
      <c r="AT172" s="16" t="s">
        <v>129</v>
      </c>
      <c r="AU172" s="16" t="s">
        <v>86</v>
      </c>
    </row>
    <row r="173" s="2" customFormat="1" ht="66.75" customHeight="1">
      <c r="A173" s="37"/>
      <c r="B173" s="38"/>
      <c r="C173" s="215" t="s">
        <v>78</v>
      </c>
      <c r="D173" s="215" t="s">
        <v>124</v>
      </c>
      <c r="E173" s="216" t="s">
        <v>208</v>
      </c>
      <c r="F173" s="217" t="s">
        <v>209</v>
      </c>
      <c r="G173" s="218" t="s">
        <v>127</v>
      </c>
      <c r="H173" s="219">
        <v>1</v>
      </c>
      <c r="I173" s="220"/>
      <c r="J173" s="221">
        <f>ROUND(I173*H173,2)</f>
        <v>0</v>
      </c>
      <c r="K173" s="217" t="s">
        <v>1</v>
      </c>
      <c r="L173" s="43"/>
      <c r="M173" s="222" t="s">
        <v>1</v>
      </c>
      <c r="N173" s="223" t="s">
        <v>43</v>
      </c>
      <c r="O173" s="90"/>
      <c r="P173" s="224">
        <f>O173*H173</f>
        <v>0</v>
      </c>
      <c r="Q173" s="224">
        <v>0</v>
      </c>
      <c r="R173" s="224">
        <f>Q173*H173</f>
        <v>0</v>
      </c>
      <c r="S173" s="224">
        <v>0</v>
      </c>
      <c r="T173" s="225">
        <f>S173*H173</f>
        <v>0</v>
      </c>
      <c r="U173" s="37"/>
      <c r="V173" s="37"/>
      <c r="W173" s="37"/>
      <c r="X173" s="37"/>
      <c r="Y173" s="37"/>
      <c r="Z173" s="37"/>
      <c r="AA173" s="37"/>
      <c r="AB173" s="37"/>
      <c r="AC173" s="37"/>
      <c r="AD173" s="37"/>
      <c r="AE173" s="37"/>
      <c r="AR173" s="226" t="s">
        <v>128</v>
      </c>
      <c r="AT173" s="226" t="s">
        <v>124</v>
      </c>
      <c r="AU173" s="226" t="s">
        <v>86</v>
      </c>
      <c r="AY173" s="16" t="s">
        <v>123</v>
      </c>
      <c r="BE173" s="227">
        <f>IF(N173="základní",J173,0)</f>
        <v>0</v>
      </c>
      <c r="BF173" s="227">
        <f>IF(N173="snížená",J173,0)</f>
        <v>0</v>
      </c>
      <c r="BG173" s="227">
        <f>IF(N173="zákl. přenesená",J173,0)</f>
        <v>0</v>
      </c>
      <c r="BH173" s="227">
        <f>IF(N173="sníž. přenesená",J173,0)</f>
        <v>0</v>
      </c>
      <c r="BI173" s="227">
        <f>IF(N173="nulová",J173,0)</f>
        <v>0</v>
      </c>
      <c r="BJ173" s="16" t="s">
        <v>86</v>
      </c>
      <c r="BK173" s="227">
        <f>ROUND(I173*H173,2)</f>
        <v>0</v>
      </c>
      <c r="BL173" s="16" t="s">
        <v>128</v>
      </c>
      <c r="BM173" s="226" t="s">
        <v>210</v>
      </c>
    </row>
    <row r="174" s="2" customFormat="1">
      <c r="A174" s="37"/>
      <c r="B174" s="38"/>
      <c r="C174" s="39"/>
      <c r="D174" s="228" t="s">
        <v>129</v>
      </c>
      <c r="E174" s="39"/>
      <c r="F174" s="229" t="s">
        <v>211</v>
      </c>
      <c r="G174" s="39"/>
      <c r="H174" s="39"/>
      <c r="I174" s="230"/>
      <c r="J174" s="39"/>
      <c r="K174" s="39"/>
      <c r="L174" s="43"/>
      <c r="M174" s="231"/>
      <c r="N174" s="232"/>
      <c r="O174" s="90"/>
      <c r="P174" s="90"/>
      <c r="Q174" s="90"/>
      <c r="R174" s="90"/>
      <c r="S174" s="90"/>
      <c r="T174" s="91"/>
      <c r="U174" s="37"/>
      <c r="V174" s="37"/>
      <c r="W174" s="37"/>
      <c r="X174" s="37"/>
      <c r="Y174" s="37"/>
      <c r="Z174" s="37"/>
      <c r="AA174" s="37"/>
      <c r="AB174" s="37"/>
      <c r="AC174" s="37"/>
      <c r="AD174" s="37"/>
      <c r="AE174" s="37"/>
      <c r="AT174" s="16" t="s">
        <v>129</v>
      </c>
      <c r="AU174" s="16" t="s">
        <v>86</v>
      </c>
    </row>
    <row r="175" s="2" customFormat="1" ht="49.05" customHeight="1">
      <c r="A175" s="37"/>
      <c r="B175" s="38"/>
      <c r="C175" s="215" t="s">
        <v>78</v>
      </c>
      <c r="D175" s="215" t="s">
        <v>124</v>
      </c>
      <c r="E175" s="216" t="s">
        <v>212</v>
      </c>
      <c r="F175" s="217" t="s">
        <v>213</v>
      </c>
      <c r="G175" s="218" t="s">
        <v>127</v>
      </c>
      <c r="H175" s="219">
        <v>1</v>
      </c>
      <c r="I175" s="220"/>
      <c r="J175" s="221">
        <f>ROUND(I175*H175,2)</f>
        <v>0</v>
      </c>
      <c r="K175" s="217" t="s">
        <v>1</v>
      </c>
      <c r="L175" s="43"/>
      <c r="M175" s="222" t="s">
        <v>1</v>
      </c>
      <c r="N175" s="223" t="s">
        <v>43</v>
      </c>
      <c r="O175" s="90"/>
      <c r="P175" s="224">
        <f>O175*H175</f>
        <v>0</v>
      </c>
      <c r="Q175" s="224">
        <v>0</v>
      </c>
      <c r="R175" s="224">
        <f>Q175*H175</f>
        <v>0</v>
      </c>
      <c r="S175" s="224">
        <v>0</v>
      </c>
      <c r="T175" s="225">
        <f>S175*H175</f>
        <v>0</v>
      </c>
      <c r="U175" s="37"/>
      <c r="V175" s="37"/>
      <c r="W175" s="37"/>
      <c r="X175" s="37"/>
      <c r="Y175" s="37"/>
      <c r="Z175" s="37"/>
      <c r="AA175" s="37"/>
      <c r="AB175" s="37"/>
      <c r="AC175" s="37"/>
      <c r="AD175" s="37"/>
      <c r="AE175" s="37"/>
      <c r="AR175" s="226" t="s">
        <v>128</v>
      </c>
      <c r="AT175" s="226" t="s">
        <v>124</v>
      </c>
      <c r="AU175" s="226" t="s">
        <v>86</v>
      </c>
      <c r="AY175" s="16" t="s">
        <v>123</v>
      </c>
      <c r="BE175" s="227">
        <f>IF(N175="základní",J175,0)</f>
        <v>0</v>
      </c>
      <c r="BF175" s="227">
        <f>IF(N175="snížená",J175,0)</f>
        <v>0</v>
      </c>
      <c r="BG175" s="227">
        <f>IF(N175="zákl. přenesená",J175,0)</f>
        <v>0</v>
      </c>
      <c r="BH175" s="227">
        <f>IF(N175="sníž. přenesená",J175,0)</f>
        <v>0</v>
      </c>
      <c r="BI175" s="227">
        <f>IF(N175="nulová",J175,0)</f>
        <v>0</v>
      </c>
      <c r="BJ175" s="16" t="s">
        <v>86</v>
      </c>
      <c r="BK175" s="227">
        <f>ROUND(I175*H175,2)</f>
        <v>0</v>
      </c>
      <c r="BL175" s="16" t="s">
        <v>128</v>
      </c>
      <c r="BM175" s="226" t="s">
        <v>214</v>
      </c>
    </row>
    <row r="176" s="2" customFormat="1">
      <c r="A176" s="37"/>
      <c r="B176" s="38"/>
      <c r="C176" s="39"/>
      <c r="D176" s="228" t="s">
        <v>129</v>
      </c>
      <c r="E176" s="39"/>
      <c r="F176" s="229" t="s">
        <v>213</v>
      </c>
      <c r="G176" s="39"/>
      <c r="H176" s="39"/>
      <c r="I176" s="230"/>
      <c r="J176" s="39"/>
      <c r="K176" s="39"/>
      <c r="L176" s="43"/>
      <c r="M176" s="231"/>
      <c r="N176" s="232"/>
      <c r="O176" s="90"/>
      <c r="P176" s="90"/>
      <c r="Q176" s="90"/>
      <c r="R176" s="90"/>
      <c r="S176" s="90"/>
      <c r="T176" s="91"/>
      <c r="U176" s="37"/>
      <c r="V176" s="37"/>
      <c r="W176" s="37"/>
      <c r="X176" s="37"/>
      <c r="Y176" s="37"/>
      <c r="Z176" s="37"/>
      <c r="AA176" s="37"/>
      <c r="AB176" s="37"/>
      <c r="AC176" s="37"/>
      <c r="AD176" s="37"/>
      <c r="AE176" s="37"/>
      <c r="AT176" s="16" t="s">
        <v>129</v>
      </c>
      <c r="AU176" s="16" t="s">
        <v>86</v>
      </c>
    </row>
    <row r="177" s="2" customFormat="1" ht="55.5" customHeight="1">
      <c r="A177" s="37"/>
      <c r="B177" s="38"/>
      <c r="C177" s="215" t="s">
        <v>78</v>
      </c>
      <c r="D177" s="215" t="s">
        <v>124</v>
      </c>
      <c r="E177" s="216" t="s">
        <v>215</v>
      </c>
      <c r="F177" s="217" t="s">
        <v>216</v>
      </c>
      <c r="G177" s="218" t="s">
        <v>127</v>
      </c>
      <c r="H177" s="219">
        <v>1</v>
      </c>
      <c r="I177" s="220"/>
      <c r="J177" s="221">
        <f>ROUND(I177*H177,2)</f>
        <v>0</v>
      </c>
      <c r="K177" s="217" t="s">
        <v>1</v>
      </c>
      <c r="L177" s="43"/>
      <c r="M177" s="222" t="s">
        <v>1</v>
      </c>
      <c r="N177" s="223" t="s">
        <v>43</v>
      </c>
      <c r="O177" s="90"/>
      <c r="P177" s="224">
        <f>O177*H177</f>
        <v>0</v>
      </c>
      <c r="Q177" s="224">
        <v>0</v>
      </c>
      <c r="R177" s="224">
        <f>Q177*H177</f>
        <v>0</v>
      </c>
      <c r="S177" s="224">
        <v>0</v>
      </c>
      <c r="T177" s="225">
        <f>S177*H177</f>
        <v>0</v>
      </c>
      <c r="U177" s="37"/>
      <c r="V177" s="37"/>
      <c r="W177" s="37"/>
      <c r="X177" s="37"/>
      <c r="Y177" s="37"/>
      <c r="Z177" s="37"/>
      <c r="AA177" s="37"/>
      <c r="AB177" s="37"/>
      <c r="AC177" s="37"/>
      <c r="AD177" s="37"/>
      <c r="AE177" s="37"/>
      <c r="AR177" s="226" t="s">
        <v>128</v>
      </c>
      <c r="AT177" s="226" t="s">
        <v>124</v>
      </c>
      <c r="AU177" s="226" t="s">
        <v>86</v>
      </c>
      <c r="AY177" s="16" t="s">
        <v>123</v>
      </c>
      <c r="BE177" s="227">
        <f>IF(N177="základní",J177,0)</f>
        <v>0</v>
      </c>
      <c r="BF177" s="227">
        <f>IF(N177="snížená",J177,0)</f>
        <v>0</v>
      </c>
      <c r="BG177" s="227">
        <f>IF(N177="zákl. přenesená",J177,0)</f>
        <v>0</v>
      </c>
      <c r="BH177" s="227">
        <f>IF(N177="sníž. přenesená",J177,0)</f>
        <v>0</v>
      </c>
      <c r="BI177" s="227">
        <f>IF(N177="nulová",J177,0)</f>
        <v>0</v>
      </c>
      <c r="BJ177" s="16" t="s">
        <v>86</v>
      </c>
      <c r="BK177" s="227">
        <f>ROUND(I177*H177,2)</f>
        <v>0</v>
      </c>
      <c r="BL177" s="16" t="s">
        <v>128</v>
      </c>
      <c r="BM177" s="226" t="s">
        <v>217</v>
      </c>
    </row>
    <row r="178" s="2" customFormat="1">
      <c r="A178" s="37"/>
      <c r="B178" s="38"/>
      <c r="C178" s="39"/>
      <c r="D178" s="228" t="s">
        <v>129</v>
      </c>
      <c r="E178" s="39"/>
      <c r="F178" s="229" t="s">
        <v>216</v>
      </c>
      <c r="G178" s="39"/>
      <c r="H178" s="39"/>
      <c r="I178" s="230"/>
      <c r="J178" s="39"/>
      <c r="K178" s="39"/>
      <c r="L178" s="43"/>
      <c r="M178" s="231"/>
      <c r="N178" s="232"/>
      <c r="O178" s="90"/>
      <c r="P178" s="90"/>
      <c r="Q178" s="90"/>
      <c r="R178" s="90"/>
      <c r="S178" s="90"/>
      <c r="T178" s="91"/>
      <c r="U178" s="37"/>
      <c r="V178" s="37"/>
      <c r="W178" s="37"/>
      <c r="X178" s="37"/>
      <c r="Y178" s="37"/>
      <c r="Z178" s="37"/>
      <c r="AA178" s="37"/>
      <c r="AB178" s="37"/>
      <c r="AC178" s="37"/>
      <c r="AD178" s="37"/>
      <c r="AE178" s="37"/>
      <c r="AT178" s="16" t="s">
        <v>129</v>
      </c>
      <c r="AU178" s="16" t="s">
        <v>86</v>
      </c>
    </row>
    <row r="179" s="2" customFormat="1" ht="66.75" customHeight="1">
      <c r="A179" s="37"/>
      <c r="B179" s="38"/>
      <c r="C179" s="215" t="s">
        <v>78</v>
      </c>
      <c r="D179" s="215" t="s">
        <v>124</v>
      </c>
      <c r="E179" s="216" t="s">
        <v>218</v>
      </c>
      <c r="F179" s="217" t="s">
        <v>219</v>
      </c>
      <c r="G179" s="218" t="s">
        <v>127</v>
      </c>
      <c r="H179" s="219">
        <v>1</v>
      </c>
      <c r="I179" s="220"/>
      <c r="J179" s="221">
        <f>ROUND(I179*H179,2)</f>
        <v>0</v>
      </c>
      <c r="K179" s="217" t="s">
        <v>1</v>
      </c>
      <c r="L179" s="43"/>
      <c r="M179" s="222" t="s">
        <v>1</v>
      </c>
      <c r="N179" s="223" t="s">
        <v>43</v>
      </c>
      <c r="O179" s="90"/>
      <c r="P179" s="224">
        <f>O179*H179</f>
        <v>0</v>
      </c>
      <c r="Q179" s="224">
        <v>0</v>
      </c>
      <c r="R179" s="224">
        <f>Q179*H179</f>
        <v>0</v>
      </c>
      <c r="S179" s="224">
        <v>0</v>
      </c>
      <c r="T179" s="225">
        <f>S179*H179</f>
        <v>0</v>
      </c>
      <c r="U179" s="37"/>
      <c r="V179" s="37"/>
      <c r="W179" s="37"/>
      <c r="X179" s="37"/>
      <c r="Y179" s="37"/>
      <c r="Z179" s="37"/>
      <c r="AA179" s="37"/>
      <c r="AB179" s="37"/>
      <c r="AC179" s="37"/>
      <c r="AD179" s="37"/>
      <c r="AE179" s="37"/>
      <c r="AR179" s="226" t="s">
        <v>128</v>
      </c>
      <c r="AT179" s="226" t="s">
        <v>124</v>
      </c>
      <c r="AU179" s="226" t="s">
        <v>86</v>
      </c>
      <c r="AY179" s="16" t="s">
        <v>123</v>
      </c>
      <c r="BE179" s="227">
        <f>IF(N179="základní",J179,0)</f>
        <v>0</v>
      </c>
      <c r="BF179" s="227">
        <f>IF(N179="snížená",J179,0)</f>
        <v>0</v>
      </c>
      <c r="BG179" s="227">
        <f>IF(N179="zákl. přenesená",J179,0)</f>
        <v>0</v>
      </c>
      <c r="BH179" s="227">
        <f>IF(N179="sníž. přenesená",J179,0)</f>
        <v>0</v>
      </c>
      <c r="BI179" s="227">
        <f>IF(N179="nulová",J179,0)</f>
        <v>0</v>
      </c>
      <c r="BJ179" s="16" t="s">
        <v>86</v>
      </c>
      <c r="BK179" s="227">
        <f>ROUND(I179*H179,2)</f>
        <v>0</v>
      </c>
      <c r="BL179" s="16" t="s">
        <v>128</v>
      </c>
      <c r="BM179" s="226" t="s">
        <v>220</v>
      </c>
    </row>
    <row r="180" s="2" customFormat="1">
      <c r="A180" s="37"/>
      <c r="B180" s="38"/>
      <c r="C180" s="39"/>
      <c r="D180" s="228" t="s">
        <v>129</v>
      </c>
      <c r="E180" s="39"/>
      <c r="F180" s="229" t="s">
        <v>221</v>
      </c>
      <c r="G180" s="39"/>
      <c r="H180" s="39"/>
      <c r="I180" s="230"/>
      <c r="J180" s="39"/>
      <c r="K180" s="39"/>
      <c r="L180" s="43"/>
      <c r="M180" s="231"/>
      <c r="N180" s="232"/>
      <c r="O180" s="90"/>
      <c r="P180" s="90"/>
      <c r="Q180" s="90"/>
      <c r="R180" s="90"/>
      <c r="S180" s="90"/>
      <c r="T180" s="91"/>
      <c r="U180" s="37"/>
      <c r="V180" s="37"/>
      <c r="W180" s="37"/>
      <c r="X180" s="37"/>
      <c r="Y180" s="37"/>
      <c r="Z180" s="37"/>
      <c r="AA180" s="37"/>
      <c r="AB180" s="37"/>
      <c r="AC180" s="37"/>
      <c r="AD180" s="37"/>
      <c r="AE180" s="37"/>
      <c r="AT180" s="16" t="s">
        <v>129</v>
      </c>
      <c r="AU180" s="16" t="s">
        <v>86</v>
      </c>
    </row>
    <row r="181" s="2" customFormat="1" ht="55.5" customHeight="1">
      <c r="A181" s="37"/>
      <c r="B181" s="38"/>
      <c r="C181" s="215" t="s">
        <v>78</v>
      </c>
      <c r="D181" s="215" t="s">
        <v>124</v>
      </c>
      <c r="E181" s="216" t="s">
        <v>222</v>
      </c>
      <c r="F181" s="217" t="s">
        <v>223</v>
      </c>
      <c r="G181" s="218" t="s">
        <v>127</v>
      </c>
      <c r="H181" s="219">
        <v>1</v>
      </c>
      <c r="I181" s="220"/>
      <c r="J181" s="221">
        <f>ROUND(I181*H181,2)</f>
        <v>0</v>
      </c>
      <c r="K181" s="217" t="s">
        <v>1</v>
      </c>
      <c r="L181" s="43"/>
      <c r="M181" s="222" t="s">
        <v>1</v>
      </c>
      <c r="N181" s="223" t="s">
        <v>43</v>
      </c>
      <c r="O181" s="90"/>
      <c r="P181" s="224">
        <f>O181*H181</f>
        <v>0</v>
      </c>
      <c r="Q181" s="224">
        <v>0</v>
      </c>
      <c r="R181" s="224">
        <f>Q181*H181</f>
        <v>0</v>
      </c>
      <c r="S181" s="224">
        <v>0</v>
      </c>
      <c r="T181" s="225">
        <f>S181*H181</f>
        <v>0</v>
      </c>
      <c r="U181" s="37"/>
      <c r="V181" s="37"/>
      <c r="W181" s="37"/>
      <c r="X181" s="37"/>
      <c r="Y181" s="37"/>
      <c r="Z181" s="37"/>
      <c r="AA181" s="37"/>
      <c r="AB181" s="37"/>
      <c r="AC181" s="37"/>
      <c r="AD181" s="37"/>
      <c r="AE181" s="37"/>
      <c r="AR181" s="226" t="s">
        <v>128</v>
      </c>
      <c r="AT181" s="226" t="s">
        <v>124</v>
      </c>
      <c r="AU181" s="226" t="s">
        <v>86</v>
      </c>
      <c r="AY181" s="16" t="s">
        <v>123</v>
      </c>
      <c r="BE181" s="227">
        <f>IF(N181="základní",J181,0)</f>
        <v>0</v>
      </c>
      <c r="BF181" s="227">
        <f>IF(N181="snížená",J181,0)</f>
        <v>0</v>
      </c>
      <c r="BG181" s="227">
        <f>IF(N181="zákl. přenesená",J181,0)</f>
        <v>0</v>
      </c>
      <c r="BH181" s="227">
        <f>IF(N181="sníž. přenesená",J181,0)</f>
        <v>0</v>
      </c>
      <c r="BI181" s="227">
        <f>IF(N181="nulová",J181,0)</f>
        <v>0</v>
      </c>
      <c r="BJ181" s="16" t="s">
        <v>86</v>
      </c>
      <c r="BK181" s="227">
        <f>ROUND(I181*H181,2)</f>
        <v>0</v>
      </c>
      <c r="BL181" s="16" t="s">
        <v>128</v>
      </c>
      <c r="BM181" s="226" t="s">
        <v>224</v>
      </c>
    </row>
    <row r="182" s="2" customFormat="1">
      <c r="A182" s="37"/>
      <c r="B182" s="38"/>
      <c r="C182" s="39"/>
      <c r="D182" s="228" t="s">
        <v>129</v>
      </c>
      <c r="E182" s="39"/>
      <c r="F182" s="229" t="s">
        <v>223</v>
      </c>
      <c r="G182" s="39"/>
      <c r="H182" s="39"/>
      <c r="I182" s="230"/>
      <c r="J182" s="39"/>
      <c r="K182" s="39"/>
      <c r="L182" s="43"/>
      <c r="M182" s="231"/>
      <c r="N182" s="232"/>
      <c r="O182" s="90"/>
      <c r="P182" s="90"/>
      <c r="Q182" s="90"/>
      <c r="R182" s="90"/>
      <c r="S182" s="90"/>
      <c r="T182" s="91"/>
      <c r="U182" s="37"/>
      <c r="V182" s="37"/>
      <c r="W182" s="37"/>
      <c r="X182" s="37"/>
      <c r="Y182" s="37"/>
      <c r="Z182" s="37"/>
      <c r="AA182" s="37"/>
      <c r="AB182" s="37"/>
      <c r="AC182" s="37"/>
      <c r="AD182" s="37"/>
      <c r="AE182" s="37"/>
      <c r="AT182" s="16" t="s">
        <v>129</v>
      </c>
      <c r="AU182" s="16" t="s">
        <v>86</v>
      </c>
    </row>
    <row r="183" s="2" customFormat="1" ht="62.7" customHeight="1">
      <c r="A183" s="37"/>
      <c r="B183" s="38"/>
      <c r="C183" s="215" t="s">
        <v>78</v>
      </c>
      <c r="D183" s="215" t="s">
        <v>124</v>
      </c>
      <c r="E183" s="216" t="s">
        <v>225</v>
      </c>
      <c r="F183" s="217" t="s">
        <v>226</v>
      </c>
      <c r="G183" s="218" t="s">
        <v>127</v>
      </c>
      <c r="H183" s="219">
        <v>3</v>
      </c>
      <c r="I183" s="220"/>
      <c r="J183" s="221">
        <f>ROUND(I183*H183,2)</f>
        <v>0</v>
      </c>
      <c r="K183" s="217" t="s">
        <v>1</v>
      </c>
      <c r="L183" s="43"/>
      <c r="M183" s="222" t="s">
        <v>1</v>
      </c>
      <c r="N183" s="223" t="s">
        <v>43</v>
      </c>
      <c r="O183" s="90"/>
      <c r="P183" s="224">
        <f>O183*H183</f>
        <v>0</v>
      </c>
      <c r="Q183" s="224">
        <v>0</v>
      </c>
      <c r="R183" s="224">
        <f>Q183*H183</f>
        <v>0</v>
      </c>
      <c r="S183" s="224">
        <v>0</v>
      </c>
      <c r="T183" s="225">
        <f>S183*H183</f>
        <v>0</v>
      </c>
      <c r="U183" s="37"/>
      <c r="V183" s="37"/>
      <c r="W183" s="37"/>
      <c r="X183" s="37"/>
      <c r="Y183" s="37"/>
      <c r="Z183" s="37"/>
      <c r="AA183" s="37"/>
      <c r="AB183" s="37"/>
      <c r="AC183" s="37"/>
      <c r="AD183" s="37"/>
      <c r="AE183" s="37"/>
      <c r="AR183" s="226" t="s">
        <v>128</v>
      </c>
      <c r="AT183" s="226" t="s">
        <v>124</v>
      </c>
      <c r="AU183" s="226" t="s">
        <v>86</v>
      </c>
      <c r="AY183" s="16" t="s">
        <v>123</v>
      </c>
      <c r="BE183" s="227">
        <f>IF(N183="základní",J183,0)</f>
        <v>0</v>
      </c>
      <c r="BF183" s="227">
        <f>IF(N183="snížená",J183,0)</f>
        <v>0</v>
      </c>
      <c r="BG183" s="227">
        <f>IF(N183="zákl. přenesená",J183,0)</f>
        <v>0</v>
      </c>
      <c r="BH183" s="227">
        <f>IF(N183="sníž. přenesená",J183,0)</f>
        <v>0</v>
      </c>
      <c r="BI183" s="227">
        <f>IF(N183="nulová",J183,0)</f>
        <v>0</v>
      </c>
      <c r="BJ183" s="16" t="s">
        <v>86</v>
      </c>
      <c r="BK183" s="227">
        <f>ROUND(I183*H183,2)</f>
        <v>0</v>
      </c>
      <c r="BL183" s="16" t="s">
        <v>128</v>
      </c>
      <c r="BM183" s="226" t="s">
        <v>227</v>
      </c>
    </row>
    <row r="184" s="2" customFormat="1">
      <c r="A184" s="37"/>
      <c r="B184" s="38"/>
      <c r="C184" s="39"/>
      <c r="D184" s="228" t="s">
        <v>129</v>
      </c>
      <c r="E184" s="39"/>
      <c r="F184" s="229" t="s">
        <v>226</v>
      </c>
      <c r="G184" s="39"/>
      <c r="H184" s="39"/>
      <c r="I184" s="230"/>
      <c r="J184" s="39"/>
      <c r="K184" s="39"/>
      <c r="L184" s="43"/>
      <c r="M184" s="231"/>
      <c r="N184" s="232"/>
      <c r="O184" s="90"/>
      <c r="P184" s="90"/>
      <c r="Q184" s="90"/>
      <c r="R184" s="90"/>
      <c r="S184" s="90"/>
      <c r="T184" s="91"/>
      <c r="U184" s="37"/>
      <c r="V184" s="37"/>
      <c r="W184" s="37"/>
      <c r="X184" s="37"/>
      <c r="Y184" s="37"/>
      <c r="Z184" s="37"/>
      <c r="AA184" s="37"/>
      <c r="AB184" s="37"/>
      <c r="AC184" s="37"/>
      <c r="AD184" s="37"/>
      <c r="AE184" s="37"/>
      <c r="AT184" s="16" t="s">
        <v>129</v>
      </c>
      <c r="AU184" s="16" t="s">
        <v>86</v>
      </c>
    </row>
    <row r="185" s="2" customFormat="1" ht="66.75" customHeight="1">
      <c r="A185" s="37"/>
      <c r="B185" s="38"/>
      <c r="C185" s="215" t="s">
        <v>78</v>
      </c>
      <c r="D185" s="215" t="s">
        <v>124</v>
      </c>
      <c r="E185" s="216" t="s">
        <v>228</v>
      </c>
      <c r="F185" s="217" t="s">
        <v>229</v>
      </c>
      <c r="G185" s="218" t="s">
        <v>127</v>
      </c>
      <c r="H185" s="219">
        <v>2</v>
      </c>
      <c r="I185" s="220"/>
      <c r="J185" s="221">
        <f>ROUND(I185*H185,2)</f>
        <v>0</v>
      </c>
      <c r="K185" s="217" t="s">
        <v>1</v>
      </c>
      <c r="L185" s="43"/>
      <c r="M185" s="222" t="s">
        <v>1</v>
      </c>
      <c r="N185" s="223" t="s">
        <v>43</v>
      </c>
      <c r="O185" s="90"/>
      <c r="P185" s="224">
        <f>O185*H185</f>
        <v>0</v>
      </c>
      <c r="Q185" s="224">
        <v>0</v>
      </c>
      <c r="R185" s="224">
        <f>Q185*H185</f>
        <v>0</v>
      </c>
      <c r="S185" s="224">
        <v>0</v>
      </c>
      <c r="T185" s="225">
        <f>S185*H185</f>
        <v>0</v>
      </c>
      <c r="U185" s="37"/>
      <c r="V185" s="37"/>
      <c r="W185" s="37"/>
      <c r="X185" s="37"/>
      <c r="Y185" s="37"/>
      <c r="Z185" s="37"/>
      <c r="AA185" s="37"/>
      <c r="AB185" s="37"/>
      <c r="AC185" s="37"/>
      <c r="AD185" s="37"/>
      <c r="AE185" s="37"/>
      <c r="AR185" s="226" t="s">
        <v>128</v>
      </c>
      <c r="AT185" s="226" t="s">
        <v>124</v>
      </c>
      <c r="AU185" s="226" t="s">
        <v>86</v>
      </c>
      <c r="AY185" s="16" t="s">
        <v>123</v>
      </c>
      <c r="BE185" s="227">
        <f>IF(N185="základní",J185,0)</f>
        <v>0</v>
      </c>
      <c r="BF185" s="227">
        <f>IF(N185="snížená",J185,0)</f>
        <v>0</v>
      </c>
      <c r="BG185" s="227">
        <f>IF(N185="zákl. přenesená",J185,0)</f>
        <v>0</v>
      </c>
      <c r="BH185" s="227">
        <f>IF(N185="sníž. přenesená",J185,0)</f>
        <v>0</v>
      </c>
      <c r="BI185" s="227">
        <f>IF(N185="nulová",J185,0)</f>
        <v>0</v>
      </c>
      <c r="BJ185" s="16" t="s">
        <v>86</v>
      </c>
      <c r="BK185" s="227">
        <f>ROUND(I185*H185,2)</f>
        <v>0</v>
      </c>
      <c r="BL185" s="16" t="s">
        <v>128</v>
      </c>
      <c r="BM185" s="226" t="s">
        <v>230</v>
      </c>
    </row>
    <row r="186" s="2" customFormat="1">
      <c r="A186" s="37"/>
      <c r="B186" s="38"/>
      <c r="C186" s="39"/>
      <c r="D186" s="228" t="s">
        <v>129</v>
      </c>
      <c r="E186" s="39"/>
      <c r="F186" s="229" t="s">
        <v>229</v>
      </c>
      <c r="G186" s="39"/>
      <c r="H186" s="39"/>
      <c r="I186" s="230"/>
      <c r="J186" s="39"/>
      <c r="K186" s="39"/>
      <c r="L186" s="43"/>
      <c r="M186" s="231"/>
      <c r="N186" s="232"/>
      <c r="O186" s="90"/>
      <c r="P186" s="90"/>
      <c r="Q186" s="90"/>
      <c r="R186" s="90"/>
      <c r="S186" s="90"/>
      <c r="T186" s="91"/>
      <c r="U186" s="37"/>
      <c r="V186" s="37"/>
      <c r="W186" s="37"/>
      <c r="X186" s="37"/>
      <c r="Y186" s="37"/>
      <c r="Z186" s="37"/>
      <c r="AA186" s="37"/>
      <c r="AB186" s="37"/>
      <c r="AC186" s="37"/>
      <c r="AD186" s="37"/>
      <c r="AE186" s="37"/>
      <c r="AT186" s="16" t="s">
        <v>129</v>
      </c>
      <c r="AU186" s="16" t="s">
        <v>86</v>
      </c>
    </row>
    <row r="187" s="2" customFormat="1" ht="66.75" customHeight="1">
      <c r="A187" s="37"/>
      <c r="B187" s="38"/>
      <c r="C187" s="215" t="s">
        <v>78</v>
      </c>
      <c r="D187" s="215" t="s">
        <v>124</v>
      </c>
      <c r="E187" s="216" t="s">
        <v>231</v>
      </c>
      <c r="F187" s="217" t="s">
        <v>232</v>
      </c>
      <c r="G187" s="218" t="s">
        <v>127</v>
      </c>
      <c r="H187" s="219">
        <v>1</v>
      </c>
      <c r="I187" s="220"/>
      <c r="J187" s="221">
        <f>ROUND(I187*H187,2)</f>
        <v>0</v>
      </c>
      <c r="K187" s="217" t="s">
        <v>1</v>
      </c>
      <c r="L187" s="43"/>
      <c r="M187" s="222" t="s">
        <v>1</v>
      </c>
      <c r="N187" s="223" t="s">
        <v>43</v>
      </c>
      <c r="O187" s="90"/>
      <c r="P187" s="224">
        <f>O187*H187</f>
        <v>0</v>
      </c>
      <c r="Q187" s="224">
        <v>0</v>
      </c>
      <c r="R187" s="224">
        <f>Q187*H187</f>
        <v>0</v>
      </c>
      <c r="S187" s="224">
        <v>0</v>
      </c>
      <c r="T187" s="225">
        <f>S187*H187</f>
        <v>0</v>
      </c>
      <c r="U187" s="37"/>
      <c r="V187" s="37"/>
      <c r="W187" s="37"/>
      <c r="X187" s="37"/>
      <c r="Y187" s="37"/>
      <c r="Z187" s="37"/>
      <c r="AA187" s="37"/>
      <c r="AB187" s="37"/>
      <c r="AC187" s="37"/>
      <c r="AD187" s="37"/>
      <c r="AE187" s="37"/>
      <c r="AR187" s="226" t="s">
        <v>128</v>
      </c>
      <c r="AT187" s="226" t="s">
        <v>124</v>
      </c>
      <c r="AU187" s="226" t="s">
        <v>86</v>
      </c>
      <c r="AY187" s="16" t="s">
        <v>123</v>
      </c>
      <c r="BE187" s="227">
        <f>IF(N187="základní",J187,0)</f>
        <v>0</v>
      </c>
      <c r="BF187" s="227">
        <f>IF(N187="snížená",J187,0)</f>
        <v>0</v>
      </c>
      <c r="BG187" s="227">
        <f>IF(N187="zákl. přenesená",J187,0)</f>
        <v>0</v>
      </c>
      <c r="BH187" s="227">
        <f>IF(N187="sníž. přenesená",J187,0)</f>
        <v>0</v>
      </c>
      <c r="BI187" s="227">
        <f>IF(N187="nulová",J187,0)</f>
        <v>0</v>
      </c>
      <c r="BJ187" s="16" t="s">
        <v>86</v>
      </c>
      <c r="BK187" s="227">
        <f>ROUND(I187*H187,2)</f>
        <v>0</v>
      </c>
      <c r="BL187" s="16" t="s">
        <v>128</v>
      </c>
      <c r="BM187" s="226" t="s">
        <v>233</v>
      </c>
    </row>
    <row r="188" s="2" customFormat="1">
      <c r="A188" s="37"/>
      <c r="B188" s="38"/>
      <c r="C188" s="39"/>
      <c r="D188" s="228" t="s">
        <v>129</v>
      </c>
      <c r="E188" s="39"/>
      <c r="F188" s="229" t="s">
        <v>234</v>
      </c>
      <c r="G188" s="39"/>
      <c r="H188" s="39"/>
      <c r="I188" s="230"/>
      <c r="J188" s="39"/>
      <c r="K188" s="39"/>
      <c r="L188" s="43"/>
      <c r="M188" s="231"/>
      <c r="N188" s="232"/>
      <c r="O188" s="90"/>
      <c r="P188" s="90"/>
      <c r="Q188" s="90"/>
      <c r="R188" s="90"/>
      <c r="S188" s="90"/>
      <c r="T188" s="91"/>
      <c r="U188" s="37"/>
      <c r="V188" s="37"/>
      <c r="W188" s="37"/>
      <c r="X188" s="37"/>
      <c r="Y188" s="37"/>
      <c r="Z188" s="37"/>
      <c r="AA188" s="37"/>
      <c r="AB188" s="37"/>
      <c r="AC188" s="37"/>
      <c r="AD188" s="37"/>
      <c r="AE188" s="37"/>
      <c r="AT188" s="16" t="s">
        <v>129</v>
      </c>
      <c r="AU188" s="16" t="s">
        <v>86</v>
      </c>
    </row>
    <row r="189" s="2" customFormat="1" ht="76.35" customHeight="1">
      <c r="A189" s="37"/>
      <c r="B189" s="38"/>
      <c r="C189" s="215" t="s">
        <v>78</v>
      </c>
      <c r="D189" s="215" t="s">
        <v>124</v>
      </c>
      <c r="E189" s="216" t="s">
        <v>235</v>
      </c>
      <c r="F189" s="217" t="s">
        <v>236</v>
      </c>
      <c r="G189" s="218" t="s">
        <v>127</v>
      </c>
      <c r="H189" s="219">
        <v>1</v>
      </c>
      <c r="I189" s="220"/>
      <c r="J189" s="221">
        <f>ROUND(I189*H189,2)</f>
        <v>0</v>
      </c>
      <c r="K189" s="217" t="s">
        <v>1</v>
      </c>
      <c r="L189" s="43"/>
      <c r="M189" s="222" t="s">
        <v>1</v>
      </c>
      <c r="N189" s="223" t="s">
        <v>43</v>
      </c>
      <c r="O189" s="90"/>
      <c r="P189" s="224">
        <f>O189*H189</f>
        <v>0</v>
      </c>
      <c r="Q189" s="224">
        <v>0</v>
      </c>
      <c r="R189" s="224">
        <f>Q189*H189</f>
        <v>0</v>
      </c>
      <c r="S189" s="224">
        <v>0</v>
      </c>
      <c r="T189" s="225">
        <f>S189*H189</f>
        <v>0</v>
      </c>
      <c r="U189" s="37"/>
      <c r="V189" s="37"/>
      <c r="W189" s="37"/>
      <c r="X189" s="37"/>
      <c r="Y189" s="37"/>
      <c r="Z189" s="37"/>
      <c r="AA189" s="37"/>
      <c r="AB189" s="37"/>
      <c r="AC189" s="37"/>
      <c r="AD189" s="37"/>
      <c r="AE189" s="37"/>
      <c r="AR189" s="226" t="s">
        <v>128</v>
      </c>
      <c r="AT189" s="226" t="s">
        <v>124</v>
      </c>
      <c r="AU189" s="226" t="s">
        <v>86</v>
      </c>
      <c r="AY189" s="16" t="s">
        <v>123</v>
      </c>
      <c r="BE189" s="227">
        <f>IF(N189="základní",J189,0)</f>
        <v>0</v>
      </c>
      <c r="BF189" s="227">
        <f>IF(N189="snížená",J189,0)</f>
        <v>0</v>
      </c>
      <c r="BG189" s="227">
        <f>IF(N189="zákl. přenesená",J189,0)</f>
        <v>0</v>
      </c>
      <c r="BH189" s="227">
        <f>IF(N189="sníž. přenesená",J189,0)</f>
        <v>0</v>
      </c>
      <c r="BI189" s="227">
        <f>IF(N189="nulová",J189,0)</f>
        <v>0</v>
      </c>
      <c r="BJ189" s="16" t="s">
        <v>86</v>
      </c>
      <c r="BK189" s="227">
        <f>ROUND(I189*H189,2)</f>
        <v>0</v>
      </c>
      <c r="BL189" s="16" t="s">
        <v>128</v>
      </c>
      <c r="BM189" s="226" t="s">
        <v>237</v>
      </c>
    </row>
    <row r="190" s="2" customFormat="1">
      <c r="A190" s="37"/>
      <c r="B190" s="38"/>
      <c r="C190" s="39"/>
      <c r="D190" s="228" t="s">
        <v>129</v>
      </c>
      <c r="E190" s="39"/>
      <c r="F190" s="229" t="s">
        <v>238</v>
      </c>
      <c r="G190" s="39"/>
      <c r="H190" s="39"/>
      <c r="I190" s="230"/>
      <c r="J190" s="39"/>
      <c r="K190" s="39"/>
      <c r="L190" s="43"/>
      <c r="M190" s="231"/>
      <c r="N190" s="232"/>
      <c r="O190" s="90"/>
      <c r="P190" s="90"/>
      <c r="Q190" s="90"/>
      <c r="R190" s="90"/>
      <c r="S190" s="90"/>
      <c r="T190" s="91"/>
      <c r="U190" s="37"/>
      <c r="V190" s="37"/>
      <c r="W190" s="37"/>
      <c r="X190" s="37"/>
      <c r="Y190" s="37"/>
      <c r="Z190" s="37"/>
      <c r="AA190" s="37"/>
      <c r="AB190" s="37"/>
      <c r="AC190" s="37"/>
      <c r="AD190" s="37"/>
      <c r="AE190" s="37"/>
      <c r="AT190" s="16" t="s">
        <v>129</v>
      </c>
      <c r="AU190" s="16" t="s">
        <v>86</v>
      </c>
    </row>
    <row r="191" s="2" customFormat="1" ht="24.15" customHeight="1">
      <c r="A191" s="37"/>
      <c r="B191" s="38"/>
      <c r="C191" s="215" t="s">
        <v>78</v>
      </c>
      <c r="D191" s="215" t="s">
        <v>124</v>
      </c>
      <c r="E191" s="216" t="s">
        <v>239</v>
      </c>
      <c r="F191" s="217" t="s">
        <v>240</v>
      </c>
      <c r="G191" s="218" t="s">
        <v>127</v>
      </c>
      <c r="H191" s="219">
        <v>1</v>
      </c>
      <c r="I191" s="220"/>
      <c r="J191" s="221">
        <f>ROUND(I191*H191,2)</f>
        <v>0</v>
      </c>
      <c r="K191" s="217" t="s">
        <v>1</v>
      </c>
      <c r="L191" s="43"/>
      <c r="M191" s="222" t="s">
        <v>1</v>
      </c>
      <c r="N191" s="223" t="s">
        <v>43</v>
      </c>
      <c r="O191" s="90"/>
      <c r="P191" s="224">
        <f>O191*H191</f>
        <v>0</v>
      </c>
      <c r="Q191" s="224">
        <v>0</v>
      </c>
      <c r="R191" s="224">
        <f>Q191*H191</f>
        <v>0</v>
      </c>
      <c r="S191" s="224">
        <v>0</v>
      </c>
      <c r="T191" s="225">
        <f>S191*H191</f>
        <v>0</v>
      </c>
      <c r="U191" s="37"/>
      <c r="V191" s="37"/>
      <c r="W191" s="37"/>
      <c r="X191" s="37"/>
      <c r="Y191" s="37"/>
      <c r="Z191" s="37"/>
      <c r="AA191" s="37"/>
      <c r="AB191" s="37"/>
      <c r="AC191" s="37"/>
      <c r="AD191" s="37"/>
      <c r="AE191" s="37"/>
      <c r="AR191" s="226" t="s">
        <v>128</v>
      </c>
      <c r="AT191" s="226" t="s">
        <v>124</v>
      </c>
      <c r="AU191" s="226" t="s">
        <v>86</v>
      </c>
      <c r="AY191" s="16" t="s">
        <v>123</v>
      </c>
      <c r="BE191" s="227">
        <f>IF(N191="základní",J191,0)</f>
        <v>0</v>
      </c>
      <c r="BF191" s="227">
        <f>IF(N191="snížená",J191,0)</f>
        <v>0</v>
      </c>
      <c r="BG191" s="227">
        <f>IF(N191="zákl. přenesená",J191,0)</f>
        <v>0</v>
      </c>
      <c r="BH191" s="227">
        <f>IF(N191="sníž. přenesená",J191,0)</f>
        <v>0</v>
      </c>
      <c r="BI191" s="227">
        <f>IF(N191="nulová",J191,0)</f>
        <v>0</v>
      </c>
      <c r="BJ191" s="16" t="s">
        <v>86</v>
      </c>
      <c r="BK191" s="227">
        <f>ROUND(I191*H191,2)</f>
        <v>0</v>
      </c>
      <c r="BL191" s="16" t="s">
        <v>128</v>
      </c>
      <c r="BM191" s="226" t="s">
        <v>241</v>
      </c>
    </row>
    <row r="192" s="2" customFormat="1">
      <c r="A192" s="37"/>
      <c r="B192" s="38"/>
      <c r="C192" s="39"/>
      <c r="D192" s="228" t="s">
        <v>129</v>
      </c>
      <c r="E192" s="39"/>
      <c r="F192" s="229" t="s">
        <v>240</v>
      </c>
      <c r="G192" s="39"/>
      <c r="H192" s="39"/>
      <c r="I192" s="230"/>
      <c r="J192" s="39"/>
      <c r="K192" s="39"/>
      <c r="L192" s="43"/>
      <c r="M192" s="231"/>
      <c r="N192" s="232"/>
      <c r="O192" s="90"/>
      <c r="P192" s="90"/>
      <c r="Q192" s="90"/>
      <c r="R192" s="90"/>
      <c r="S192" s="90"/>
      <c r="T192" s="91"/>
      <c r="U192" s="37"/>
      <c r="V192" s="37"/>
      <c r="W192" s="37"/>
      <c r="X192" s="37"/>
      <c r="Y192" s="37"/>
      <c r="Z192" s="37"/>
      <c r="AA192" s="37"/>
      <c r="AB192" s="37"/>
      <c r="AC192" s="37"/>
      <c r="AD192" s="37"/>
      <c r="AE192" s="37"/>
      <c r="AT192" s="16" t="s">
        <v>129</v>
      </c>
      <c r="AU192" s="16" t="s">
        <v>86</v>
      </c>
    </row>
    <row r="193" s="2" customFormat="1" ht="76.35" customHeight="1">
      <c r="A193" s="37"/>
      <c r="B193" s="38"/>
      <c r="C193" s="215" t="s">
        <v>78</v>
      </c>
      <c r="D193" s="215" t="s">
        <v>124</v>
      </c>
      <c r="E193" s="216" t="s">
        <v>242</v>
      </c>
      <c r="F193" s="217" t="s">
        <v>243</v>
      </c>
      <c r="G193" s="218" t="s">
        <v>127</v>
      </c>
      <c r="H193" s="219">
        <v>2</v>
      </c>
      <c r="I193" s="220"/>
      <c r="J193" s="221">
        <f>ROUND(I193*H193,2)</f>
        <v>0</v>
      </c>
      <c r="K193" s="217" t="s">
        <v>1</v>
      </c>
      <c r="L193" s="43"/>
      <c r="M193" s="222" t="s">
        <v>1</v>
      </c>
      <c r="N193" s="223" t="s">
        <v>43</v>
      </c>
      <c r="O193" s="90"/>
      <c r="P193" s="224">
        <f>O193*H193</f>
        <v>0</v>
      </c>
      <c r="Q193" s="224">
        <v>0</v>
      </c>
      <c r="R193" s="224">
        <f>Q193*H193</f>
        <v>0</v>
      </c>
      <c r="S193" s="224">
        <v>0</v>
      </c>
      <c r="T193" s="225">
        <f>S193*H193</f>
        <v>0</v>
      </c>
      <c r="U193" s="37"/>
      <c r="V193" s="37"/>
      <c r="W193" s="37"/>
      <c r="X193" s="37"/>
      <c r="Y193" s="37"/>
      <c r="Z193" s="37"/>
      <c r="AA193" s="37"/>
      <c r="AB193" s="37"/>
      <c r="AC193" s="37"/>
      <c r="AD193" s="37"/>
      <c r="AE193" s="37"/>
      <c r="AR193" s="226" t="s">
        <v>128</v>
      </c>
      <c r="AT193" s="226" t="s">
        <v>124</v>
      </c>
      <c r="AU193" s="226" t="s">
        <v>86</v>
      </c>
      <c r="AY193" s="16" t="s">
        <v>123</v>
      </c>
      <c r="BE193" s="227">
        <f>IF(N193="základní",J193,0)</f>
        <v>0</v>
      </c>
      <c r="BF193" s="227">
        <f>IF(N193="snížená",J193,0)</f>
        <v>0</v>
      </c>
      <c r="BG193" s="227">
        <f>IF(N193="zákl. přenesená",J193,0)</f>
        <v>0</v>
      </c>
      <c r="BH193" s="227">
        <f>IF(N193="sníž. přenesená",J193,0)</f>
        <v>0</v>
      </c>
      <c r="BI193" s="227">
        <f>IF(N193="nulová",J193,0)</f>
        <v>0</v>
      </c>
      <c r="BJ193" s="16" t="s">
        <v>86</v>
      </c>
      <c r="BK193" s="227">
        <f>ROUND(I193*H193,2)</f>
        <v>0</v>
      </c>
      <c r="BL193" s="16" t="s">
        <v>128</v>
      </c>
      <c r="BM193" s="226" t="s">
        <v>244</v>
      </c>
    </row>
    <row r="194" s="2" customFormat="1">
      <c r="A194" s="37"/>
      <c r="B194" s="38"/>
      <c r="C194" s="39"/>
      <c r="D194" s="228" t="s">
        <v>129</v>
      </c>
      <c r="E194" s="39"/>
      <c r="F194" s="229" t="s">
        <v>245</v>
      </c>
      <c r="G194" s="39"/>
      <c r="H194" s="39"/>
      <c r="I194" s="230"/>
      <c r="J194" s="39"/>
      <c r="K194" s="39"/>
      <c r="L194" s="43"/>
      <c r="M194" s="231"/>
      <c r="N194" s="232"/>
      <c r="O194" s="90"/>
      <c r="P194" s="90"/>
      <c r="Q194" s="90"/>
      <c r="R194" s="90"/>
      <c r="S194" s="90"/>
      <c r="T194" s="91"/>
      <c r="U194" s="37"/>
      <c r="V194" s="37"/>
      <c r="W194" s="37"/>
      <c r="X194" s="37"/>
      <c r="Y194" s="37"/>
      <c r="Z194" s="37"/>
      <c r="AA194" s="37"/>
      <c r="AB194" s="37"/>
      <c r="AC194" s="37"/>
      <c r="AD194" s="37"/>
      <c r="AE194" s="37"/>
      <c r="AT194" s="16" t="s">
        <v>129</v>
      </c>
      <c r="AU194" s="16" t="s">
        <v>86</v>
      </c>
    </row>
    <row r="195" s="2" customFormat="1" ht="16.5" customHeight="1">
      <c r="A195" s="37"/>
      <c r="B195" s="38"/>
      <c r="C195" s="215" t="s">
        <v>78</v>
      </c>
      <c r="D195" s="215" t="s">
        <v>124</v>
      </c>
      <c r="E195" s="216" t="s">
        <v>246</v>
      </c>
      <c r="F195" s="217" t="s">
        <v>247</v>
      </c>
      <c r="G195" s="218" t="s">
        <v>127</v>
      </c>
      <c r="H195" s="219">
        <v>1</v>
      </c>
      <c r="I195" s="220"/>
      <c r="J195" s="221">
        <f>ROUND(I195*H195,2)</f>
        <v>0</v>
      </c>
      <c r="K195" s="217" t="s">
        <v>1</v>
      </c>
      <c r="L195" s="43"/>
      <c r="M195" s="222" t="s">
        <v>1</v>
      </c>
      <c r="N195" s="223" t="s">
        <v>43</v>
      </c>
      <c r="O195" s="90"/>
      <c r="P195" s="224">
        <f>O195*H195</f>
        <v>0</v>
      </c>
      <c r="Q195" s="224">
        <v>0</v>
      </c>
      <c r="R195" s="224">
        <f>Q195*H195</f>
        <v>0</v>
      </c>
      <c r="S195" s="224">
        <v>0</v>
      </c>
      <c r="T195" s="225">
        <f>S195*H195</f>
        <v>0</v>
      </c>
      <c r="U195" s="37"/>
      <c r="V195" s="37"/>
      <c r="W195" s="37"/>
      <c r="X195" s="37"/>
      <c r="Y195" s="37"/>
      <c r="Z195" s="37"/>
      <c r="AA195" s="37"/>
      <c r="AB195" s="37"/>
      <c r="AC195" s="37"/>
      <c r="AD195" s="37"/>
      <c r="AE195" s="37"/>
      <c r="AR195" s="226" t="s">
        <v>128</v>
      </c>
      <c r="AT195" s="226" t="s">
        <v>124</v>
      </c>
      <c r="AU195" s="226" t="s">
        <v>86</v>
      </c>
      <c r="AY195" s="16" t="s">
        <v>123</v>
      </c>
      <c r="BE195" s="227">
        <f>IF(N195="základní",J195,0)</f>
        <v>0</v>
      </c>
      <c r="BF195" s="227">
        <f>IF(N195="snížená",J195,0)</f>
        <v>0</v>
      </c>
      <c r="BG195" s="227">
        <f>IF(N195="zákl. přenesená",J195,0)</f>
        <v>0</v>
      </c>
      <c r="BH195" s="227">
        <f>IF(N195="sníž. přenesená",J195,0)</f>
        <v>0</v>
      </c>
      <c r="BI195" s="227">
        <f>IF(N195="nulová",J195,0)</f>
        <v>0</v>
      </c>
      <c r="BJ195" s="16" t="s">
        <v>86</v>
      </c>
      <c r="BK195" s="227">
        <f>ROUND(I195*H195,2)</f>
        <v>0</v>
      </c>
      <c r="BL195" s="16" t="s">
        <v>128</v>
      </c>
      <c r="BM195" s="226" t="s">
        <v>248</v>
      </c>
    </row>
    <row r="196" s="2" customFormat="1">
      <c r="A196" s="37"/>
      <c r="B196" s="38"/>
      <c r="C196" s="39"/>
      <c r="D196" s="228" t="s">
        <v>129</v>
      </c>
      <c r="E196" s="39"/>
      <c r="F196" s="229" t="s">
        <v>247</v>
      </c>
      <c r="G196" s="39"/>
      <c r="H196" s="39"/>
      <c r="I196" s="230"/>
      <c r="J196" s="39"/>
      <c r="K196" s="39"/>
      <c r="L196" s="43"/>
      <c r="M196" s="231"/>
      <c r="N196" s="232"/>
      <c r="O196" s="90"/>
      <c r="P196" s="90"/>
      <c r="Q196" s="90"/>
      <c r="R196" s="90"/>
      <c r="S196" s="90"/>
      <c r="T196" s="91"/>
      <c r="U196" s="37"/>
      <c r="V196" s="37"/>
      <c r="W196" s="37"/>
      <c r="X196" s="37"/>
      <c r="Y196" s="37"/>
      <c r="Z196" s="37"/>
      <c r="AA196" s="37"/>
      <c r="AB196" s="37"/>
      <c r="AC196" s="37"/>
      <c r="AD196" s="37"/>
      <c r="AE196" s="37"/>
      <c r="AT196" s="16" t="s">
        <v>129</v>
      </c>
      <c r="AU196" s="16" t="s">
        <v>86</v>
      </c>
    </row>
    <row r="197" s="2" customFormat="1" ht="44.25" customHeight="1">
      <c r="A197" s="37"/>
      <c r="B197" s="38"/>
      <c r="C197" s="215" t="s">
        <v>78</v>
      </c>
      <c r="D197" s="215" t="s">
        <v>124</v>
      </c>
      <c r="E197" s="216" t="s">
        <v>249</v>
      </c>
      <c r="F197" s="217" t="s">
        <v>250</v>
      </c>
      <c r="G197" s="218" t="s">
        <v>127</v>
      </c>
      <c r="H197" s="219">
        <v>1</v>
      </c>
      <c r="I197" s="220"/>
      <c r="J197" s="221">
        <f>ROUND(I197*H197,2)</f>
        <v>0</v>
      </c>
      <c r="K197" s="217" t="s">
        <v>1</v>
      </c>
      <c r="L197" s="43"/>
      <c r="M197" s="222" t="s">
        <v>1</v>
      </c>
      <c r="N197" s="223" t="s">
        <v>43</v>
      </c>
      <c r="O197" s="90"/>
      <c r="P197" s="224">
        <f>O197*H197</f>
        <v>0</v>
      </c>
      <c r="Q197" s="224">
        <v>0</v>
      </c>
      <c r="R197" s="224">
        <f>Q197*H197</f>
        <v>0</v>
      </c>
      <c r="S197" s="224">
        <v>0</v>
      </c>
      <c r="T197" s="225">
        <f>S197*H197</f>
        <v>0</v>
      </c>
      <c r="U197" s="37"/>
      <c r="V197" s="37"/>
      <c r="W197" s="37"/>
      <c r="X197" s="37"/>
      <c r="Y197" s="37"/>
      <c r="Z197" s="37"/>
      <c r="AA197" s="37"/>
      <c r="AB197" s="37"/>
      <c r="AC197" s="37"/>
      <c r="AD197" s="37"/>
      <c r="AE197" s="37"/>
      <c r="AR197" s="226" t="s">
        <v>128</v>
      </c>
      <c r="AT197" s="226" t="s">
        <v>124</v>
      </c>
      <c r="AU197" s="226" t="s">
        <v>86</v>
      </c>
      <c r="AY197" s="16" t="s">
        <v>123</v>
      </c>
      <c r="BE197" s="227">
        <f>IF(N197="základní",J197,0)</f>
        <v>0</v>
      </c>
      <c r="BF197" s="227">
        <f>IF(N197="snížená",J197,0)</f>
        <v>0</v>
      </c>
      <c r="BG197" s="227">
        <f>IF(N197="zákl. přenesená",J197,0)</f>
        <v>0</v>
      </c>
      <c r="BH197" s="227">
        <f>IF(N197="sníž. přenesená",J197,0)</f>
        <v>0</v>
      </c>
      <c r="BI197" s="227">
        <f>IF(N197="nulová",J197,0)</f>
        <v>0</v>
      </c>
      <c r="BJ197" s="16" t="s">
        <v>86</v>
      </c>
      <c r="BK197" s="227">
        <f>ROUND(I197*H197,2)</f>
        <v>0</v>
      </c>
      <c r="BL197" s="16" t="s">
        <v>128</v>
      </c>
      <c r="BM197" s="226" t="s">
        <v>251</v>
      </c>
    </row>
    <row r="198" s="2" customFormat="1">
      <c r="A198" s="37"/>
      <c r="B198" s="38"/>
      <c r="C198" s="39"/>
      <c r="D198" s="228" t="s">
        <v>129</v>
      </c>
      <c r="E198" s="39"/>
      <c r="F198" s="229" t="s">
        <v>250</v>
      </c>
      <c r="G198" s="39"/>
      <c r="H198" s="39"/>
      <c r="I198" s="230"/>
      <c r="J198" s="39"/>
      <c r="K198" s="39"/>
      <c r="L198" s="43"/>
      <c r="M198" s="231"/>
      <c r="N198" s="232"/>
      <c r="O198" s="90"/>
      <c r="P198" s="90"/>
      <c r="Q198" s="90"/>
      <c r="R198" s="90"/>
      <c r="S198" s="90"/>
      <c r="T198" s="91"/>
      <c r="U198" s="37"/>
      <c r="V198" s="37"/>
      <c r="W198" s="37"/>
      <c r="X198" s="37"/>
      <c r="Y198" s="37"/>
      <c r="Z198" s="37"/>
      <c r="AA198" s="37"/>
      <c r="AB198" s="37"/>
      <c r="AC198" s="37"/>
      <c r="AD198" s="37"/>
      <c r="AE198" s="37"/>
      <c r="AT198" s="16" t="s">
        <v>129</v>
      </c>
      <c r="AU198" s="16" t="s">
        <v>86</v>
      </c>
    </row>
    <row r="199" s="2" customFormat="1" ht="76.35" customHeight="1">
      <c r="A199" s="37"/>
      <c r="B199" s="38"/>
      <c r="C199" s="215" t="s">
        <v>78</v>
      </c>
      <c r="D199" s="215" t="s">
        <v>124</v>
      </c>
      <c r="E199" s="216" t="s">
        <v>252</v>
      </c>
      <c r="F199" s="217" t="s">
        <v>253</v>
      </c>
      <c r="G199" s="218" t="s">
        <v>127</v>
      </c>
      <c r="H199" s="219">
        <v>1</v>
      </c>
      <c r="I199" s="220"/>
      <c r="J199" s="221">
        <f>ROUND(I199*H199,2)</f>
        <v>0</v>
      </c>
      <c r="K199" s="217" t="s">
        <v>1</v>
      </c>
      <c r="L199" s="43"/>
      <c r="M199" s="222" t="s">
        <v>1</v>
      </c>
      <c r="N199" s="223" t="s">
        <v>43</v>
      </c>
      <c r="O199" s="90"/>
      <c r="P199" s="224">
        <f>O199*H199</f>
        <v>0</v>
      </c>
      <c r="Q199" s="224">
        <v>0</v>
      </c>
      <c r="R199" s="224">
        <f>Q199*H199</f>
        <v>0</v>
      </c>
      <c r="S199" s="224">
        <v>0</v>
      </c>
      <c r="T199" s="225">
        <f>S199*H199</f>
        <v>0</v>
      </c>
      <c r="U199" s="37"/>
      <c r="V199" s="37"/>
      <c r="W199" s="37"/>
      <c r="X199" s="37"/>
      <c r="Y199" s="37"/>
      <c r="Z199" s="37"/>
      <c r="AA199" s="37"/>
      <c r="AB199" s="37"/>
      <c r="AC199" s="37"/>
      <c r="AD199" s="37"/>
      <c r="AE199" s="37"/>
      <c r="AR199" s="226" t="s">
        <v>128</v>
      </c>
      <c r="AT199" s="226" t="s">
        <v>124</v>
      </c>
      <c r="AU199" s="226" t="s">
        <v>86</v>
      </c>
      <c r="AY199" s="16" t="s">
        <v>123</v>
      </c>
      <c r="BE199" s="227">
        <f>IF(N199="základní",J199,0)</f>
        <v>0</v>
      </c>
      <c r="BF199" s="227">
        <f>IF(N199="snížená",J199,0)</f>
        <v>0</v>
      </c>
      <c r="BG199" s="227">
        <f>IF(N199="zákl. přenesená",J199,0)</f>
        <v>0</v>
      </c>
      <c r="BH199" s="227">
        <f>IF(N199="sníž. přenesená",J199,0)</f>
        <v>0</v>
      </c>
      <c r="BI199" s="227">
        <f>IF(N199="nulová",J199,0)</f>
        <v>0</v>
      </c>
      <c r="BJ199" s="16" t="s">
        <v>86</v>
      </c>
      <c r="BK199" s="227">
        <f>ROUND(I199*H199,2)</f>
        <v>0</v>
      </c>
      <c r="BL199" s="16" t="s">
        <v>128</v>
      </c>
      <c r="BM199" s="226" t="s">
        <v>254</v>
      </c>
    </row>
    <row r="200" s="2" customFormat="1">
      <c r="A200" s="37"/>
      <c r="B200" s="38"/>
      <c r="C200" s="39"/>
      <c r="D200" s="228" t="s">
        <v>129</v>
      </c>
      <c r="E200" s="39"/>
      <c r="F200" s="229" t="s">
        <v>255</v>
      </c>
      <c r="G200" s="39"/>
      <c r="H200" s="39"/>
      <c r="I200" s="230"/>
      <c r="J200" s="39"/>
      <c r="K200" s="39"/>
      <c r="L200" s="43"/>
      <c r="M200" s="231"/>
      <c r="N200" s="232"/>
      <c r="O200" s="90"/>
      <c r="P200" s="90"/>
      <c r="Q200" s="90"/>
      <c r="R200" s="90"/>
      <c r="S200" s="90"/>
      <c r="T200" s="91"/>
      <c r="U200" s="37"/>
      <c r="V200" s="37"/>
      <c r="W200" s="37"/>
      <c r="X200" s="37"/>
      <c r="Y200" s="37"/>
      <c r="Z200" s="37"/>
      <c r="AA200" s="37"/>
      <c r="AB200" s="37"/>
      <c r="AC200" s="37"/>
      <c r="AD200" s="37"/>
      <c r="AE200" s="37"/>
      <c r="AT200" s="16" t="s">
        <v>129</v>
      </c>
      <c r="AU200" s="16" t="s">
        <v>86</v>
      </c>
    </row>
    <row r="201" s="2" customFormat="1" ht="16.5" customHeight="1">
      <c r="A201" s="37"/>
      <c r="B201" s="38"/>
      <c r="C201" s="215" t="s">
        <v>78</v>
      </c>
      <c r="D201" s="215" t="s">
        <v>124</v>
      </c>
      <c r="E201" s="216" t="s">
        <v>256</v>
      </c>
      <c r="F201" s="217" t="s">
        <v>257</v>
      </c>
      <c r="G201" s="218" t="s">
        <v>127</v>
      </c>
      <c r="H201" s="219">
        <v>1</v>
      </c>
      <c r="I201" s="220"/>
      <c r="J201" s="221">
        <f>ROUND(I201*H201,2)</f>
        <v>0</v>
      </c>
      <c r="K201" s="217" t="s">
        <v>1</v>
      </c>
      <c r="L201" s="43"/>
      <c r="M201" s="222" t="s">
        <v>1</v>
      </c>
      <c r="N201" s="223" t="s">
        <v>43</v>
      </c>
      <c r="O201" s="90"/>
      <c r="P201" s="224">
        <f>O201*H201</f>
        <v>0</v>
      </c>
      <c r="Q201" s="224">
        <v>0</v>
      </c>
      <c r="R201" s="224">
        <f>Q201*H201</f>
        <v>0</v>
      </c>
      <c r="S201" s="224">
        <v>0</v>
      </c>
      <c r="T201" s="225">
        <f>S201*H201</f>
        <v>0</v>
      </c>
      <c r="U201" s="37"/>
      <c r="V201" s="37"/>
      <c r="W201" s="37"/>
      <c r="X201" s="37"/>
      <c r="Y201" s="37"/>
      <c r="Z201" s="37"/>
      <c r="AA201" s="37"/>
      <c r="AB201" s="37"/>
      <c r="AC201" s="37"/>
      <c r="AD201" s="37"/>
      <c r="AE201" s="37"/>
      <c r="AR201" s="226" t="s">
        <v>128</v>
      </c>
      <c r="AT201" s="226" t="s">
        <v>124</v>
      </c>
      <c r="AU201" s="226" t="s">
        <v>86</v>
      </c>
      <c r="AY201" s="16" t="s">
        <v>123</v>
      </c>
      <c r="BE201" s="227">
        <f>IF(N201="základní",J201,0)</f>
        <v>0</v>
      </c>
      <c r="BF201" s="227">
        <f>IF(N201="snížená",J201,0)</f>
        <v>0</v>
      </c>
      <c r="BG201" s="227">
        <f>IF(N201="zákl. přenesená",J201,0)</f>
        <v>0</v>
      </c>
      <c r="BH201" s="227">
        <f>IF(N201="sníž. přenesená",J201,0)</f>
        <v>0</v>
      </c>
      <c r="BI201" s="227">
        <f>IF(N201="nulová",J201,0)</f>
        <v>0</v>
      </c>
      <c r="BJ201" s="16" t="s">
        <v>86</v>
      </c>
      <c r="BK201" s="227">
        <f>ROUND(I201*H201,2)</f>
        <v>0</v>
      </c>
      <c r="BL201" s="16" t="s">
        <v>128</v>
      </c>
      <c r="BM201" s="226" t="s">
        <v>258</v>
      </c>
    </row>
    <row r="202" s="2" customFormat="1">
      <c r="A202" s="37"/>
      <c r="B202" s="38"/>
      <c r="C202" s="39"/>
      <c r="D202" s="228" t="s">
        <v>129</v>
      </c>
      <c r="E202" s="39"/>
      <c r="F202" s="229" t="s">
        <v>257</v>
      </c>
      <c r="G202" s="39"/>
      <c r="H202" s="39"/>
      <c r="I202" s="230"/>
      <c r="J202" s="39"/>
      <c r="K202" s="39"/>
      <c r="L202" s="43"/>
      <c r="M202" s="231"/>
      <c r="N202" s="232"/>
      <c r="O202" s="90"/>
      <c r="P202" s="90"/>
      <c r="Q202" s="90"/>
      <c r="R202" s="90"/>
      <c r="S202" s="90"/>
      <c r="T202" s="91"/>
      <c r="U202" s="37"/>
      <c r="V202" s="37"/>
      <c r="W202" s="37"/>
      <c r="X202" s="37"/>
      <c r="Y202" s="37"/>
      <c r="Z202" s="37"/>
      <c r="AA202" s="37"/>
      <c r="AB202" s="37"/>
      <c r="AC202" s="37"/>
      <c r="AD202" s="37"/>
      <c r="AE202" s="37"/>
      <c r="AT202" s="16" t="s">
        <v>129</v>
      </c>
      <c r="AU202" s="16" t="s">
        <v>86</v>
      </c>
    </row>
    <row r="203" s="12" customFormat="1" ht="25.92" customHeight="1">
      <c r="A203" s="12"/>
      <c r="B203" s="201"/>
      <c r="C203" s="202"/>
      <c r="D203" s="203" t="s">
        <v>77</v>
      </c>
      <c r="E203" s="204" t="s">
        <v>259</v>
      </c>
      <c r="F203" s="204" t="s">
        <v>260</v>
      </c>
      <c r="G203" s="202"/>
      <c r="H203" s="202"/>
      <c r="I203" s="205"/>
      <c r="J203" s="206">
        <f>BK203</f>
        <v>0</v>
      </c>
      <c r="K203" s="202"/>
      <c r="L203" s="207"/>
      <c r="M203" s="208"/>
      <c r="N203" s="209"/>
      <c r="O203" s="209"/>
      <c r="P203" s="210">
        <f>SUM(P204:P207)</f>
        <v>0</v>
      </c>
      <c r="Q203" s="209"/>
      <c r="R203" s="210">
        <f>SUM(R204:R207)</f>
        <v>0</v>
      </c>
      <c r="S203" s="209"/>
      <c r="T203" s="211">
        <f>SUM(T204:T207)</f>
        <v>0</v>
      </c>
      <c r="U203" s="12"/>
      <c r="V203" s="12"/>
      <c r="W203" s="12"/>
      <c r="X203" s="12"/>
      <c r="Y203" s="12"/>
      <c r="Z203" s="12"/>
      <c r="AA203" s="12"/>
      <c r="AB203" s="12"/>
      <c r="AC203" s="12"/>
      <c r="AD203" s="12"/>
      <c r="AE203" s="12"/>
      <c r="AR203" s="212" t="s">
        <v>86</v>
      </c>
      <c r="AT203" s="213" t="s">
        <v>77</v>
      </c>
      <c r="AU203" s="213" t="s">
        <v>78</v>
      </c>
      <c r="AY203" s="212" t="s">
        <v>123</v>
      </c>
      <c r="BK203" s="214">
        <f>SUM(BK204:BK207)</f>
        <v>0</v>
      </c>
    </row>
    <row r="204" s="2" customFormat="1" ht="55.5" customHeight="1">
      <c r="A204" s="37"/>
      <c r="B204" s="38"/>
      <c r="C204" s="215" t="s">
        <v>78</v>
      </c>
      <c r="D204" s="215" t="s">
        <v>124</v>
      </c>
      <c r="E204" s="216" t="s">
        <v>261</v>
      </c>
      <c r="F204" s="217" t="s">
        <v>262</v>
      </c>
      <c r="G204" s="218" t="s">
        <v>127</v>
      </c>
      <c r="H204" s="219">
        <v>1</v>
      </c>
      <c r="I204" s="220"/>
      <c r="J204" s="221">
        <f>ROUND(I204*H204,2)</f>
        <v>0</v>
      </c>
      <c r="K204" s="217" t="s">
        <v>1</v>
      </c>
      <c r="L204" s="43"/>
      <c r="M204" s="222" t="s">
        <v>1</v>
      </c>
      <c r="N204" s="223" t="s">
        <v>43</v>
      </c>
      <c r="O204" s="90"/>
      <c r="P204" s="224">
        <f>O204*H204</f>
        <v>0</v>
      </c>
      <c r="Q204" s="224">
        <v>0</v>
      </c>
      <c r="R204" s="224">
        <f>Q204*H204</f>
        <v>0</v>
      </c>
      <c r="S204" s="224">
        <v>0</v>
      </c>
      <c r="T204" s="225">
        <f>S204*H204</f>
        <v>0</v>
      </c>
      <c r="U204" s="37"/>
      <c r="V204" s="37"/>
      <c r="W204" s="37"/>
      <c r="X204" s="37"/>
      <c r="Y204" s="37"/>
      <c r="Z204" s="37"/>
      <c r="AA204" s="37"/>
      <c r="AB204" s="37"/>
      <c r="AC204" s="37"/>
      <c r="AD204" s="37"/>
      <c r="AE204" s="37"/>
      <c r="AR204" s="226" t="s">
        <v>128</v>
      </c>
      <c r="AT204" s="226" t="s">
        <v>124</v>
      </c>
      <c r="AU204" s="226" t="s">
        <v>86</v>
      </c>
      <c r="AY204" s="16" t="s">
        <v>123</v>
      </c>
      <c r="BE204" s="227">
        <f>IF(N204="základní",J204,0)</f>
        <v>0</v>
      </c>
      <c r="BF204" s="227">
        <f>IF(N204="snížená",J204,0)</f>
        <v>0</v>
      </c>
      <c r="BG204" s="227">
        <f>IF(N204="zákl. přenesená",J204,0)</f>
        <v>0</v>
      </c>
      <c r="BH204" s="227">
        <f>IF(N204="sníž. přenesená",J204,0)</f>
        <v>0</v>
      </c>
      <c r="BI204" s="227">
        <f>IF(N204="nulová",J204,0)</f>
        <v>0</v>
      </c>
      <c r="BJ204" s="16" t="s">
        <v>86</v>
      </c>
      <c r="BK204" s="227">
        <f>ROUND(I204*H204,2)</f>
        <v>0</v>
      </c>
      <c r="BL204" s="16" t="s">
        <v>128</v>
      </c>
      <c r="BM204" s="226" t="s">
        <v>263</v>
      </c>
    </row>
    <row r="205" s="2" customFormat="1">
      <c r="A205" s="37"/>
      <c r="B205" s="38"/>
      <c r="C205" s="39"/>
      <c r="D205" s="228" t="s">
        <v>129</v>
      </c>
      <c r="E205" s="39"/>
      <c r="F205" s="229" t="s">
        <v>262</v>
      </c>
      <c r="G205" s="39"/>
      <c r="H205" s="39"/>
      <c r="I205" s="230"/>
      <c r="J205" s="39"/>
      <c r="K205" s="39"/>
      <c r="L205" s="43"/>
      <c r="M205" s="231"/>
      <c r="N205" s="232"/>
      <c r="O205" s="90"/>
      <c r="P205" s="90"/>
      <c r="Q205" s="90"/>
      <c r="R205" s="90"/>
      <c r="S205" s="90"/>
      <c r="T205" s="91"/>
      <c r="U205" s="37"/>
      <c r="V205" s="37"/>
      <c r="W205" s="37"/>
      <c r="X205" s="37"/>
      <c r="Y205" s="37"/>
      <c r="Z205" s="37"/>
      <c r="AA205" s="37"/>
      <c r="AB205" s="37"/>
      <c r="AC205" s="37"/>
      <c r="AD205" s="37"/>
      <c r="AE205" s="37"/>
      <c r="AT205" s="16" t="s">
        <v>129</v>
      </c>
      <c r="AU205" s="16" t="s">
        <v>86</v>
      </c>
    </row>
    <row r="206" s="2" customFormat="1" ht="44.25" customHeight="1">
      <c r="A206" s="37"/>
      <c r="B206" s="38"/>
      <c r="C206" s="215" t="s">
        <v>78</v>
      </c>
      <c r="D206" s="215" t="s">
        <v>124</v>
      </c>
      <c r="E206" s="216" t="s">
        <v>132</v>
      </c>
      <c r="F206" s="217" t="s">
        <v>133</v>
      </c>
      <c r="G206" s="218" t="s">
        <v>127</v>
      </c>
      <c r="H206" s="219">
        <v>1</v>
      </c>
      <c r="I206" s="220"/>
      <c r="J206" s="221">
        <f>ROUND(I206*H206,2)</f>
        <v>0</v>
      </c>
      <c r="K206" s="217" t="s">
        <v>1</v>
      </c>
      <c r="L206" s="43"/>
      <c r="M206" s="222" t="s">
        <v>1</v>
      </c>
      <c r="N206" s="223" t="s">
        <v>43</v>
      </c>
      <c r="O206" s="90"/>
      <c r="P206" s="224">
        <f>O206*H206</f>
        <v>0</v>
      </c>
      <c r="Q206" s="224">
        <v>0</v>
      </c>
      <c r="R206" s="224">
        <f>Q206*H206</f>
        <v>0</v>
      </c>
      <c r="S206" s="224">
        <v>0</v>
      </c>
      <c r="T206" s="225">
        <f>S206*H206</f>
        <v>0</v>
      </c>
      <c r="U206" s="37"/>
      <c r="V206" s="37"/>
      <c r="W206" s="37"/>
      <c r="X206" s="37"/>
      <c r="Y206" s="37"/>
      <c r="Z206" s="37"/>
      <c r="AA206" s="37"/>
      <c r="AB206" s="37"/>
      <c r="AC206" s="37"/>
      <c r="AD206" s="37"/>
      <c r="AE206" s="37"/>
      <c r="AR206" s="226" t="s">
        <v>128</v>
      </c>
      <c r="AT206" s="226" t="s">
        <v>124</v>
      </c>
      <c r="AU206" s="226" t="s">
        <v>86</v>
      </c>
      <c r="AY206" s="16" t="s">
        <v>123</v>
      </c>
      <c r="BE206" s="227">
        <f>IF(N206="základní",J206,0)</f>
        <v>0</v>
      </c>
      <c r="BF206" s="227">
        <f>IF(N206="snížená",J206,0)</f>
        <v>0</v>
      </c>
      <c r="BG206" s="227">
        <f>IF(N206="zákl. přenesená",J206,0)</f>
        <v>0</v>
      </c>
      <c r="BH206" s="227">
        <f>IF(N206="sníž. přenesená",J206,0)</f>
        <v>0</v>
      </c>
      <c r="BI206" s="227">
        <f>IF(N206="nulová",J206,0)</f>
        <v>0</v>
      </c>
      <c r="BJ206" s="16" t="s">
        <v>86</v>
      </c>
      <c r="BK206" s="227">
        <f>ROUND(I206*H206,2)</f>
        <v>0</v>
      </c>
      <c r="BL206" s="16" t="s">
        <v>128</v>
      </c>
      <c r="BM206" s="226" t="s">
        <v>264</v>
      </c>
    </row>
    <row r="207" s="2" customFormat="1">
      <c r="A207" s="37"/>
      <c r="B207" s="38"/>
      <c r="C207" s="39"/>
      <c r="D207" s="228" t="s">
        <v>129</v>
      </c>
      <c r="E207" s="39"/>
      <c r="F207" s="229" t="s">
        <v>133</v>
      </c>
      <c r="G207" s="39"/>
      <c r="H207" s="39"/>
      <c r="I207" s="230"/>
      <c r="J207" s="39"/>
      <c r="K207" s="39"/>
      <c r="L207" s="43"/>
      <c r="M207" s="231"/>
      <c r="N207" s="232"/>
      <c r="O207" s="90"/>
      <c r="P207" s="90"/>
      <c r="Q207" s="90"/>
      <c r="R207" s="90"/>
      <c r="S207" s="90"/>
      <c r="T207" s="91"/>
      <c r="U207" s="37"/>
      <c r="V207" s="37"/>
      <c r="W207" s="37"/>
      <c r="X207" s="37"/>
      <c r="Y207" s="37"/>
      <c r="Z207" s="37"/>
      <c r="AA207" s="37"/>
      <c r="AB207" s="37"/>
      <c r="AC207" s="37"/>
      <c r="AD207" s="37"/>
      <c r="AE207" s="37"/>
      <c r="AT207" s="16" t="s">
        <v>129</v>
      </c>
      <c r="AU207" s="16" t="s">
        <v>86</v>
      </c>
    </row>
    <row r="208" s="12" customFormat="1" ht="25.92" customHeight="1">
      <c r="A208" s="12"/>
      <c r="B208" s="201"/>
      <c r="C208" s="202"/>
      <c r="D208" s="203" t="s">
        <v>77</v>
      </c>
      <c r="E208" s="204" t="s">
        <v>265</v>
      </c>
      <c r="F208" s="204" t="s">
        <v>266</v>
      </c>
      <c r="G208" s="202"/>
      <c r="H208" s="202"/>
      <c r="I208" s="205"/>
      <c r="J208" s="206">
        <f>BK208</f>
        <v>0</v>
      </c>
      <c r="K208" s="202"/>
      <c r="L208" s="207"/>
      <c r="M208" s="208"/>
      <c r="N208" s="209"/>
      <c r="O208" s="209"/>
      <c r="P208" s="210">
        <f>SUM(P209:P234)</f>
        <v>0</v>
      </c>
      <c r="Q208" s="209"/>
      <c r="R208" s="210">
        <f>SUM(R209:R234)</f>
        <v>0</v>
      </c>
      <c r="S208" s="209"/>
      <c r="T208" s="211">
        <f>SUM(T209:T234)</f>
        <v>0</v>
      </c>
      <c r="U208" s="12"/>
      <c r="V208" s="12"/>
      <c r="W208" s="12"/>
      <c r="X208" s="12"/>
      <c r="Y208" s="12"/>
      <c r="Z208" s="12"/>
      <c r="AA208" s="12"/>
      <c r="AB208" s="12"/>
      <c r="AC208" s="12"/>
      <c r="AD208" s="12"/>
      <c r="AE208" s="12"/>
      <c r="AR208" s="212" t="s">
        <v>86</v>
      </c>
      <c r="AT208" s="213" t="s">
        <v>77</v>
      </c>
      <c r="AU208" s="213" t="s">
        <v>78</v>
      </c>
      <c r="AY208" s="212" t="s">
        <v>123</v>
      </c>
      <c r="BK208" s="214">
        <f>SUM(BK209:BK234)</f>
        <v>0</v>
      </c>
    </row>
    <row r="209" s="2" customFormat="1" ht="62.7" customHeight="1">
      <c r="A209" s="37"/>
      <c r="B209" s="38"/>
      <c r="C209" s="215" t="s">
        <v>78</v>
      </c>
      <c r="D209" s="215" t="s">
        <v>124</v>
      </c>
      <c r="E209" s="216" t="s">
        <v>267</v>
      </c>
      <c r="F209" s="217" t="s">
        <v>268</v>
      </c>
      <c r="G209" s="218" t="s">
        <v>127</v>
      </c>
      <c r="H209" s="219">
        <v>6</v>
      </c>
      <c r="I209" s="220"/>
      <c r="J209" s="221">
        <f>ROUND(I209*H209,2)</f>
        <v>0</v>
      </c>
      <c r="K209" s="217" t="s">
        <v>1</v>
      </c>
      <c r="L209" s="43"/>
      <c r="M209" s="222" t="s">
        <v>1</v>
      </c>
      <c r="N209" s="223" t="s">
        <v>43</v>
      </c>
      <c r="O209" s="90"/>
      <c r="P209" s="224">
        <f>O209*H209</f>
        <v>0</v>
      </c>
      <c r="Q209" s="224">
        <v>0</v>
      </c>
      <c r="R209" s="224">
        <f>Q209*H209</f>
        <v>0</v>
      </c>
      <c r="S209" s="224">
        <v>0</v>
      </c>
      <c r="T209" s="225">
        <f>S209*H209</f>
        <v>0</v>
      </c>
      <c r="U209" s="37"/>
      <c r="V209" s="37"/>
      <c r="W209" s="37"/>
      <c r="X209" s="37"/>
      <c r="Y209" s="37"/>
      <c r="Z209" s="37"/>
      <c r="AA209" s="37"/>
      <c r="AB209" s="37"/>
      <c r="AC209" s="37"/>
      <c r="AD209" s="37"/>
      <c r="AE209" s="37"/>
      <c r="AR209" s="226" t="s">
        <v>128</v>
      </c>
      <c r="AT209" s="226" t="s">
        <v>124</v>
      </c>
      <c r="AU209" s="226" t="s">
        <v>86</v>
      </c>
      <c r="AY209" s="16" t="s">
        <v>123</v>
      </c>
      <c r="BE209" s="227">
        <f>IF(N209="základní",J209,0)</f>
        <v>0</v>
      </c>
      <c r="BF209" s="227">
        <f>IF(N209="snížená",J209,0)</f>
        <v>0</v>
      </c>
      <c r="BG209" s="227">
        <f>IF(N209="zákl. přenesená",J209,0)</f>
        <v>0</v>
      </c>
      <c r="BH209" s="227">
        <f>IF(N209="sníž. přenesená",J209,0)</f>
        <v>0</v>
      </c>
      <c r="BI209" s="227">
        <f>IF(N209="nulová",J209,0)</f>
        <v>0</v>
      </c>
      <c r="BJ209" s="16" t="s">
        <v>86</v>
      </c>
      <c r="BK209" s="227">
        <f>ROUND(I209*H209,2)</f>
        <v>0</v>
      </c>
      <c r="BL209" s="16" t="s">
        <v>128</v>
      </c>
      <c r="BM209" s="226" t="s">
        <v>269</v>
      </c>
    </row>
    <row r="210" s="2" customFormat="1">
      <c r="A210" s="37"/>
      <c r="B210" s="38"/>
      <c r="C210" s="39"/>
      <c r="D210" s="228" t="s">
        <v>129</v>
      </c>
      <c r="E210" s="39"/>
      <c r="F210" s="229" t="s">
        <v>268</v>
      </c>
      <c r="G210" s="39"/>
      <c r="H210" s="39"/>
      <c r="I210" s="230"/>
      <c r="J210" s="39"/>
      <c r="K210" s="39"/>
      <c r="L210" s="43"/>
      <c r="M210" s="231"/>
      <c r="N210" s="232"/>
      <c r="O210" s="90"/>
      <c r="P210" s="90"/>
      <c r="Q210" s="90"/>
      <c r="R210" s="90"/>
      <c r="S210" s="90"/>
      <c r="T210" s="91"/>
      <c r="U210" s="37"/>
      <c r="V210" s="37"/>
      <c r="W210" s="37"/>
      <c r="X210" s="37"/>
      <c r="Y210" s="37"/>
      <c r="Z210" s="37"/>
      <c r="AA210" s="37"/>
      <c r="AB210" s="37"/>
      <c r="AC210" s="37"/>
      <c r="AD210" s="37"/>
      <c r="AE210" s="37"/>
      <c r="AT210" s="16" t="s">
        <v>129</v>
      </c>
      <c r="AU210" s="16" t="s">
        <v>86</v>
      </c>
    </row>
    <row r="211" s="2" customFormat="1" ht="66.75" customHeight="1">
      <c r="A211" s="37"/>
      <c r="B211" s="38"/>
      <c r="C211" s="215" t="s">
        <v>78</v>
      </c>
      <c r="D211" s="215" t="s">
        <v>124</v>
      </c>
      <c r="E211" s="216" t="s">
        <v>270</v>
      </c>
      <c r="F211" s="217" t="s">
        <v>271</v>
      </c>
      <c r="G211" s="218" t="s">
        <v>127</v>
      </c>
      <c r="H211" s="219">
        <v>1</v>
      </c>
      <c r="I211" s="220"/>
      <c r="J211" s="221">
        <f>ROUND(I211*H211,2)</f>
        <v>0</v>
      </c>
      <c r="K211" s="217" t="s">
        <v>1</v>
      </c>
      <c r="L211" s="43"/>
      <c r="M211" s="222" t="s">
        <v>1</v>
      </c>
      <c r="N211" s="223" t="s">
        <v>43</v>
      </c>
      <c r="O211" s="90"/>
      <c r="P211" s="224">
        <f>O211*H211</f>
        <v>0</v>
      </c>
      <c r="Q211" s="224">
        <v>0</v>
      </c>
      <c r="R211" s="224">
        <f>Q211*H211</f>
        <v>0</v>
      </c>
      <c r="S211" s="224">
        <v>0</v>
      </c>
      <c r="T211" s="225">
        <f>S211*H211</f>
        <v>0</v>
      </c>
      <c r="U211" s="37"/>
      <c r="V211" s="37"/>
      <c r="W211" s="37"/>
      <c r="X211" s="37"/>
      <c r="Y211" s="37"/>
      <c r="Z211" s="37"/>
      <c r="AA211" s="37"/>
      <c r="AB211" s="37"/>
      <c r="AC211" s="37"/>
      <c r="AD211" s="37"/>
      <c r="AE211" s="37"/>
      <c r="AR211" s="226" t="s">
        <v>128</v>
      </c>
      <c r="AT211" s="226" t="s">
        <v>124</v>
      </c>
      <c r="AU211" s="226" t="s">
        <v>86</v>
      </c>
      <c r="AY211" s="16" t="s">
        <v>123</v>
      </c>
      <c r="BE211" s="227">
        <f>IF(N211="základní",J211,0)</f>
        <v>0</v>
      </c>
      <c r="BF211" s="227">
        <f>IF(N211="snížená",J211,0)</f>
        <v>0</v>
      </c>
      <c r="BG211" s="227">
        <f>IF(N211="zákl. přenesená",J211,0)</f>
        <v>0</v>
      </c>
      <c r="BH211" s="227">
        <f>IF(N211="sníž. přenesená",J211,0)</f>
        <v>0</v>
      </c>
      <c r="BI211" s="227">
        <f>IF(N211="nulová",J211,0)</f>
        <v>0</v>
      </c>
      <c r="BJ211" s="16" t="s">
        <v>86</v>
      </c>
      <c r="BK211" s="227">
        <f>ROUND(I211*H211,2)</f>
        <v>0</v>
      </c>
      <c r="BL211" s="16" t="s">
        <v>128</v>
      </c>
      <c r="BM211" s="226" t="s">
        <v>272</v>
      </c>
    </row>
    <row r="212" s="2" customFormat="1">
      <c r="A212" s="37"/>
      <c r="B212" s="38"/>
      <c r="C212" s="39"/>
      <c r="D212" s="228" t="s">
        <v>129</v>
      </c>
      <c r="E212" s="39"/>
      <c r="F212" s="229" t="s">
        <v>273</v>
      </c>
      <c r="G212" s="39"/>
      <c r="H212" s="39"/>
      <c r="I212" s="230"/>
      <c r="J212" s="39"/>
      <c r="K212" s="39"/>
      <c r="L212" s="43"/>
      <c r="M212" s="231"/>
      <c r="N212" s="232"/>
      <c r="O212" s="90"/>
      <c r="P212" s="90"/>
      <c r="Q212" s="90"/>
      <c r="R212" s="90"/>
      <c r="S212" s="90"/>
      <c r="T212" s="91"/>
      <c r="U212" s="37"/>
      <c r="V212" s="37"/>
      <c r="W212" s="37"/>
      <c r="X212" s="37"/>
      <c r="Y212" s="37"/>
      <c r="Z212" s="37"/>
      <c r="AA212" s="37"/>
      <c r="AB212" s="37"/>
      <c r="AC212" s="37"/>
      <c r="AD212" s="37"/>
      <c r="AE212" s="37"/>
      <c r="AT212" s="16" t="s">
        <v>129</v>
      </c>
      <c r="AU212" s="16" t="s">
        <v>86</v>
      </c>
    </row>
    <row r="213" s="2" customFormat="1" ht="66.75" customHeight="1">
      <c r="A213" s="37"/>
      <c r="B213" s="38"/>
      <c r="C213" s="215" t="s">
        <v>78</v>
      </c>
      <c r="D213" s="215" t="s">
        <v>124</v>
      </c>
      <c r="E213" s="216" t="s">
        <v>274</v>
      </c>
      <c r="F213" s="217" t="s">
        <v>275</v>
      </c>
      <c r="G213" s="218" t="s">
        <v>127</v>
      </c>
      <c r="H213" s="219">
        <v>1</v>
      </c>
      <c r="I213" s="220"/>
      <c r="J213" s="221">
        <f>ROUND(I213*H213,2)</f>
        <v>0</v>
      </c>
      <c r="K213" s="217" t="s">
        <v>1</v>
      </c>
      <c r="L213" s="43"/>
      <c r="M213" s="222" t="s">
        <v>1</v>
      </c>
      <c r="N213" s="223" t="s">
        <v>43</v>
      </c>
      <c r="O213" s="90"/>
      <c r="P213" s="224">
        <f>O213*H213</f>
        <v>0</v>
      </c>
      <c r="Q213" s="224">
        <v>0</v>
      </c>
      <c r="R213" s="224">
        <f>Q213*H213</f>
        <v>0</v>
      </c>
      <c r="S213" s="224">
        <v>0</v>
      </c>
      <c r="T213" s="225">
        <f>S213*H213</f>
        <v>0</v>
      </c>
      <c r="U213" s="37"/>
      <c r="V213" s="37"/>
      <c r="W213" s="37"/>
      <c r="X213" s="37"/>
      <c r="Y213" s="37"/>
      <c r="Z213" s="37"/>
      <c r="AA213" s="37"/>
      <c r="AB213" s="37"/>
      <c r="AC213" s="37"/>
      <c r="AD213" s="37"/>
      <c r="AE213" s="37"/>
      <c r="AR213" s="226" t="s">
        <v>128</v>
      </c>
      <c r="AT213" s="226" t="s">
        <v>124</v>
      </c>
      <c r="AU213" s="226" t="s">
        <v>86</v>
      </c>
      <c r="AY213" s="16" t="s">
        <v>123</v>
      </c>
      <c r="BE213" s="227">
        <f>IF(N213="základní",J213,0)</f>
        <v>0</v>
      </c>
      <c r="BF213" s="227">
        <f>IF(N213="snížená",J213,0)</f>
        <v>0</v>
      </c>
      <c r="BG213" s="227">
        <f>IF(N213="zákl. přenesená",J213,0)</f>
        <v>0</v>
      </c>
      <c r="BH213" s="227">
        <f>IF(N213="sníž. přenesená",J213,0)</f>
        <v>0</v>
      </c>
      <c r="BI213" s="227">
        <f>IF(N213="nulová",J213,0)</f>
        <v>0</v>
      </c>
      <c r="BJ213" s="16" t="s">
        <v>86</v>
      </c>
      <c r="BK213" s="227">
        <f>ROUND(I213*H213,2)</f>
        <v>0</v>
      </c>
      <c r="BL213" s="16" t="s">
        <v>128</v>
      </c>
      <c r="BM213" s="226" t="s">
        <v>276</v>
      </c>
    </row>
    <row r="214" s="2" customFormat="1">
      <c r="A214" s="37"/>
      <c r="B214" s="38"/>
      <c r="C214" s="39"/>
      <c r="D214" s="228" t="s">
        <v>129</v>
      </c>
      <c r="E214" s="39"/>
      <c r="F214" s="229" t="s">
        <v>277</v>
      </c>
      <c r="G214" s="39"/>
      <c r="H214" s="39"/>
      <c r="I214" s="230"/>
      <c r="J214" s="39"/>
      <c r="K214" s="39"/>
      <c r="L214" s="43"/>
      <c r="M214" s="231"/>
      <c r="N214" s="232"/>
      <c r="O214" s="90"/>
      <c r="P214" s="90"/>
      <c r="Q214" s="90"/>
      <c r="R214" s="90"/>
      <c r="S214" s="90"/>
      <c r="T214" s="91"/>
      <c r="U214" s="37"/>
      <c r="V214" s="37"/>
      <c r="W214" s="37"/>
      <c r="X214" s="37"/>
      <c r="Y214" s="37"/>
      <c r="Z214" s="37"/>
      <c r="AA214" s="37"/>
      <c r="AB214" s="37"/>
      <c r="AC214" s="37"/>
      <c r="AD214" s="37"/>
      <c r="AE214" s="37"/>
      <c r="AT214" s="16" t="s">
        <v>129</v>
      </c>
      <c r="AU214" s="16" t="s">
        <v>86</v>
      </c>
    </row>
    <row r="215" s="2" customFormat="1" ht="66.75" customHeight="1">
      <c r="A215" s="37"/>
      <c r="B215" s="38"/>
      <c r="C215" s="215" t="s">
        <v>78</v>
      </c>
      <c r="D215" s="215" t="s">
        <v>124</v>
      </c>
      <c r="E215" s="216" t="s">
        <v>278</v>
      </c>
      <c r="F215" s="217" t="s">
        <v>279</v>
      </c>
      <c r="G215" s="218" t="s">
        <v>127</v>
      </c>
      <c r="H215" s="219">
        <v>1</v>
      </c>
      <c r="I215" s="220"/>
      <c r="J215" s="221">
        <f>ROUND(I215*H215,2)</f>
        <v>0</v>
      </c>
      <c r="K215" s="217" t="s">
        <v>1</v>
      </c>
      <c r="L215" s="43"/>
      <c r="M215" s="222" t="s">
        <v>1</v>
      </c>
      <c r="N215" s="223" t="s">
        <v>43</v>
      </c>
      <c r="O215" s="90"/>
      <c r="P215" s="224">
        <f>O215*H215</f>
        <v>0</v>
      </c>
      <c r="Q215" s="224">
        <v>0</v>
      </c>
      <c r="R215" s="224">
        <f>Q215*H215</f>
        <v>0</v>
      </c>
      <c r="S215" s="224">
        <v>0</v>
      </c>
      <c r="T215" s="225">
        <f>S215*H215</f>
        <v>0</v>
      </c>
      <c r="U215" s="37"/>
      <c r="V215" s="37"/>
      <c r="W215" s="37"/>
      <c r="X215" s="37"/>
      <c r="Y215" s="37"/>
      <c r="Z215" s="37"/>
      <c r="AA215" s="37"/>
      <c r="AB215" s="37"/>
      <c r="AC215" s="37"/>
      <c r="AD215" s="37"/>
      <c r="AE215" s="37"/>
      <c r="AR215" s="226" t="s">
        <v>128</v>
      </c>
      <c r="AT215" s="226" t="s">
        <v>124</v>
      </c>
      <c r="AU215" s="226" t="s">
        <v>86</v>
      </c>
      <c r="AY215" s="16" t="s">
        <v>123</v>
      </c>
      <c r="BE215" s="227">
        <f>IF(N215="základní",J215,0)</f>
        <v>0</v>
      </c>
      <c r="BF215" s="227">
        <f>IF(N215="snížená",J215,0)</f>
        <v>0</v>
      </c>
      <c r="BG215" s="227">
        <f>IF(N215="zákl. přenesená",J215,0)</f>
        <v>0</v>
      </c>
      <c r="BH215" s="227">
        <f>IF(N215="sníž. přenesená",J215,0)</f>
        <v>0</v>
      </c>
      <c r="BI215" s="227">
        <f>IF(N215="nulová",J215,0)</f>
        <v>0</v>
      </c>
      <c r="BJ215" s="16" t="s">
        <v>86</v>
      </c>
      <c r="BK215" s="227">
        <f>ROUND(I215*H215,2)</f>
        <v>0</v>
      </c>
      <c r="BL215" s="16" t="s">
        <v>128</v>
      </c>
      <c r="BM215" s="226" t="s">
        <v>280</v>
      </c>
    </row>
    <row r="216" s="2" customFormat="1">
      <c r="A216" s="37"/>
      <c r="B216" s="38"/>
      <c r="C216" s="39"/>
      <c r="D216" s="228" t="s">
        <v>129</v>
      </c>
      <c r="E216" s="39"/>
      <c r="F216" s="229" t="s">
        <v>281</v>
      </c>
      <c r="G216" s="39"/>
      <c r="H216" s="39"/>
      <c r="I216" s="230"/>
      <c r="J216" s="39"/>
      <c r="K216" s="39"/>
      <c r="L216" s="43"/>
      <c r="M216" s="231"/>
      <c r="N216" s="232"/>
      <c r="O216" s="90"/>
      <c r="P216" s="90"/>
      <c r="Q216" s="90"/>
      <c r="R216" s="90"/>
      <c r="S216" s="90"/>
      <c r="T216" s="91"/>
      <c r="U216" s="37"/>
      <c r="V216" s="37"/>
      <c r="W216" s="37"/>
      <c r="X216" s="37"/>
      <c r="Y216" s="37"/>
      <c r="Z216" s="37"/>
      <c r="AA216" s="37"/>
      <c r="AB216" s="37"/>
      <c r="AC216" s="37"/>
      <c r="AD216" s="37"/>
      <c r="AE216" s="37"/>
      <c r="AT216" s="16" t="s">
        <v>129</v>
      </c>
      <c r="AU216" s="16" t="s">
        <v>86</v>
      </c>
    </row>
    <row r="217" s="2" customFormat="1" ht="66.75" customHeight="1">
      <c r="A217" s="37"/>
      <c r="B217" s="38"/>
      <c r="C217" s="215" t="s">
        <v>78</v>
      </c>
      <c r="D217" s="215" t="s">
        <v>124</v>
      </c>
      <c r="E217" s="216" t="s">
        <v>282</v>
      </c>
      <c r="F217" s="217" t="s">
        <v>283</v>
      </c>
      <c r="G217" s="218" t="s">
        <v>127</v>
      </c>
      <c r="H217" s="219">
        <v>1</v>
      </c>
      <c r="I217" s="220"/>
      <c r="J217" s="221">
        <f>ROUND(I217*H217,2)</f>
        <v>0</v>
      </c>
      <c r="K217" s="217" t="s">
        <v>1</v>
      </c>
      <c r="L217" s="43"/>
      <c r="M217" s="222" t="s">
        <v>1</v>
      </c>
      <c r="N217" s="223" t="s">
        <v>43</v>
      </c>
      <c r="O217" s="90"/>
      <c r="P217" s="224">
        <f>O217*H217</f>
        <v>0</v>
      </c>
      <c r="Q217" s="224">
        <v>0</v>
      </c>
      <c r="R217" s="224">
        <f>Q217*H217</f>
        <v>0</v>
      </c>
      <c r="S217" s="224">
        <v>0</v>
      </c>
      <c r="T217" s="225">
        <f>S217*H217</f>
        <v>0</v>
      </c>
      <c r="U217" s="37"/>
      <c r="V217" s="37"/>
      <c r="W217" s="37"/>
      <c r="X217" s="37"/>
      <c r="Y217" s="37"/>
      <c r="Z217" s="37"/>
      <c r="AA217" s="37"/>
      <c r="AB217" s="37"/>
      <c r="AC217" s="37"/>
      <c r="AD217" s="37"/>
      <c r="AE217" s="37"/>
      <c r="AR217" s="226" t="s">
        <v>128</v>
      </c>
      <c r="AT217" s="226" t="s">
        <v>124</v>
      </c>
      <c r="AU217" s="226" t="s">
        <v>86</v>
      </c>
      <c r="AY217" s="16" t="s">
        <v>123</v>
      </c>
      <c r="BE217" s="227">
        <f>IF(N217="základní",J217,0)</f>
        <v>0</v>
      </c>
      <c r="BF217" s="227">
        <f>IF(N217="snížená",J217,0)</f>
        <v>0</v>
      </c>
      <c r="BG217" s="227">
        <f>IF(N217="zákl. přenesená",J217,0)</f>
        <v>0</v>
      </c>
      <c r="BH217" s="227">
        <f>IF(N217="sníž. přenesená",J217,0)</f>
        <v>0</v>
      </c>
      <c r="BI217" s="227">
        <f>IF(N217="nulová",J217,0)</f>
        <v>0</v>
      </c>
      <c r="BJ217" s="16" t="s">
        <v>86</v>
      </c>
      <c r="BK217" s="227">
        <f>ROUND(I217*H217,2)</f>
        <v>0</v>
      </c>
      <c r="BL217" s="16" t="s">
        <v>128</v>
      </c>
      <c r="BM217" s="226" t="s">
        <v>284</v>
      </c>
    </row>
    <row r="218" s="2" customFormat="1">
      <c r="A218" s="37"/>
      <c r="B218" s="38"/>
      <c r="C218" s="39"/>
      <c r="D218" s="228" t="s">
        <v>129</v>
      </c>
      <c r="E218" s="39"/>
      <c r="F218" s="229" t="s">
        <v>285</v>
      </c>
      <c r="G218" s="39"/>
      <c r="H218" s="39"/>
      <c r="I218" s="230"/>
      <c r="J218" s="39"/>
      <c r="K218" s="39"/>
      <c r="L218" s="43"/>
      <c r="M218" s="231"/>
      <c r="N218" s="232"/>
      <c r="O218" s="90"/>
      <c r="P218" s="90"/>
      <c r="Q218" s="90"/>
      <c r="R218" s="90"/>
      <c r="S218" s="90"/>
      <c r="T218" s="91"/>
      <c r="U218" s="37"/>
      <c r="V218" s="37"/>
      <c r="W218" s="37"/>
      <c r="X218" s="37"/>
      <c r="Y218" s="37"/>
      <c r="Z218" s="37"/>
      <c r="AA218" s="37"/>
      <c r="AB218" s="37"/>
      <c r="AC218" s="37"/>
      <c r="AD218" s="37"/>
      <c r="AE218" s="37"/>
      <c r="AT218" s="16" t="s">
        <v>129</v>
      </c>
      <c r="AU218" s="16" t="s">
        <v>86</v>
      </c>
    </row>
    <row r="219" s="2" customFormat="1" ht="76.35" customHeight="1">
      <c r="A219" s="37"/>
      <c r="B219" s="38"/>
      <c r="C219" s="215" t="s">
        <v>78</v>
      </c>
      <c r="D219" s="215" t="s">
        <v>124</v>
      </c>
      <c r="E219" s="216" t="s">
        <v>286</v>
      </c>
      <c r="F219" s="217" t="s">
        <v>287</v>
      </c>
      <c r="G219" s="218" t="s">
        <v>127</v>
      </c>
      <c r="H219" s="219">
        <v>1</v>
      </c>
      <c r="I219" s="220"/>
      <c r="J219" s="221">
        <f>ROUND(I219*H219,2)</f>
        <v>0</v>
      </c>
      <c r="K219" s="217" t="s">
        <v>1</v>
      </c>
      <c r="L219" s="43"/>
      <c r="M219" s="222" t="s">
        <v>1</v>
      </c>
      <c r="N219" s="223" t="s">
        <v>43</v>
      </c>
      <c r="O219" s="90"/>
      <c r="P219" s="224">
        <f>O219*H219</f>
        <v>0</v>
      </c>
      <c r="Q219" s="224">
        <v>0</v>
      </c>
      <c r="R219" s="224">
        <f>Q219*H219</f>
        <v>0</v>
      </c>
      <c r="S219" s="224">
        <v>0</v>
      </c>
      <c r="T219" s="225">
        <f>S219*H219</f>
        <v>0</v>
      </c>
      <c r="U219" s="37"/>
      <c r="V219" s="37"/>
      <c r="W219" s="37"/>
      <c r="X219" s="37"/>
      <c r="Y219" s="37"/>
      <c r="Z219" s="37"/>
      <c r="AA219" s="37"/>
      <c r="AB219" s="37"/>
      <c r="AC219" s="37"/>
      <c r="AD219" s="37"/>
      <c r="AE219" s="37"/>
      <c r="AR219" s="226" t="s">
        <v>128</v>
      </c>
      <c r="AT219" s="226" t="s">
        <v>124</v>
      </c>
      <c r="AU219" s="226" t="s">
        <v>86</v>
      </c>
      <c r="AY219" s="16" t="s">
        <v>123</v>
      </c>
      <c r="BE219" s="227">
        <f>IF(N219="základní",J219,0)</f>
        <v>0</v>
      </c>
      <c r="BF219" s="227">
        <f>IF(N219="snížená",J219,0)</f>
        <v>0</v>
      </c>
      <c r="BG219" s="227">
        <f>IF(N219="zákl. přenesená",J219,0)</f>
        <v>0</v>
      </c>
      <c r="BH219" s="227">
        <f>IF(N219="sníž. přenesená",J219,0)</f>
        <v>0</v>
      </c>
      <c r="BI219" s="227">
        <f>IF(N219="nulová",J219,0)</f>
        <v>0</v>
      </c>
      <c r="BJ219" s="16" t="s">
        <v>86</v>
      </c>
      <c r="BK219" s="227">
        <f>ROUND(I219*H219,2)</f>
        <v>0</v>
      </c>
      <c r="BL219" s="16" t="s">
        <v>128</v>
      </c>
      <c r="BM219" s="226" t="s">
        <v>288</v>
      </c>
    </row>
    <row r="220" s="2" customFormat="1">
      <c r="A220" s="37"/>
      <c r="B220" s="38"/>
      <c r="C220" s="39"/>
      <c r="D220" s="228" t="s">
        <v>129</v>
      </c>
      <c r="E220" s="39"/>
      <c r="F220" s="229" t="s">
        <v>289</v>
      </c>
      <c r="G220" s="39"/>
      <c r="H220" s="39"/>
      <c r="I220" s="230"/>
      <c r="J220" s="39"/>
      <c r="K220" s="39"/>
      <c r="L220" s="43"/>
      <c r="M220" s="231"/>
      <c r="N220" s="232"/>
      <c r="O220" s="90"/>
      <c r="P220" s="90"/>
      <c r="Q220" s="90"/>
      <c r="R220" s="90"/>
      <c r="S220" s="90"/>
      <c r="T220" s="91"/>
      <c r="U220" s="37"/>
      <c r="V220" s="37"/>
      <c r="W220" s="37"/>
      <c r="X220" s="37"/>
      <c r="Y220" s="37"/>
      <c r="Z220" s="37"/>
      <c r="AA220" s="37"/>
      <c r="AB220" s="37"/>
      <c r="AC220" s="37"/>
      <c r="AD220" s="37"/>
      <c r="AE220" s="37"/>
      <c r="AT220" s="16" t="s">
        <v>129</v>
      </c>
      <c r="AU220" s="16" t="s">
        <v>86</v>
      </c>
    </row>
    <row r="221" s="2" customFormat="1" ht="49.05" customHeight="1">
      <c r="A221" s="37"/>
      <c r="B221" s="38"/>
      <c r="C221" s="215" t="s">
        <v>78</v>
      </c>
      <c r="D221" s="215" t="s">
        <v>124</v>
      </c>
      <c r="E221" s="216" t="s">
        <v>290</v>
      </c>
      <c r="F221" s="217" t="s">
        <v>291</v>
      </c>
      <c r="G221" s="218" t="s">
        <v>127</v>
      </c>
      <c r="H221" s="219">
        <v>1</v>
      </c>
      <c r="I221" s="220"/>
      <c r="J221" s="221">
        <f>ROUND(I221*H221,2)</f>
        <v>0</v>
      </c>
      <c r="K221" s="217" t="s">
        <v>1</v>
      </c>
      <c r="L221" s="43"/>
      <c r="M221" s="222" t="s">
        <v>1</v>
      </c>
      <c r="N221" s="223" t="s">
        <v>43</v>
      </c>
      <c r="O221" s="90"/>
      <c r="P221" s="224">
        <f>O221*H221</f>
        <v>0</v>
      </c>
      <c r="Q221" s="224">
        <v>0</v>
      </c>
      <c r="R221" s="224">
        <f>Q221*H221</f>
        <v>0</v>
      </c>
      <c r="S221" s="224">
        <v>0</v>
      </c>
      <c r="T221" s="225">
        <f>S221*H221</f>
        <v>0</v>
      </c>
      <c r="U221" s="37"/>
      <c r="V221" s="37"/>
      <c r="W221" s="37"/>
      <c r="X221" s="37"/>
      <c r="Y221" s="37"/>
      <c r="Z221" s="37"/>
      <c r="AA221" s="37"/>
      <c r="AB221" s="37"/>
      <c r="AC221" s="37"/>
      <c r="AD221" s="37"/>
      <c r="AE221" s="37"/>
      <c r="AR221" s="226" t="s">
        <v>128</v>
      </c>
      <c r="AT221" s="226" t="s">
        <v>124</v>
      </c>
      <c r="AU221" s="226" t="s">
        <v>86</v>
      </c>
      <c r="AY221" s="16" t="s">
        <v>123</v>
      </c>
      <c r="BE221" s="227">
        <f>IF(N221="základní",J221,0)</f>
        <v>0</v>
      </c>
      <c r="BF221" s="227">
        <f>IF(N221="snížená",J221,0)</f>
        <v>0</v>
      </c>
      <c r="BG221" s="227">
        <f>IF(N221="zákl. přenesená",J221,0)</f>
        <v>0</v>
      </c>
      <c r="BH221" s="227">
        <f>IF(N221="sníž. přenesená",J221,0)</f>
        <v>0</v>
      </c>
      <c r="BI221" s="227">
        <f>IF(N221="nulová",J221,0)</f>
        <v>0</v>
      </c>
      <c r="BJ221" s="16" t="s">
        <v>86</v>
      </c>
      <c r="BK221" s="227">
        <f>ROUND(I221*H221,2)</f>
        <v>0</v>
      </c>
      <c r="BL221" s="16" t="s">
        <v>128</v>
      </c>
      <c r="BM221" s="226" t="s">
        <v>292</v>
      </c>
    </row>
    <row r="222" s="2" customFormat="1">
      <c r="A222" s="37"/>
      <c r="B222" s="38"/>
      <c r="C222" s="39"/>
      <c r="D222" s="228" t="s">
        <v>129</v>
      </c>
      <c r="E222" s="39"/>
      <c r="F222" s="229" t="s">
        <v>291</v>
      </c>
      <c r="G222" s="39"/>
      <c r="H222" s="39"/>
      <c r="I222" s="230"/>
      <c r="J222" s="39"/>
      <c r="K222" s="39"/>
      <c r="L222" s="43"/>
      <c r="M222" s="231"/>
      <c r="N222" s="232"/>
      <c r="O222" s="90"/>
      <c r="P222" s="90"/>
      <c r="Q222" s="90"/>
      <c r="R222" s="90"/>
      <c r="S222" s="90"/>
      <c r="T222" s="91"/>
      <c r="U222" s="37"/>
      <c r="V222" s="37"/>
      <c r="W222" s="37"/>
      <c r="X222" s="37"/>
      <c r="Y222" s="37"/>
      <c r="Z222" s="37"/>
      <c r="AA222" s="37"/>
      <c r="AB222" s="37"/>
      <c r="AC222" s="37"/>
      <c r="AD222" s="37"/>
      <c r="AE222" s="37"/>
      <c r="AT222" s="16" t="s">
        <v>129</v>
      </c>
      <c r="AU222" s="16" t="s">
        <v>86</v>
      </c>
    </row>
    <row r="223" s="2" customFormat="1" ht="66.75" customHeight="1">
      <c r="A223" s="37"/>
      <c r="B223" s="38"/>
      <c r="C223" s="215" t="s">
        <v>78</v>
      </c>
      <c r="D223" s="215" t="s">
        <v>124</v>
      </c>
      <c r="E223" s="216" t="s">
        <v>293</v>
      </c>
      <c r="F223" s="217" t="s">
        <v>294</v>
      </c>
      <c r="G223" s="218" t="s">
        <v>127</v>
      </c>
      <c r="H223" s="219">
        <v>1</v>
      </c>
      <c r="I223" s="220"/>
      <c r="J223" s="221">
        <f>ROUND(I223*H223,2)</f>
        <v>0</v>
      </c>
      <c r="K223" s="217" t="s">
        <v>1</v>
      </c>
      <c r="L223" s="43"/>
      <c r="M223" s="222" t="s">
        <v>1</v>
      </c>
      <c r="N223" s="223" t="s">
        <v>43</v>
      </c>
      <c r="O223" s="90"/>
      <c r="P223" s="224">
        <f>O223*H223</f>
        <v>0</v>
      </c>
      <c r="Q223" s="224">
        <v>0</v>
      </c>
      <c r="R223" s="224">
        <f>Q223*H223</f>
        <v>0</v>
      </c>
      <c r="S223" s="224">
        <v>0</v>
      </c>
      <c r="T223" s="225">
        <f>S223*H223</f>
        <v>0</v>
      </c>
      <c r="U223" s="37"/>
      <c r="V223" s="37"/>
      <c r="W223" s="37"/>
      <c r="X223" s="37"/>
      <c r="Y223" s="37"/>
      <c r="Z223" s="37"/>
      <c r="AA223" s="37"/>
      <c r="AB223" s="37"/>
      <c r="AC223" s="37"/>
      <c r="AD223" s="37"/>
      <c r="AE223" s="37"/>
      <c r="AR223" s="226" t="s">
        <v>128</v>
      </c>
      <c r="AT223" s="226" t="s">
        <v>124</v>
      </c>
      <c r="AU223" s="226" t="s">
        <v>86</v>
      </c>
      <c r="AY223" s="16" t="s">
        <v>123</v>
      </c>
      <c r="BE223" s="227">
        <f>IF(N223="základní",J223,0)</f>
        <v>0</v>
      </c>
      <c r="BF223" s="227">
        <f>IF(N223="snížená",J223,0)</f>
        <v>0</v>
      </c>
      <c r="BG223" s="227">
        <f>IF(N223="zákl. přenesená",J223,0)</f>
        <v>0</v>
      </c>
      <c r="BH223" s="227">
        <f>IF(N223="sníž. přenesená",J223,0)</f>
        <v>0</v>
      </c>
      <c r="BI223" s="227">
        <f>IF(N223="nulová",J223,0)</f>
        <v>0</v>
      </c>
      <c r="BJ223" s="16" t="s">
        <v>86</v>
      </c>
      <c r="BK223" s="227">
        <f>ROUND(I223*H223,2)</f>
        <v>0</v>
      </c>
      <c r="BL223" s="16" t="s">
        <v>128</v>
      </c>
      <c r="BM223" s="226" t="s">
        <v>295</v>
      </c>
    </row>
    <row r="224" s="2" customFormat="1">
      <c r="A224" s="37"/>
      <c r="B224" s="38"/>
      <c r="C224" s="39"/>
      <c r="D224" s="228" t="s">
        <v>129</v>
      </c>
      <c r="E224" s="39"/>
      <c r="F224" s="229" t="s">
        <v>294</v>
      </c>
      <c r="G224" s="39"/>
      <c r="H224" s="39"/>
      <c r="I224" s="230"/>
      <c r="J224" s="39"/>
      <c r="K224" s="39"/>
      <c r="L224" s="43"/>
      <c r="M224" s="231"/>
      <c r="N224" s="232"/>
      <c r="O224" s="90"/>
      <c r="P224" s="90"/>
      <c r="Q224" s="90"/>
      <c r="R224" s="90"/>
      <c r="S224" s="90"/>
      <c r="T224" s="91"/>
      <c r="U224" s="37"/>
      <c r="V224" s="37"/>
      <c r="W224" s="37"/>
      <c r="X224" s="37"/>
      <c r="Y224" s="37"/>
      <c r="Z224" s="37"/>
      <c r="AA224" s="37"/>
      <c r="AB224" s="37"/>
      <c r="AC224" s="37"/>
      <c r="AD224" s="37"/>
      <c r="AE224" s="37"/>
      <c r="AT224" s="16" t="s">
        <v>129</v>
      </c>
      <c r="AU224" s="16" t="s">
        <v>86</v>
      </c>
    </row>
    <row r="225" s="2" customFormat="1" ht="66.75" customHeight="1">
      <c r="A225" s="37"/>
      <c r="B225" s="38"/>
      <c r="C225" s="215" t="s">
        <v>78</v>
      </c>
      <c r="D225" s="215" t="s">
        <v>124</v>
      </c>
      <c r="E225" s="216" t="s">
        <v>296</v>
      </c>
      <c r="F225" s="217" t="s">
        <v>297</v>
      </c>
      <c r="G225" s="218" t="s">
        <v>127</v>
      </c>
      <c r="H225" s="219">
        <v>1</v>
      </c>
      <c r="I225" s="220"/>
      <c r="J225" s="221">
        <f>ROUND(I225*H225,2)</f>
        <v>0</v>
      </c>
      <c r="K225" s="217" t="s">
        <v>1</v>
      </c>
      <c r="L225" s="43"/>
      <c r="M225" s="222" t="s">
        <v>1</v>
      </c>
      <c r="N225" s="223" t="s">
        <v>43</v>
      </c>
      <c r="O225" s="90"/>
      <c r="P225" s="224">
        <f>O225*H225</f>
        <v>0</v>
      </c>
      <c r="Q225" s="224">
        <v>0</v>
      </c>
      <c r="R225" s="224">
        <f>Q225*H225</f>
        <v>0</v>
      </c>
      <c r="S225" s="224">
        <v>0</v>
      </c>
      <c r="T225" s="225">
        <f>S225*H225</f>
        <v>0</v>
      </c>
      <c r="U225" s="37"/>
      <c r="V225" s="37"/>
      <c r="W225" s="37"/>
      <c r="X225" s="37"/>
      <c r="Y225" s="37"/>
      <c r="Z225" s="37"/>
      <c r="AA225" s="37"/>
      <c r="AB225" s="37"/>
      <c r="AC225" s="37"/>
      <c r="AD225" s="37"/>
      <c r="AE225" s="37"/>
      <c r="AR225" s="226" t="s">
        <v>128</v>
      </c>
      <c r="AT225" s="226" t="s">
        <v>124</v>
      </c>
      <c r="AU225" s="226" t="s">
        <v>86</v>
      </c>
      <c r="AY225" s="16" t="s">
        <v>123</v>
      </c>
      <c r="BE225" s="227">
        <f>IF(N225="základní",J225,0)</f>
        <v>0</v>
      </c>
      <c r="BF225" s="227">
        <f>IF(N225="snížená",J225,0)</f>
        <v>0</v>
      </c>
      <c r="BG225" s="227">
        <f>IF(N225="zákl. přenesená",J225,0)</f>
        <v>0</v>
      </c>
      <c r="BH225" s="227">
        <f>IF(N225="sníž. přenesená",J225,0)</f>
        <v>0</v>
      </c>
      <c r="BI225" s="227">
        <f>IF(N225="nulová",J225,0)</f>
        <v>0</v>
      </c>
      <c r="BJ225" s="16" t="s">
        <v>86</v>
      </c>
      <c r="BK225" s="227">
        <f>ROUND(I225*H225,2)</f>
        <v>0</v>
      </c>
      <c r="BL225" s="16" t="s">
        <v>128</v>
      </c>
      <c r="BM225" s="226" t="s">
        <v>298</v>
      </c>
    </row>
    <row r="226" s="2" customFormat="1">
      <c r="A226" s="37"/>
      <c r="B226" s="38"/>
      <c r="C226" s="39"/>
      <c r="D226" s="228" t="s">
        <v>129</v>
      </c>
      <c r="E226" s="39"/>
      <c r="F226" s="229" t="s">
        <v>299</v>
      </c>
      <c r="G226" s="39"/>
      <c r="H226" s="39"/>
      <c r="I226" s="230"/>
      <c r="J226" s="39"/>
      <c r="K226" s="39"/>
      <c r="L226" s="43"/>
      <c r="M226" s="231"/>
      <c r="N226" s="232"/>
      <c r="O226" s="90"/>
      <c r="P226" s="90"/>
      <c r="Q226" s="90"/>
      <c r="R226" s="90"/>
      <c r="S226" s="90"/>
      <c r="T226" s="91"/>
      <c r="U226" s="37"/>
      <c r="V226" s="37"/>
      <c r="W226" s="37"/>
      <c r="X226" s="37"/>
      <c r="Y226" s="37"/>
      <c r="Z226" s="37"/>
      <c r="AA226" s="37"/>
      <c r="AB226" s="37"/>
      <c r="AC226" s="37"/>
      <c r="AD226" s="37"/>
      <c r="AE226" s="37"/>
      <c r="AT226" s="16" t="s">
        <v>129</v>
      </c>
      <c r="AU226" s="16" t="s">
        <v>86</v>
      </c>
    </row>
    <row r="227" s="2" customFormat="1" ht="49.05" customHeight="1">
      <c r="A227" s="37"/>
      <c r="B227" s="38"/>
      <c r="C227" s="215" t="s">
        <v>78</v>
      </c>
      <c r="D227" s="215" t="s">
        <v>124</v>
      </c>
      <c r="E227" s="216" t="s">
        <v>300</v>
      </c>
      <c r="F227" s="217" t="s">
        <v>301</v>
      </c>
      <c r="G227" s="218" t="s">
        <v>127</v>
      </c>
      <c r="H227" s="219">
        <v>1</v>
      </c>
      <c r="I227" s="220"/>
      <c r="J227" s="221">
        <f>ROUND(I227*H227,2)</f>
        <v>0</v>
      </c>
      <c r="K227" s="217" t="s">
        <v>1</v>
      </c>
      <c r="L227" s="43"/>
      <c r="M227" s="222" t="s">
        <v>1</v>
      </c>
      <c r="N227" s="223" t="s">
        <v>43</v>
      </c>
      <c r="O227" s="90"/>
      <c r="P227" s="224">
        <f>O227*H227</f>
        <v>0</v>
      </c>
      <c r="Q227" s="224">
        <v>0</v>
      </c>
      <c r="R227" s="224">
        <f>Q227*H227</f>
        <v>0</v>
      </c>
      <c r="S227" s="224">
        <v>0</v>
      </c>
      <c r="T227" s="225">
        <f>S227*H227</f>
        <v>0</v>
      </c>
      <c r="U227" s="37"/>
      <c r="V227" s="37"/>
      <c r="W227" s="37"/>
      <c r="X227" s="37"/>
      <c r="Y227" s="37"/>
      <c r="Z227" s="37"/>
      <c r="AA227" s="37"/>
      <c r="AB227" s="37"/>
      <c r="AC227" s="37"/>
      <c r="AD227" s="37"/>
      <c r="AE227" s="37"/>
      <c r="AR227" s="226" t="s">
        <v>128</v>
      </c>
      <c r="AT227" s="226" t="s">
        <v>124</v>
      </c>
      <c r="AU227" s="226" t="s">
        <v>86</v>
      </c>
      <c r="AY227" s="16" t="s">
        <v>123</v>
      </c>
      <c r="BE227" s="227">
        <f>IF(N227="základní",J227,0)</f>
        <v>0</v>
      </c>
      <c r="BF227" s="227">
        <f>IF(N227="snížená",J227,0)</f>
        <v>0</v>
      </c>
      <c r="BG227" s="227">
        <f>IF(N227="zákl. přenesená",J227,0)</f>
        <v>0</v>
      </c>
      <c r="BH227" s="227">
        <f>IF(N227="sníž. přenesená",J227,0)</f>
        <v>0</v>
      </c>
      <c r="BI227" s="227">
        <f>IF(N227="nulová",J227,0)</f>
        <v>0</v>
      </c>
      <c r="BJ227" s="16" t="s">
        <v>86</v>
      </c>
      <c r="BK227" s="227">
        <f>ROUND(I227*H227,2)</f>
        <v>0</v>
      </c>
      <c r="BL227" s="16" t="s">
        <v>128</v>
      </c>
      <c r="BM227" s="226" t="s">
        <v>302</v>
      </c>
    </row>
    <row r="228" s="2" customFormat="1">
      <c r="A228" s="37"/>
      <c r="B228" s="38"/>
      <c r="C228" s="39"/>
      <c r="D228" s="228" t="s">
        <v>129</v>
      </c>
      <c r="E228" s="39"/>
      <c r="F228" s="229" t="s">
        <v>301</v>
      </c>
      <c r="G228" s="39"/>
      <c r="H228" s="39"/>
      <c r="I228" s="230"/>
      <c r="J228" s="39"/>
      <c r="K228" s="39"/>
      <c r="L228" s="43"/>
      <c r="M228" s="231"/>
      <c r="N228" s="232"/>
      <c r="O228" s="90"/>
      <c r="P228" s="90"/>
      <c r="Q228" s="90"/>
      <c r="R228" s="90"/>
      <c r="S228" s="90"/>
      <c r="T228" s="91"/>
      <c r="U228" s="37"/>
      <c r="V228" s="37"/>
      <c r="W228" s="37"/>
      <c r="X228" s="37"/>
      <c r="Y228" s="37"/>
      <c r="Z228" s="37"/>
      <c r="AA228" s="37"/>
      <c r="AB228" s="37"/>
      <c r="AC228" s="37"/>
      <c r="AD228" s="37"/>
      <c r="AE228" s="37"/>
      <c r="AT228" s="16" t="s">
        <v>129</v>
      </c>
      <c r="AU228" s="16" t="s">
        <v>86</v>
      </c>
    </row>
    <row r="229" s="2" customFormat="1" ht="55.5" customHeight="1">
      <c r="A229" s="37"/>
      <c r="B229" s="38"/>
      <c r="C229" s="215" t="s">
        <v>78</v>
      </c>
      <c r="D229" s="215" t="s">
        <v>124</v>
      </c>
      <c r="E229" s="216" t="s">
        <v>303</v>
      </c>
      <c r="F229" s="217" t="s">
        <v>304</v>
      </c>
      <c r="G229" s="218" t="s">
        <v>127</v>
      </c>
      <c r="H229" s="219">
        <v>1</v>
      </c>
      <c r="I229" s="220"/>
      <c r="J229" s="221">
        <f>ROUND(I229*H229,2)</f>
        <v>0</v>
      </c>
      <c r="K229" s="217" t="s">
        <v>1</v>
      </c>
      <c r="L229" s="43"/>
      <c r="M229" s="222" t="s">
        <v>1</v>
      </c>
      <c r="N229" s="223" t="s">
        <v>43</v>
      </c>
      <c r="O229" s="90"/>
      <c r="P229" s="224">
        <f>O229*H229</f>
        <v>0</v>
      </c>
      <c r="Q229" s="224">
        <v>0</v>
      </c>
      <c r="R229" s="224">
        <f>Q229*H229</f>
        <v>0</v>
      </c>
      <c r="S229" s="224">
        <v>0</v>
      </c>
      <c r="T229" s="225">
        <f>S229*H229</f>
        <v>0</v>
      </c>
      <c r="U229" s="37"/>
      <c r="V229" s="37"/>
      <c r="W229" s="37"/>
      <c r="X229" s="37"/>
      <c r="Y229" s="37"/>
      <c r="Z229" s="37"/>
      <c r="AA229" s="37"/>
      <c r="AB229" s="37"/>
      <c r="AC229" s="37"/>
      <c r="AD229" s="37"/>
      <c r="AE229" s="37"/>
      <c r="AR229" s="226" t="s">
        <v>128</v>
      </c>
      <c r="AT229" s="226" t="s">
        <v>124</v>
      </c>
      <c r="AU229" s="226" t="s">
        <v>86</v>
      </c>
      <c r="AY229" s="16" t="s">
        <v>123</v>
      </c>
      <c r="BE229" s="227">
        <f>IF(N229="základní",J229,0)</f>
        <v>0</v>
      </c>
      <c r="BF229" s="227">
        <f>IF(N229="snížená",J229,0)</f>
        <v>0</v>
      </c>
      <c r="BG229" s="227">
        <f>IF(N229="zákl. přenesená",J229,0)</f>
        <v>0</v>
      </c>
      <c r="BH229" s="227">
        <f>IF(N229="sníž. přenesená",J229,0)</f>
        <v>0</v>
      </c>
      <c r="BI229" s="227">
        <f>IF(N229="nulová",J229,0)</f>
        <v>0</v>
      </c>
      <c r="BJ229" s="16" t="s">
        <v>86</v>
      </c>
      <c r="BK229" s="227">
        <f>ROUND(I229*H229,2)</f>
        <v>0</v>
      </c>
      <c r="BL229" s="16" t="s">
        <v>128</v>
      </c>
      <c r="BM229" s="226" t="s">
        <v>305</v>
      </c>
    </row>
    <row r="230" s="2" customFormat="1">
      <c r="A230" s="37"/>
      <c r="B230" s="38"/>
      <c r="C230" s="39"/>
      <c r="D230" s="228" t="s">
        <v>129</v>
      </c>
      <c r="E230" s="39"/>
      <c r="F230" s="229" t="s">
        <v>304</v>
      </c>
      <c r="G230" s="39"/>
      <c r="H230" s="39"/>
      <c r="I230" s="230"/>
      <c r="J230" s="39"/>
      <c r="K230" s="39"/>
      <c r="L230" s="43"/>
      <c r="M230" s="231"/>
      <c r="N230" s="232"/>
      <c r="O230" s="90"/>
      <c r="P230" s="90"/>
      <c r="Q230" s="90"/>
      <c r="R230" s="90"/>
      <c r="S230" s="90"/>
      <c r="T230" s="91"/>
      <c r="U230" s="37"/>
      <c r="V230" s="37"/>
      <c r="W230" s="37"/>
      <c r="X230" s="37"/>
      <c r="Y230" s="37"/>
      <c r="Z230" s="37"/>
      <c r="AA230" s="37"/>
      <c r="AB230" s="37"/>
      <c r="AC230" s="37"/>
      <c r="AD230" s="37"/>
      <c r="AE230" s="37"/>
      <c r="AT230" s="16" t="s">
        <v>129</v>
      </c>
      <c r="AU230" s="16" t="s">
        <v>86</v>
      </c>
    </row>
    <row r="231" s="2" customFormat="1" ht="24.15" customHeight="1">
      <c r="A231" s="37"/>
      <c r="B231" s="38"/>
      <c r="C231" s="215" t="s">
        <v>78</v>
      </c>
      <c r="D231" s="215" t="s">
        <v>124</v>
      </c>
      <c r="E231" s="216" t="s">
        <v>306</v>
      </c>
      <c r="F231" s="217" t="s">
        <v>307</v>
      </c>
      <c r="G231" s="218" t="s">
        <v>127</v>
      </c>
      <c r="H231" s="219">
        <v>1</v>
      </c>
      <c r="I231" s="220"/>
      <c r="J231" s="221">
        <f>ROUND(I231*H231,2)</f>
        <v>0</v>
      </c>
      <c r="K231" s="217" t="s">
        <v>1</v>
      </c>
      <c r="L231" s="43"/>
      <c r="M231" s="222" t="s">
        <v>1</v>
      </c>
      <c r="N231" s="223" t="s">
        <v>43</v>
      </c>
      <c r="O231" s="90"/>
      <c r="P231" s="224">
        <f>O231*H231</f>
        <v>0</v>
      </c>
      <c r="Q231" s="224">
        <v>0</v>
      </c>
      <c r="R231" s="224">
        <f>Q231*H231</f>
        <v>0</v>
      </c>
      <c r="S231" s="224">
        <v>0</v>
      </c>
      <c r="T231" s="225">
        <f>S231*H231</f>
        <v>0</v>
      </c>
      <c r="U231" s="37"/>
      <c r="V231" s="37"/>
      <c r="W231" s="37"/>
      <c r="X231" s="37"/>
      <c r="Y231" s="37"/>
      <c r="Z231" s="37"/>
      <c r="AA231" s="37"/>
      <c r="AB231" s="37"/>
      <c r="AC231" s="37"/>
      <c r="AD231" s="37"/>
      <c r="AE231" s="37"/>
      <c r="AR231" s="226" t="s">
        <v>128</v>
      </c>
      <c r="AT231" s="226" t="s">
        <v>124</v>
      </c>
      <c r="AU231" s="226" t="s">
        <v>86</v>
      </c>
      <c r="AY231" s="16" t="s">
        <v>123</v>
      </c>
      <c r="BE231" s="227">
        <f>IF(N231="základní",J231,0)</f>
        <v>0</v>
      </c>
      <c r="BF231" s="227">
        <f>IF(N231="snížená",J231,0)</f>
        <v>0</v>
      </c>
      <c r="BG231" s="227">
        <f>IF(N231="zákl. přenesená",J231,0)</f>
        <v>0</v>
      </c>
      <c r="BH231" s="227">
        <f>IF(N231="sníž. přenesená",J231,0)</f>
        <v>0</v>
      </c>
      <c r="BI231" s="227">
        <f>IF(N231="nulová",J231,0)</f>
        <v>0</v>
      </c>
      <c r="BJ231" s="16" t="s">
        <v>86</v>
      </c>
      <c r="BK231" s="227">
        <f>ROUND(I231*H231,2)</f>
        <v>0</v>
      </c>
      <c r="BL231" s="16" t="s">
        <v>128</v>
      </c>
      <c r="BM231" s="226" t="s">
        <v>308</v>
      </c>
    </row>
    <row r="232" s="2" customFormat="1">
      <c r="A232" s="37"/>
      <c r="B232" s="38"/>
      <c r="C232" s="39"/>
      <c r="D232" s="228" t="s">
        <v>129</v>
      </c>
      <c r="E232" s="39"/>
      <c r="F232" s="229" t="s">
        <v>307</v>
      </c>
      <c r="G232" s="39"/>
      <c r="H232" s="39"/>
      <c r="I232" s="230"/>
      <c r="J232" s="39"/>
      <c r="K232" s="39"/>
      <c r="L232" s="43"/>
      <c r="M232" s="231"/>
      <c r="N232" s="232"/>
      <c r="O232" s="90"/>
      <c r="P232" s="90"/>
      <c r="Q232" s="90"/>
      <c r="R232" s="90"/>
      <c r="S232" s="90"/>
      <c r="T232" s="91"/>
      <c r="U232" s="37"/>
      <c r="V232" s="37"/>
      <c r="W232" s="37"/>
      <c r="X232" s="37"/>
      <c r="Y232" s="37"/>
      <c r="Z232" s="37"/>
      <c r="AA232" s="37"/>
      <c r="AB232" s="37"/>
      <c r="AC232" s="37"/>
      <c r="AD232" s="37"/>
      <c r="AE232" s="37"/>
      <c r="AT232" s="16" t="s">
        <v>129</v>
      </c>
      <c r="AU232" s="16" t="s">
        <v>86</v>
      </c>
    </row>
    <row r="233" s="2" customFormat="1" ht="66.75" customHeight="1">
      <c r="A233" s="37"/>
      <c r="B233" s="38"/>
      <c r="C233" s="215" t="s">
        <v>78</v>
      </c>
      <c r="D233" s="215" t="s">
        <v>124</v>
      </c>
      <c r="E233" s="216" t="s">
        <v>309</v>
      </c>
      <c r="F233" s="217" t="s">
        <v>310</v>
      </c>
      <c r="G233" s="218" t="s">
        <v>127</v>
      </c>
      <c r="H233" s="219">
        <v>1</v>
      </c>
      <c r="I233" s="220"/>
      <c r="J233" s="221">
        <f>ROUND(I233*H233,2)</f>
        <v>0</v>
      </c>
      <c r="K233" s="217" t="s">
        <v>1</v>
      </c>
      <c r="L233" s="43"/>
      <c r="M233" s="222" t="s">
        <v>1</v>
      </c>
      <c r="N233" s="223" t="s">
        <v>43</v>
      </c>
      <c r="O233" s="90"/>
      <c r="P233" s="224">
        <f>O233*H233</f>
        <v>0</v>
      </c>
      <c r="Q233" s="224">
        <v>0</v>
      </c>
      <c r="R233" s="224">
        <f>Q233*H233</f>
        <v>0</v>
      </c>
      <c r="S233" s="224">
        <v>0</v>
      </c>
      <c r="T233" s="225">
        <f>S233*H233</f>
        <v>0</v>
      </c>
      <c r="U233" s="37"/>
      <c r="V233" s="37"/>
      <c r="W233" s="37"/>
      <c r="X233" s="37"/>
      <c r="Y233" s="37"/>
      <c r="Z233" s="37"/>
      <c r="AA233" s="37"/>
      <c r="AB233" s="37"/>
      <c r="AC233" s="37"/>
      <c r="AD233" s="37"/>
      <c r="AE233" s="37"/>
      <c r="AR233" s="226" t="s">
        <v>128</v>
      </c>
      <c r="AT233" s="226" t="s">
        <v>124</v>
      </c>
      <c r="AU233" s="226" t="s">
        <v>86</v>
      </c>
      <c r="AY233" s="16" t="s">
        <v>123</v>
      </c>
      <c r="BE233" s="227">
        <f>IF(N233="základní",J233,0)</f>
        <v>0</v>
      </c>
      <c r="BF233" s="227">
        <f>IF(N233="snížená",J233,0)</f>
        <v>0</v>
      </c>
      <c r="BG233" s="227">
        <f>IF(N233="zákl. přenesená",J233,0)</f>
        <v>0</v>
      </c>
      <c r="BH233" s="227">
        <f>IF(N233="sníž. přenesená",J233,0)</f>
        <v>0</v>
      </c>
      <c r="BI233" s="227">
        <f>IF(N233="nulová",J233,0)</f>
        <v>0</v>
      </c>
      <c r="BJ233" s="16" t="s">
        <v>86</v>
      </c>
      <c r="BK233" s="227">
        <f>ROUND(I233*H233,2)</f>
        <v>0</v>
      </c>
      <c r="BL233" s="16" t="s">
        <v>128</v>
      </c>
      <c r="BM233" s="226" t="s">
        <v>311</v>
      </c>
    </row>
    <row r="234" s="2" customFormat="1">
      <c r="A234" s="37"/>
      <c r="B234" s="38"/>
      <c r="C234" s="39"/>
      <c r="D234" s="228" t="s">
        <v>129</v>
      </c>
      <c r="E234" s="39"/>
      <c r="F234" s="229" t="s">
        <v>312</v>
      </c>
      <c r="G234" s="39"/>
      <c r="H234" s="39"/>
      <c r="I234" s="230"/>
      <c r="J234" s="39"/>
      <c r="K234" s="39"/>
      <c r="L234" s="43"/>
      <c r="M234" s="231"/>
      <c r="N234" s="232"/>
      <c r="O234" s="90"/>
      <c r="P234" s="90"/>
      <c r="Q234" s="90"/>
      <c r="R234" s="90"/>
      <c r="S234" s="90"/>
      <c r="T234" s="91"/>
      <c r="U234" s="37"/>
      <c r="V234" s="37"/>
      <c r="W234" s="37"/>
      <c r="X234" s="37"/>
      <c r="Y234" s="37"/>
      <c r="Z234" s="37"/>
      <c r="AA234" s="37"/>
      <c r="AB234" s="37"/>
      <c r="AC234" s="37"/>
      <c r="AD234" s="37"/>
      <c r="AE234" s="37"/>
      <c r="AT234" s="16" t="s">
        <v>129</v>
      </c>
      <c r="AU234" s="16" t="s">
        <v>86</v>
      </c>
    </row>
    <row r="235" s="12" customFormat="1" ht="25.92" customHeight="1">
      <c r="A235" s="12"/>
      <c r="B235" s="201"/>
      <c r="C235" s="202"/>
      <c r="D235" s="203" t="s">
        <v>77</v>
      </c>
      <c r="E235" s="204" t="s">
        <v>313</v>
      </c>
      <c r="F235" s="204" t="s">
        <v>314</v>
      </c>
      <c r="G235" s="202"/>
      <c r="H235" s="202"/>
      <c r="I235" s="205"/>
      <c r="J235" s="206">
        <f>BK235</f>
        <v>0</v>
      </c>
      <c r="K235" s="202"/>
      <c r="L235" s="207"/>
      <c r="M235" s="208"/>
      <c r="N235" s="209"/>
      <c r="O235" s="209"/>
      <c r="P235" s="210">
        <f>P236</f>
        <v>0</v>
      </c>
      <c r="Q235" s="209"/>
      <c r="R235" s="210">
        <f>R236</f>
        <v>0</v>
      </c>
      <c r="S235" s="209"/>
      <c r="T235" s="211">
        <f>T236</f>
        <v>0</v>
      </c>
      <c r="U235" s="12"/>
      <c r="V235" s="12"/>
      <c r="W235" s="12"/>
      <c r="X235" s="12"/>
      <c r="Y235" s="12"/>
      <c r="Z235" s="12"/>
      <c r="AA235" s="12"/>
      <c r="AB235" s="12"/>
      <c r="AC235" s="12"/>
      <c r="AD235" s="12"/>
      <c r="AE235" s="12"/>
      <c r="AR235" s="212" t="s">
        <v>315</v>
      </c>
      <c r="AT235" s="213" t="s">
        <v>77</v>
      </c>
      <c r="AU235" s="213" t="s">
        <v>78</v>
      </c>
      <c r="AY235" s="212" t="s">
        <v>123</v>
      </c>
      <c r="BK235" s="214">
        <f>BK236</f>
        <v>0</v>
      </c>
    </row>
    <row r="236" s="12" customFormat="1" ht="22.8" customHeight="1">
      <c r="A236" s="12"/>
      <c r="B236" s="201"/>
      <c r="C236" s="202"/>
      <c r="D236" s="203" t="s">
        <v>77</v>
      </c>
      <c r="E236" s="233" t="s">
        <v>316</v>
      </c>
      <c r="F236" s="233" t="s">
        <v>317</v>
      </c>
      <c r="G236" s="202"/>
      <c r="H236" s="202"/>
      <c r="I236" s="205"/>
      <c r="J236" s="234">
        <f>BK236</f>
        <v>0</v>
      </c>
      <c r="K236" s="202"/>
      <c r="L236" s="207"/>
      <c r="M236" s="208"/>
      <c r="N236" s="209"/>
      <c r="O236" s="209"/>
      <c r="P236" s="210">
        <f>SUM(P237:P240)</f>
        <v>0</v>
      </c>
      <c r="Q236" s="209"/>
      <c r="R236" s="210">
        <f>SUM(R237:R240)</f>
        <v>0</v>
      </c>
      <c r="S236" s="209"/>
      <c r="T236" s="211">
        <f>SUM(T237:T240)</f>
        <v>0</v>
      </c>
      <c r="U236" s="12"/>
      <c r="V236" s="12"/>
      <c r="W236" s="12"/>
      <c r="X236" s="12"/>
      <c r="Y236" s="12"/>
      <c r="Z236" s="12"/>
      <c r="AA236" s="12"/>
      <c r="AB236" s="12"/>
      <c r="AC236" s="12"/>
      <c r="AD236" s="12"/>
      <c r="AE236" s="12"/>
      <c r="AR236" s="212" t="s">
        <v>315</v>
      </c>
      <c r="AT236" s="213" t="s">
        <v>77</v>
      </c>
      <c r="AU236" s="213" t="s">
        <v>86</v>
      </c>
      <c r="AY236" s="212" t="s">
        <v>123</v>
      </c>
      <c r="BK236" s="214">
        <f>SUM(BK237:BK240)</f>
        <v>0</v>
      </c>
    </row>
    <row r="237" s="2" customFormat="1" ht="16.5" customHeight="1">
      <c r="A237" s="37"/>
      <c r="B237" s="38"/>
      <c r="C237" s="215" t="s">
        <v>86</v>
      </c>
      <c r="D237" s="215" t="s">
        <v>124</v>
      </c>
      <c r="E237" s="216" t="s">
        <v>318</v>
      </c>
      <c r="F237" s="217" t="s">
        <v>319</v>
      </c>
      <c r="G237" s="218" t="s">
        <v>320</v>
      </c>
      <c r="H237" s="219">
        <v>1</v>
      </c>
      <c r="I237" s="220"/>
      <c r="J237" s="221">
        <f>ROUND(I237*H237,2)</f>
        <v>0</v>
      </c>
      <c r="K237" s="217" t="s">
        <v>1</v>
      </c>
      <c r="L237" s="43"/>
      <c r="M237" s="222" t="s">
        <v>1</v>
      </c>
      <c r="N237" s="223" t="s">
        <v>43</v>
      </c>
      <c r="O237" s="90"/>
      <c r="P237" s="224">
        <f>O237*H237</f>
        <v>0</v>
      </c>
      <c r="Q237" s="224">
        <v>0</v>
      </c>
      <c r="R237" s="224">
        <f>Q237*H237</f>
        <v>0</v>
      </c>
      <c r="S237" s="224">
        <v>0</v>
      </c>
      <c r="T237" s="225">
        <f>S237*H237</f>
        <v>0</v>
      </c>
      <c r="U237" s="37"/>
      <c r="V237" s="37"/>
      <c r="W237" s="37"/>
      <c r="X237" s="37"/>
      <c r="Y237" s="37"/>
      <c r="Z237" s="37"/>
      <c r="AA237" s="37"/>
      <c r="AB237" s="37"/>
      <c r="AC237" s="37"/>
      <c r="AD237" s="37"/>
      <c r="AE237" s="37"/>
      <c r="AR237" s="226" t="s">
        <v>237</v>
      </c>
      <c r="AT237" s="226" t="s">
        <v>124</v>
      </c>
      <c r="AU237" s="226" t="s">
        <v>88</v>
      </c>
      <c r="AY237" s="16" t="s">
        <v>123</v>
      </c>
      <c r="BE237" s="227">
        <f>IF(N237="základní",J237,0)</f>
        <v>0</v>
      </c>
      <c r="BF237" s="227">
        <f>IF(N237="snížená",J237,0)</f>
        <v>0</v>
      </c>
      <c r="BG237" s="227">
        <f>IF(N237="zákl. přenesená",J237,0)</f>
        <v>0</v>
      </c>
      <c r="BH237" s="227">
        <f>IF(N237="sníž. přenesená",J237,0)</f>
        <v>0</v>
      </c>
      <c r="BI237" s="227">
        <f>IF(N237="nulová",J237,0)</f>
        <v>0</v>
      </c>
      <c r="BJ237" s="16" t="s">
        <v>86</v>
      </c>
      <c r="BK237" s="227">
        <f>ROUND(I237*H237,2)</f>
        <v>0</v>
      </c>
      <c r="BL237" s="16" t="s">
        <v>237</v>
      </c>
      <c r="BM237" s="226" t="s">
        <v>321</v>
      </c>
    </row>
    <row r="238" s="2" customFormat="1">
      <c r="A238" s="37"/>
      <c r="B238" s="38"/>
      <c r="C238" s="39"/>
      <c r="D238" s="228" t="s">
        <v>129</v>
      </c>
      <c r="E238" s="39"/>
      <c r="F238" s="229" t="s">
        <v>319</v>
      </c>
      <c r="G238" s="39"/>
      <c r="H238" s="39"/>
      <c r="I238" s="230"/>
      <c r="J238" s="39"/>
      <c r="K238" s="39"/>
      <c r="L238" s="43"/>
      <c r="M238" s="231"/>
      <c r="N238" s="232"/>
      <c r="O238" s="90"/>
      <c r="P238" s="90"/>
      <c r="Q238" s="90"/>
      <c r="R238" s="90"/>
      <c r="S238" s="90"/>
      <c r="T238" s="91"/>
      <c r="U238" s="37"/>
      <c r="V238" s="37"/>
      <c r="W238" s="37"/>
      <c r="X238" s="37"/>
      <c r="Y238" s="37"/>
      <c r="Z238" s="37"/>
      <c r="AA238" s="37"/>
      <c r="AB238" s="37"/>
      <c r="AC238" s="37"/>
      <c r="AD238" s="37"/>
      <c r="AE238" s="37"/>
      <c r="AT238" s="16" t="s">
        <v>129</v>
      </c>
      <c r="AU238" s="16" t="s">
        <v>88</v>
      </c>
    </row>
    <row r="239" s="13" customFormat="1">
      <c r="A239" s="13"/>
      <c r="B239" s="235"/>
      <c r="C239" s="236"/>
      <c r="D239" s="228" t="s">
        <v>322</v>
      </c>
      <c r="E239" s="237" t="s">
        <v>1</v>
      </c>
      <c r="F239" s="238" t="s">
        <v>86</v>
      </c>
      <c r="G239" s="236"/>
      <c r="H239" s="239">
        <v>1</v>
      </c>
      <c r="I239" s="240"/>
      <c r="J239" s="236"/>
      <c r="K239" s="236"/>
      <c r="L239" s="241"/>
      <c r="M239" s="242"/>
      <c r="N239" s="243"/>
      <c r="O239" s="243"/>
      <c r="P239" s="243"/>
      <c r="Q239" s="243"/>
      <c r="R239" s="243"/>
      <c r="S239" s="243"/>
      <c r="T239" s="244"/>
      <c r="U239" s="13"/>
      <c r="V239" s="13"/>
      <c r="W239" s="13"/>
      <c r="X239" s="13"/>
      <c r="Y239" s="13"/>
      <c r="Z239" s="13"/>
      <c r="AA239" s="13"/>
      <c r="AB239" s="13"/>
      <c r="AC239" s="13"/>
      <c r="AD239" s="13"/>
      <c r="AE239" s="13"/>
      <c r="AT239" s="245" t="s">
        <v>322</v>
      </c>
      <c r="AU239" s="245" t="s">
        <v>88</v>
      </c>
      <c r="AV239" s="13" t="s">
        <v>88</v>
      </c>
      <c r="AW239" s="13" t="s">
        <v>35</v>
      </c>
      <c r="AX239" s="13" t="s">
        <v>78</v>
      </c>
      <c r="AY239" s="245" t="s">
        <v>123</v>
      </c>
    </row>
    <row r="240" s="14" customFormat="1">
      <c r="A240" s="14"/>
      <c r="B240" s="246"/>
      <c r="C240" s="247"/>
      <c r="D240" s="228" t="s">
        <v>322</v>
      </c>
      <c r="E240" s="248" t="s">
        <v>1</v>
      </c>
      <c r="F240" s="249" t="s">
        <v>323</v>
      </c>
      <c r="G240" s="247"/>
      <c r="H240" s="250">
        <v>1</v>
      </c>
      <c r="I240" s="251"/>
      <c r="J240" s="247"/>
      <c r="K240" s="247"/>
      <c r="L240" s="252"/>
      <c r="M240" s="253"/>
      <c r="N240" s="254"/>
      <c r="O240" s="254"/>
      <c r="P240" s="254"/>
      <c r="Q240" s="254"/>
      <c r="R240" s="254"/>
      <c r="S240" s="254"/>
      <c r="T240" s="255"/>
      <c r="U240" s="14"/>
      <c r="V240" s="14"/>
      <c r="W240" s="14"/>
      <c r="X240" s="14"/>
      <c r="Y240" s="14"/>
      <c r="Z240" s="14"/>
      <c r="AA240" s="14"/>
      <c r="AB240" s="14"/>
      <c r="AC240" s="14"/>
      <c r="AD240" s="14"/>
      <c r="AE240" s="14"/>
      <c r="AT240" s="256" t="s">
        <v>322</v>
      </c>
      <c r="AU240" s="256" t="s">
        <v>88</v>
      </c>
      <c r="AV240" s="14" t="s">
        <v>128</v>
      </c>
      <c r="AW240" s="14" t="s">
        <v>35</v>
      </c>
      <c r="AX240" s="14" t="s">
        <v>86</v>
      </c>
      <c r="AY240" s="256" t="s">
        <v>123</v>
      </c>
    </row>
    <row r="241" s="2" customFormat="1" ht="6.96" customHeight="1">
      <c r="A241" s="37"/>
      <c r="B241" s="65"/>
      <c r="C241" s="66"/>
      <c r="D241" s="66"/>
      <c r="E241" s="66"/>
      <c r="F241" s="66"/>
      <c r="G241" s="66"/>
      <c r="H241" s="66"/>
      <c r="I241" s="66"/>
      <c r="J241" s="66"/>
      <c r="K241" s="66"/>
      <c r="L241" s="43"/>
      <c r="M241" s="37"/>
      <c r="O241" s="37"/>
      <c r="P241" s="37"/>
      <c r="Q241" s="37"/>
      <c r="R241" s="37"/>
      <c r="S241" s="37"/>
      <c r="T241" s="37"/>
      <c r="U241" s="37"/>
      <c r="V241" s="37"/>
      <c r="W241" s="37"/>
      <c r="X241" s="37"/>
      <c r="Y241" s="37"/>
      <c r="Z241" s="37"/>
      <c r="AA241" s="37"/>
      <c r="AB241" s="37"/>
      <c r="AC241" s="37"/>
      <c r="AD241" s="37"/>
      <c r="AE241" s="37"/>
    </row>
  </sheetData>
  <sheetProtection sheet="1" autoFilter="0" formatColumns="0" formatRows="0" objects="1" scenarios="1" spinCount="100000" saltValue="dy14GW/LOjL1fu/s9AtqM7v5sRouc2IwcPO/AftTK7iTpHjdL3QNgDNzyMv2JDtEu/t7WdaF+ZOMijvHLKy1MA==" hashValue="TYubZlCvlHQzRgSZQYAyZTcV97bu4cHPmqrc5BMRTumc/nhQhH7EGDhKhQ7U71TUub1J3to/irasWAOZ7PDabA==" algorithmName="SHA-512" password="C61F"/>
  <autoFilter ref="C122:K240"/>
  <mergeCells count="9">
    <mergeCell ref="E7:H7"/>
    <mergeCell ref="E9:H9"/>
    <mergeCell ref="E18:H18"/>
    <mergeCell ref="E27:H27"/>
    <mergeCell ref="E85:H85"/>
    <mergeCell ref="E87:H87"/>
    <mergeCell ref="E113:H113"/>
    <mergeCell ref="E115:H115"/>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6" t="s">
        <v>91</v>
      </c>
    </row>
    <row r="3" s="1" customFormat="1" ht="6.96" customHeight="1">
      <c r="B3" s="135"/>
      <c r="C3" s="136"/>
      <c r="D3" s="136"/>
      <c r="E3" s="136"/>
      <c r="F3" s="136"/>
      <c r="G3" s="136"/>
      <c r="H3" s="136"/>
      <c r="I3" s="136"/>
      <c r="J3" s="136"/>
      <c r="K3" s="136"/>
      <c r="L3" s="19"/>
      <c r="AT3" s="16" t="s">
        <v>88</v>
      </c>
    </row>
    <row r="4" s="1" customFormat="1" ht="24.96" customHeight="1">
      <c r="B4" s="19"/>
      <c r="D4" s="137" t="s">
        <v>92</v>
      </c>
      <c r="L4" s="19"/>
      <c r="M4" s="138" t="s">
        <v>10</v>
      </c>
      <c r="AT4" s="16" t="s">
        <v>4</v>
      </c>
    </row>
    <row r="5" s="1" customFormat="1" ht="6.96" customHeight="1">
      <c r="B5" s="19"/>
      <c r="L5" s="19"/>
    </row>
    <row r="6" s="1" customFormat="1" ht="12" customHeight="1">
      <c r="B6" s="19"/>
      <c r="D6" s="139" t="s">
        <v>16</v>
      </c>
      <c r="L6" s="19"/>
    </row>
    <row r="7" s="1" customFormat="1" ht="16.5" customHeight="1">
      <c r="B7" s="19"/>
      <c r="E7" s="140" t="str">
        <f>'Rekapitulace stavby'!K6</f>
        <v>OA - Gastro</v>
      </c>
      <c r="F7" s="139"/>
      <c r="G7" s="139"/>
      <c r="H7" s="139"/>
      <c r="L7" s="19"/>
    </row>
    <row r="8" s="2" customFormat="1" ht="12" customHeight="1">
      <c r="A8" s="37"/>
      <c r="B8" s="43"/>
      <c r="C8" s="37"/>
      <c r="D8" s="139" t="s">
        <v>93</v>
      </c>
      <c r="E8" s="37"/>
      <c r="F8" s="37"/>
      <c r="G8" s="37"/>
      <c r="H8" s="37"/>
      <c r="I8" s="37"/>
      <c r="J8" s="37"/>
      <c r="K8" s="37"/>
      <c r="L8" s="62"/>
      <c r="S8" s="37"/>
      <c r="T8" s="37"/>
      <c r="U8" s="37"/>
      <c r="V8" s="37"/>
      <c r="W8" s="37"/>
      <c r="X8" s="37"/>
      <c r="Y8" s="37"/>
      <c r="Z8" s="37"/>
      <c r="AA8" s="37"/>
      <c r="AB8" s="37"/>
      <c r="AC8" s="37"/>
      <c r="AD8" s="37"/>
      <c r="AE8" s="37"/>
    </row>
    <row r="9" s="2" customFormat="1" ht="16.5" customHeight="1">
      <c r="A9" s="37"/>
      <c r="B9" s="43"/>
      <c r="C9" s="37"/>
      <c r="D9" s="37"/>
      <c r="E9" s="141" t="s">
        <v>324</v>
      </c>
      <c r="F9" s="37"/>
      <c r="G9" s="37"/>
      <c r="H9" s="37"/>
      <c r="I9" s="37"/>
      <c r="J9" s="37"/>
      <c r="K9" s="37"/>
      <c r="L9" s="62"/>
      <c r="S9" s="37"/>
      <c r="T9" s="37"/>
      <c r="U9" s="37"/>
      <c r="V9" s="37"/>
      <c r="W9" s="37"/>
      <c r="X9" s="37"/>
      <c r="Y9" s="37"/>
      <c r="Z9" s="37"/>
      <c r="AA9" s="37"/>
      <c r="AB9" s="37"/>
      <c r="AC9" s="37"/>
      <c r="AD9" s="37"/>
      <c r="AE9" s="37"/>
    </row>
    <row r="10" s="2" customFormat="1">
      <c r="A10" s="37"/>
      <c r="B10" s="43"/>
      <c r="C10" s="37"/>
      <c r="D10" s="37"/>
      <c r="E10" s="37"/>
      <c r="F10" s="37"/>
      <c r="G10" s="37"/>
      <c r="H10" s="37"/>
      <c r="I10" s="37"/>
      <c r="J10" s="37"/>
      <c r="K10" s="37"/>
      <c r="L10" s="62"/>
      <c r="S10" s="37"/>
      <c r="T10" s="37"/>
      <c r="U10" s="37"/>
      <c r="V10" s="37"/>
      <c r="W10" s="37"/>
      <c r="X10" s="37"/>
      <c r="Y10" s="37"/>
      <c r="Z10" s="37"/>
      <c r="AA10" s="37"/>
      <c r="AB10" s="37"/>
      <c r="AC10" s="37"/>
      <c r="AD10" s="37"/>
      <c r="AE10" s="37"/>
    </row>
    <row r="11" s="2" customFormat="1" ht="12" customHeight="1">
      <c r="A11" s="37"/>
      <c r="B11" s="43"/>
      <c r="C11" s="37"/>
      <c r="D11" s="139" t="s">
        <v>18</v>
      </c>
      <c r="E11" s="37"/>
      <c r="F11" s="142" t="s">
        <v>1</v>
      </c>
      <c r="G11" s="37"/>
      <c r="H11" s="37"/>
      <c r="I11" s="139" t="s">
        <v>19</v>
      </c>
      <c r="J11" s="142" t="s">
        <v>1</v>
      </c>
      <c r="K11" s="37"/>
      <c r="L11" s="62"/>
      <c r="S11" s="37"/>
      <c r="T11" s="37"/>
      <c r="U11" s="37"/>
      <c r="V11" s="37"/>
      <c r="W11" s="37"/>
      <c r="X11" s="37"/>
      <c r="Y11" s="37"/>
      <c r="Z11" s="37"/>
      <c r="AA11" s="37"/>
      <c r="AB11" s="37"/>
      <c r="AC11" s="37"/>
      <c r="AD11" s="37"/>
      <c r="AE11" s="37"/>
    </row>
    <row r="12" s="2" customFormat="1" ht="12" customHeight="1">
      <c r="A12" s="37"/>
      <c r="B12" s="43"/>
      <c r="C12" s="37"/>
      <c r="D12" s="139" t="s">
        <v>20</v>
      </c>
      <c r="E12" s="37"/>
      <c r="F12" s="142" t="s">
        <v>95</v>
      </c>
      <c r="G12" s="37"/>
      <c r="H12" s="37"/>
      <c r="I12" s="139" t="s">
        <v>22</v>
      </c>
      <c r="J12" s="143" t="str">
        <f>'Rekapitulace stavby'!AN8</f>
        <v>20. 5. 2025</v>
      </c>
      <c r="K12" s="37"/>
      <c r="L12" s="62"/>
      <c r="S12" s="37"/>
      <c r="T12" s="37"/>
      <c r="U12" s="37"/>
      <c r="V12" s="37"/>
      <c r="W12" s="37"/>
      <c r="X12" s="37"/>
      <c r="Y12" s="37"/>
      <c r="Z12" s="37"/>
      <c r="AA12" s="37"/>
      <c r="AB12" s="37"/>
      <c r="AC12" s="37"/>
      <c r="AD12" s="37"/>
      <c r="AE12" s="37"/>
    </row>
    <row r="13" s="2" customFormat="1" ht="10.8" customHeight="1">
      <c r="A13" s="37"/>
      <c r="B13" s="43"/>
      <c r="C13" s="37"/>
      <c r="D13" s="37"/>
      <c r="E13" s="37"/>
      <c r="F13" s="37"/>
      <c r="G13" s="37"/>
      <c r="H13" s="37"/>
      <c r="I13" s="37"/>
      <c r="J13" s="37"/>
      <c r="K13" s="37"/>
      <c r="L13" s="62"/>
      <c r="S13" s="37"/>
      <c r="T13" s="37"/>
      <c r="U13" s="37"/>
      <c r="V13" s="37"/>
      <c r="W13" s="37"/>
      <c r="X13" s="37"/>
      <c r="Y13" s="37"/>
      <c r="Z13" s="37"/>
      <c r="AA13" s="37"/>
      <c r="AB13" s="37"/>
      <c r="AC13" s="37"/>
      <c r="AD13" s="37"/>
      <c r="AE13" s="37"/>
    </row>
    <row r="14" s="2" customFormat="1" ht="12" customHeight="1">
      <c r="A14" s="37"/>
      <c r="B14" s="43"/>
      <c r="C14" s="37"/>
      <c r="D14" s="139" t="s">
        <v>24</v>
      </c>
      <c r="E14" s="37"/>
      <c r="F14" s="37"/>
      <c r="G14" s="37"/>
      <c r="H14" s="37"/>
      <c r="I14" s="139" t="s">
        <v>25</v>
      </c>
      <c r="J14" s="142" t="s">
        <v>26</v>
      </c>
      <c r="K14" s="37"/>
      <c r="L14" s="62"/>
      <c r="S14" s="37"/>
      <c r="T14" s="37"/>
      <c r="U14" s="37"/>
      <c r="V14" s="37"/>
      <c r="W14" s="37"/>
      <c r="X14" s="37"/>
      <c r="Y14" s="37"/>
      <c r="Z14" s="37"/>
      <c r="AA14" s="37"/>
      <c r="AB14" s="37"/>
      <c r="AC14" s="37"/>
      <c r="AD14" s="37"/>
      <c r="AE14" s="37"/>
    </row>
    <row r="15" s="2" customFormat="1" ht="18" customHeight="1">
      <c r="A15" s="37"/>
      <c r="B15" s="43"/>
      <c r="C15" s="37"/>
      <c r="D15" s="37"/>
      <c r="E15" s="142" t="s">
        <v>27</v>
      </c>
      <c r="F15" s="37"/>
      <c r="G15" s="37"/>
      <c r="H15" s="37"/>
      <c r="I15" s="139" t="s">
        <v>28</v>
      </c>
      <c r="J15" s="142" t="s">
        <v>1</v>
      </c>
      <c r="K15" s="37"/>
      <c r="L15" s="62"/>
      <c r="S15" s="37"/>
      <c r="T15" s="37"/>
      <c r="U15" s="37"/>
      <c r="V15" s="37"/>
      <c r="W15" s="37"/>
      <c r="X15" s="37"/>
      <c r="Y15" s="37"/>
      <c r="Z15" s="37"/>
      <c r="AA15" s="37"/>
      <c r="AB15" s="37"/>
      <c r="AC15" s="37"/>
      <c r="AD15" s="37"/>
      <c r="AE15" s="37"/>
    </row>
    <row r="16" s="2" customFormat="1" ht="6.96" customHeight="1">
      <c r="A16" s="37"/>
      <c r="B16" s="43"/>
      <c r="C16" s="37"/>
      <c r="D16" s="37"/>
      <c r="E16" s="37"/>
      <c r="F16" s="37"/>
      <c r="G16" s="37"/>
      <c r="H16" s="37"/>
      <c r="I16" s="37"/>
      <c r="J16" s="37"/>
      <c r="K16" s="37"/>
      <c r="L16" s="62"/>
      <c r="S16" s="37"/>
      <c r="T16" s="37"/>
      <c r="U16" s="37"/>
      <c r="V16" s="37"/>
      <c r="W16" s="37"/>
      <c r="X16" s="37"/>
      <c r="Y16" s="37"/>
      <c r="Z16" s="37"/>
      <c r="AA16" s="37"/>
      <c r="AB16" s="37"/>
      <c r="AC16" s="37"/>
      <c r="AD16" s="37"/>
      <c r="AE16" s="37"/>
    </row>
    <row r="17" s="2" customFormat="1" ht="12" customHeight="1">
      <c r="A17" s="37"/>
      <c r="B17" s="43"/>
      <c r="C17" s="37"/>
      <c r="D17" s="139" t="s">
        <v>29</v>
      </c>
      <c r="E17" s="37"/>
      <c r="F17" s="37"/>
      <c r="G17" s="37"/>
      <c r="H17" s="37"/>
      <c r="I17" s="139" t="s">
        <v>25</v>
      </c>
      <c r="J17" s="32" t="str">
        <f>'Rekapitulace stavby'!AN13</f>
        <v>Vyplň údaj</v>
      </c>
      <c r="K17" s="37"/>
      <c r="L17" s="62"/>
      <c r="S17" s="37"/>
      <c r="T17" s="37"/>
      <c r="U17" s="37"/>
      <c r="V17" s="37"/>
      <c r="W17" s="37"/>
      <c r="X17" s="37"/>
      <c r="Y17" s="37"/>
      <c r="Z17" s="37"/>
      <c r="AA17" s="37"/>
      <c r="AB17" s="37"/>
      <c r="AC17" s="37"/>
      <c r="AD17" s="37"/>
      <c r="AE17" s="37"/>
    </row>
    <row r="18" s="2" customFormat="1" ht="18" customHeight="1">
      <c r="A18" s="37"/>
      <c r="B18" s="43"/>
      <c r="C18" s="37"/>
      <c r="D18" s="37"/>
      <c r="E18" s="32" t="str">
        <f>'Rekapitulace stavby'!E14</f>
        <v>Vyplň údaj</v>
      </c>
      <c r="F18" s="142"/>
      <c r="G18" s="142"/>
      <c r="H18" s="142"/>
      <c r="I18" s="139" t="s">
        <v>28</v>
      </c>
      <c r="J18" s="32" t="str">
        <f>'Rekapitulace stavby'!AN14</f>
        <v>Vyplň údaj</v>
      </c>
      <c r="K18" s="37"/>
      <c r="L18" s="62"/>
      <c r="S18" s="37"/>
      <c r="T18" s="37"/>
      <c r="U18" s="37"/>
      <c r="V18" s="37"/>
      <c r="W18" s="37"/>
      <c r="X18" s="37"/>
      <c r="Y18" s="37"/>
      <c r="Z18" s="37"/>
      <c r="AA18" s="37"/>
      <c r="AB18" s="37"/>
      <c r="AC18" s="37"/>
      <c r="AD18" s="37"/>
      <c r="AE18" s="37"/>
    </row>
    <row r="19" s="2" customFormat="1" ht="6.96" customHeight="1">
      <c r="A19" s="37"/>
      <c r="B19" s="43"/>
      <c r="C19" s="37"/>
      <c r="D19" s="37"/>
      <c r="E19" s="37"/>
      <c r="F19" s="37"/>
      <c r="G19" s="37"/>
      <c r="H19" s="37"/>
      <c r="I19" s="37"/>
      <c r="J19" s="37"/>
      <c r="K19" s="37"/>
      <c r="L19" s="62"/>
      <c r="S19" s="37"/>
      <c r="T19" s="37"/>
      <c r="U19" s="37"/>
      <c r="V19" s="37"/>
      <c r="W19" s="37"/>
      <c r="X19" s="37"/>
      <c r="Y19" s="37"/>
      <c r="Z19" s="37"/>
      <c r="AA19" s="37"/>
      <c r="AB19" s="37"/>
      <c r="AC19" s="37"/>
      <c r="AD19" s="37"/>
      <c r="AE19" s="37"/>
    </row>
    <row r="20" s="2" customFormat="1" ht="12" customHeight="1">
      <c r="A20" s="37"/>
      <c r="B20" s="43"/>
      <c r="C20" s="37"/>
      <c r="D20" s="139" t="s">
        <v>31</v>
      </c>
      <c r="E20" s="37"/>
      <c r="F20" s="37"/>
      <c r="G20" s="37"/>
      <c r="H20" s="37"/>
      <c r="I20" s="139" t="s">
        <v>25</v>
      </c>
      <c r="J20" s="142" t="s">
        <v>32</v>
      </c>
      <c r="K20" s="37"/>
      <c r="L20" s="62"/>
      <c r="S20" s="37"/>
      <c r="T20" s="37"/>
      <c r="U20" s="37"/>
      <c r="V20" s="37"/>
      <c r="W20" s="37"/>
      <c r="X20" s="37"/>
      <c r="Y20" s="37"/>
      <c r="Z20" s="37"/>
      <c r="AA20" s="37"/>
      <c r="AB20" s="37"/>
      <c r="AC20" s="37"/>
      <c r="AD20" s="37"/>
      <c r="AE20" s="37"/>
    </row>
    <row r="21" s="2" customFormat="1" ht="18" customHeight="1">
      <c r="A21" s="37"/>
      <c r="B21" s="43"/>
      <c r="C21" s="37"/>
      <c r="D21" s="37"/>
      <c r="E21" s="142" t="s">
        <v>33</v>
      </c>
      <c r="F21" s="37"/>
      <c r="G21" s="37"/>
      <c r="H21" s="37"/>
      <c r="I21" s="139" t="s">
        <v>28</v>
      </c>
      <c r="J21" s="142" t="s">
        <v>34</v>
      </c>
      <c r="K21" s="37"/>
      <c r="L21" s="62"/>
      <c r="S21" s="37"/>
      <c r="T21" s="37"/>
      <c r="U21" s="37"/>
      <c r="V21" s="37"/>
      <c r="W21" s="37"/>
      <c r="X21" s="37"/>
      <c r="Y21" s="37"/>
      <c r="Z21" s="37"/>
      <c r="AA21" s="37"/>
      <c r="AB21" s="37"/>
      <c r="AC21" s="37"/>
      <c r="AD21" s="37"/>
      <c r="AE21" s="37"/>
    </row>
    <row r="22" s="2" customFormat="1" ht="6.96" customHeight="1">
      <c r="A22" s="37"/>
      <c r="B22" s="43"/>
      <c r="C22" s="37"/>
      <c r="D22" s="37"/>
      <c r="E22" s="37"/>
      <c r="F22" s="37"/>
      <c r="G22" s="37"/>
      <c r="H22" s="37"/>
      <c r="I22" s="37"/>
      <c r="J22" s="37"/>
      <c r="K22" s="37"/>
      <c r="L22" s="62"/>
      <c r="S22" s="37"/>
      <c r="T22" s="37"/>
      <c r="U22" s="37"/>
      <c r="V22" s="37"/>
      <c r="W22" s="37"/>
      <c r="X22" s="37"/>
      <c r="Y22" s="37"/>
      <c r="Z22" s="37"/>
      <c r="AA22" s="37"/>
      <c r="AB22" s="37"/>
      <c r="AC22" s="37"/>
      <c r="AD22" s="37"/>
      <c r="AE22" s="37"/>
    </row>
    <row r="23" s="2" customFormat="1" ht="12" customHeight="1">
      <c r="A23" s="37"/>
      <c r="B23" s="43"/>
      <c r="C23" s="37"/>
      <c r="D23" s="139" t="s">
        <v>36</v>
      </c>
      <c r="E23" s="37"/>
      <c r="F23" s="37"/>
      <c r="G23" s="37"/>
      <c r="H23" s="37"/>
      <c r="I23" s="139" t="s">
        <v>25</v>
      </c>
      <c r="J23" s="142" t="s">
        <v>32</v>
      </c>
      <c r="K23" s="37"/>
      <c r="L23" s="62"/>
      <c r="S23" s="37"/>
      <c r="T23" s="37"/>
      <c r="U23" s="37"/>
      <c r="V23" s="37"/>
      <c r="W23" s="37"/>
      <c r="X23" s="37"/>
      <c r="Y23" s="37"/>
      <c r="Z23" s="37"/>
      <c r="AA23" s="37"/>
      <c r="AB23" s="37"/>
      <c r="AC23" s="37"/>
      <c r="AD23" s="37"/>
      <c r="AE23" s="37"/>
    </row>
    <row r="24" s="2" customFormat="1" ht="18" customHeight="1">
      <c r="A24" s="37"/>
      <c r="B24" s="43"/>
      <c r="C24" s="37"/>
      <c r="D24" s="37"/>
      <c r="E24" s="142" t="s">
        <v>33</v>
      </c>
      <c r="F24" s="37"/>
      <c r="G24" s="37"/>
      <c r="H24" s="37"/>
      <c r="I24" s="139" t="s">
        <v>28</v>
      </c>
      <c r="J24" s="142" t="s">
        <v>34</v>
      </c>
      <c r="K24" s="37"/>
      <c r="L24" s="62"/>
      <c r="S24" s="37"/>
      <c r="T24" s="37"/>
      <c r="U24" s="37"/>
      <c r="V24" s="37"/>
      <c r="W24" s="37"/>
      <c r="X24" s="37"/>
      <c r="Y24" s="37"/>
      <c r="Z24" s="37"/>
      <c r="AA24" s="37"/>
      <c r="AB24" s="37"/>
      <c r="AC24" s="37"/>
      <c r="AD24" s="37"/>
      <c r="AE24" s="37"/>
    </row>
    <row r="25" s="2" customFormat="1" ht="6.96" customHeight="1">
      <c r="A25" s="37"/>
      <c r="B25" s="43"/>
      <c r="C25" s="37"/>
      <c r="D25" s="37"/>
      <c r="E25" s="37"/>
      <c r="F25" s="37"/>
      <c r="G25" s="37"/>
      <c r="H25" s="37"/>
      <c r="I25" s="37"/>
      <c r="J25" s="37"/>
      <c r="K25" s="37"/>
      <c r="L25" s="62"/>
      <c r="S25" s="37"/>
      <c r="T25" s="37"/>
      <c r="U25" s="37"/>
      <c r="V25" s="37"/>
      <c r="W25" s="37"/>
      <c r="X25" s="37"/>
      <c r="Y25" s="37"/>
      <c r="Z25" s="37"/>
      <c r="AA25" s="37"/>
      <c r="AB25" s="37"/>
      <c r="AC25" s="37"/>
      <c r="AD25" s="37"/>
      <c r="AE25" s="37"/>
    </row>
    <row r="26" s="2" customFormat="1" ht="12" customHeight="1">
      <c r="A26" s="37"/>
      <c r="B26" s="43"/>
      <c r="C26" s="37"/>
      <c r="D26" s="139" t="s">
        <v>37</v>
      </c>
      <c r="E26" s="37"/>
      <c r="F26" s="37"/>
      <c r="G26" s="37"/>
      <c r="H26" s="37"/>
      <c r="I26" s="37"/>
      <c r="J26" s="37"/>
      <c r="K26" s="37"/>
      <c r="L26" s="62"/>
      <c r="S26" s="37"/>
      <c r="T26" s="37"/>
      <c r="U26" s="37"/>
      <c r="V26" s="37"/>
      <c r="W26" s="37"/>
      <c r="X26" s="37"/>
      <c r="Y26" s="37"/>
      <c r="Z26" s="37"/>
      <c r="AA26" s="37"/>
      <c r="AB26" s="37"/>
      <c r="AC26" s="37"/>
      <c r="AD26" s="37"/>
      <c r="AE26" s="37"/>
    </row>
    <row r="27" s="8" customFormat="1" ht="16.5" customHeight="1">
      <c r="A27" s="144"/>
      <c r="B27" s="145"/>
      <c r="C27" s="144"/>
      <c r="D27" s="144"/>
      <c r="E27" s="146" t="s">
        <v>1</v>
      </c>
      <c r="F27" s="146"/>
      <c r="G27" s="146"/>
      <c r="H27" s="146"/>
      <c r="I27" s="144"/>
      <c r="J27" s="144"/>
      <c r="K27" s="144"/>
      <c r="L27" s="147"/>
      <c r="S27" s="144"/>
      <c r="T27" s="144"/>
      <c r="U27" s="144"/>
      <c r="V27" s="144"/>
      <c r="W27" s="144"/>
      <c r="X27" s="144"/>
      <c r="Y27" s="144"/>
      <c r="Z27" s="144"/>
      <c r="AA27" s="144"/>
      <c r="AB27" s="144"/>
      <c r="AC27" s="144"/>
      <c r="AD27" s="144"/>
      <c r="AE27" s="144"/>
    </row>
    <row r="28" s="2" customFormat="1" ht="6.96" customHeight="1">
      <c r="A28" s="37"/>
      <c r="B28" s="43"/>
      <c r="C28" s="37"/>
      <c r="D28" s="37"/>
      <c r="E28" s="37"/>
      <c r="F28" s="37"/>
      <c r="G28" s="37"/>
      <c r="H28" s="37"/>
      <c r="I28" s="37"/>
      <c r="J28" s="37"/>
      <c r="K28" s="37"/>
      <c r="L28" s="62"/>
      <c r="S28" s="37"/>
      <c r="T28" s="37"/>
      <c r="U28" s="37"/>
      <c r="V28" s="37"/>
      <c r="W28" s="37"/>
      <c r="X28" s="37"/>
      <c r="Y28" s="37"/>
      <c r="Z28" s="37"/>
      <c r="AA28" s="37"/>
      <c r="AB28" s="37"/>
      <c r="AC28" s="37"/>
      <c r="AD28" s="37"/>
      <c r="AE28" s="37"/>
    </row>
    <row r="29" s="2" customFormat="1" ht="6.96" customHeight="1">
      <c r="A29" s="37"/>
      <c r="B29" s="43"/>
      <c r="C29" s="37"/>
      <c r="D29" s="148"/>
      <c r="E29" s="148"/>
      <c r="F29" s="148"/>
      <c r="G29" s="148"/>
      <c r="H29" s="148"/>
      <c r="I29" s="148"/>
      <c r="J29" s="148"/>
      <c r="K29" s="148"/>
      <c r="L29" s="62"/>
      <c r="S29" s="37"/>
      <c r="T29" s="37"/>
      <c r="U29" s="37"/>
      <c r="V29" s="37"/>
      <c r="W29" s="37"/>
      <c r="X29" s="37"/>
      <c r="Y29" s="37"/>
      <c r="Z29" s="37"/>
      <c r="AA29" s="37"/>
      <c r="AB29" s="37"/>
      <c r="AC29" s="37"/>
      <c r="AD29" s="37"/>
      <c r="AE29" s="37"/>
    </row>
    <row r="30" s="2" customFormat="1" ht="25.44" customHeight="1">
      <c r="A30" s="37"/>
      <c r="B30" s="43"/>
      <c r="C30" s="37"/>
      <c r="D30" s="149" t="s">
        <v>38</v>
      </c>
      <c r="E30" s="37"/>
      <c r="F30" s="37"/>
      <c r="G30" s="37"/>
      <c r="H30" s="37"/>
      <c r="I30" s="37"/>
      <c r="J30" s="150">
        <f>ROUND(J117, 2)</f>
        <v>0</v>
      </c>
      <c r="K30" s="37"/>
      <c r="L30" s="62"/>
      <c r="S30" s="37"/>
      <c r="T30" s="37"/>
      <c r="U30" s="37"/>
      <c r="V30" s="37"/>
      <c r="W30" s="37"/>
      <c r="X30" s="37"/>
      <c r="Y30" s="37"/>
      <c r="Z30" s="37"/>
      <c r="AA30" s="37"/>
      <c r="AB30" s="37"/>
      <c r="AC30" s="37"/>
      <c r="AD30" s="37"/>
      <c r="AE30" s="37"/>
    </row>
    <row r="31" s="2" customFormat="1" ht="6.96" customHeight="1">
      <c r="A31" s="37"/>
      <c r="B31" s="43"/>
      <c r="C31" s="37"/>
      <c r="D31" s="148"/>
      <c r="E31" s="148"/>
      <c r="F31" s="148"/>
      <c r="G31" s="148"/>
      <c r="H31" s="148"/>
      <c r="I31" s="148"/>
      <c r="J31" s="148"/>
      <c r="K31" s="148"/>
      <c r="L31" s="62"/>
      <c r="S31" s="37"/>
      <c r="T31" s="37"/>
      <c r="U31" s="37"/>
      <c r="V31" s="37"/>
      <c r="W31" s="37"/>
      <c r="X31" s="37"/>
      <c r="Y31" s="37"/>
      <c r="Z31" s="37"/>
      <c r="AA31" s="37"/>
      <c r="AB31" s="37"/>
      <c r="AC31" s="37"/>
      <c r="AD31" s="37"/>
      <c r="AE31" s="37"/>
    </row>
    <row r="32" s="2" customFormat="1" ht="14.4" customHeight="1">
      <c r="A32" s="37"/>
      <c r="B32" s="43"/>
      <c r="C32" s="37"/>
      <c r="D32" s="37"/>
      <c r="E32" s="37"/>
      <c r="F32" s="151" t="s">
        <v>40</v>
      </c>
      <c r="G32" s="37"/>
      <c r="H32" s="37"/>
      <c r="I32" s="151" t="s">
        <v>39</v>
      </c>
      <c r="J32" s="151" t="s">
        <v>41</v>
      </c>
      <c r="K32" s="37"/>
      <c r="L32" s="62"/>
      <c r="S32" s="37"/>
      <c r="T32" s="37"/>
      <c r="U32" s="37"/>
      <c r="V32" s="37"/>
      <c r="W32" s="37"/>
      <c r="X32" s="37"/>
      <c r="Y32" s="37"/>
      <c r="Z32" s="37"/>
      <c r="AA32" s="37"/>
      <c r="AB32" s="37"/>
      <c r="AC32" s="37"/>
      <c r="AD32" s="37"/>
      <c r="AE32" s="37"/>
    </row>
    <row r="33" s="2" customFormat="1" ht="14.4" customHeight="1">
      <c r="A33" s="37"/>
      <c r="B33" s="43"/>
      <c r="C33" s="37"/>
      <c r="D33" s="152" t="s">
        <v>42</v>
      </c>
      <c r="E33" s="139" t="s">
        <v>43</v>
      </c>
      <c r="F33" s="153">
        <f>ROUND((SUM(BE117:BE136)),  2)</f>
        <v>0</v>
      </c>
      <c r="G33" s="37"/>
      <c r="H33" s="37"/>
      <c r="I33" s="154">
        <v>0.20999999999999999</v>
      </c>
      <c r="J33" s="153">
        <f>ROUND(((SUM(BE117:BE136))*I33),  2)</f>
        <v>0</v>
      </c>
      <c r="K33" s="37"/>
      <c r="L33" s="62"/>
      <c r="S33" s="37"/>
      <c r="T33" s="37"/>
      <c r="U33" s="37"/>
      <c r="V33" s="37"/>
      <c r="W33" s="37"/>
      <c r="X33" s="37"/>
      <c r="Y33" s="37"/>
      <c r="Z33" s="37"/>
      <c r="AA33" s="37"/>
      <c r="AB33" s="37"/>
      <c r="AC33" s="37"/>
      <c r="AD33" s="37"/>
      <c r="AE33" s="37"/>
    </row>
    <row r="34" s="2" customFormat="1" ht="14.4" customHeight="1">
      <c r="A34" s="37"/>
      <c r="B34" s="43"/>
      <c r="C34" s="37"/>
      <c r="D34" s="37"/>
      <c r="E34" s="139" t="s">
        <v>44</v>
      </c>
      <c r="F34" s="153">
        <f>ROUND((SUM(BF117:BF136)),  2)</f>
        <v>0</v>
      </c>
      <c r="G34" s="37"/>
      <c r="H34" s="37"/>
      <c r="I34" s="154">
        <v>0.12</v>
      </c>
      <c r="J34" s="153">
        <f>ROUND(((SUM(BF117:BF136))*I34),  2)</f>
        <v>0</v>
      </c>
      <c r="K34" s="37"/>
      <c r="L34" s="62"/>
      <c r="S34" s="37"/>
      <c r="T34" s="37"/>
      <c r="U34" s="37"/>
      <c r="V34" s="37"/>
      <c r="W34" s="37"/>
      <c r="X34" s="37"/>
      <c r="Y34" s="37"/>
      <c r="Z34" s="37"/>
      <c r="AA34" s="37"/>
      <c r="AB34" s="37"/>
      <c r="AC34" s="37"/>
      <c r="AD34" s="37"/>
      <c r="AE34" s="37"/>
    </row>
    <row r="35" hidden="1" s="2" customFormat="1" ht="14.4" customHeight="1">
      <c r="A35" s="37"/>
      <c r="B35" s="43"/>
      <c r="C35" s="37"/>
      <c r="D35" s="37"/>
      <c r="E35" s="139" t="s">
        <v>45</v>
      </c>
      <c r="F35" s="153">
        <f>ROUND((SUM(BG117:BG136)),  2)</f>
        <v>0</v>
      </c>
      <c r="G35" s="37"/>
      <c r="H35" s="37"/>
      <c r="I35" s="154">
        <v>0.20999999999999999</v>
      </c>
      <c r="J35" s="153">
        <f>0</f>
        <v>0</v>
      </c>
      <c r="K35" s="37"/>
      <c r="L35" s="62"/>
      <c r="S35" s="37"/>
      <c r="T35" s="37"/>
      <c r="U35" s="37"/>
      <c r="V35" s="37"/>
      <c r="W35" s="37"/>
      <c r="X35" s="37"/>
      <c r="Y35" s="37"/>
      <c r="Z35" s="37"/>
      <c r="AA35" s="37"/>
      <c r="AB35" s="37"/>
      <c r="AC35" s="37"/>
      <c r="AD35" s="37"/>
      <c r="AE35" s="37"/>
    </row>
    <row r="36" hidden="1" s="2" customFormat="1" ht="14.4" customHeight="1">
      <c r="A36" s="37"/>
      <c r="B36" s="43"/>
      <c r="C36" s="37"/>
      <c r="D36" s="37"/>
      <c r="E36" s="139" t="s">
        <v>46</v>
      </c>
      <c r="F36" s="153">
        <f>ROUND((SUM(BH117:BH136)),  2)</f>
        <v>0</v>
      </c>
      <c r="G36" s="37"/>
      <c r="H36" s="37"/>
      <c r="I36" s="154">
        <v>0.12</v>
      </c>
      <c r="J36" s="153">
        <f>0</f>
        <v>0</v>
      </c>
      <c r="K36" s="37"/>
      <c r="L36" s="62"/>
      <c r="S36" s="37"/>
      <c r="T36" s="37"/>
      <c r="U36" s="37"/>
      <c r="V36" s="37"/>
      <c r="W36" s="37"/>
      <c r="X36" s="37"/>
      <c r="Y36" s="37"/>
      <c r="Z36" s="37"/>
      <c r="AA36" s="37"/>
      <c r="AB36" s="37"/>
      <c r="AC36" s="37"/>
      <c r="AD36" s="37"/>
      <c r="AE36" s="37"/>
    </row>
    <row r="37" hidden="1" s="2" customFormat="1" ht="14.4" customHeight="1">
      <c r="A37" s="37"/>
      <c r="B37" s="43"/>
      <c r="C37" s="37"/>
      <c r="D37" s="37"/>
      <c r="E37" s="139" t="s">
        <v>47</v>
      </c>
      <c r="F37" s="153">
        <f>ROUND((SUM(BI117:BI136)),  2)</f>
        <v>0</v>
      </c>
      <c r="G37" s="37"/>
      <c r="H37" s="37"/>
      <c r="I37" s="154">
        <v>0</v>
      </c>
      <c r="J37" s="153">
        <f>0</f>
        <v>0</v>
      </c>
      <c r="K37" s="37"/>
      <c r="L37" s="62"/>
      <c r="S37" s="37"/>
      <c r="T37" s="37"/>
      <c r="U37" s="37"/>
      <c r="V37" s="37"/>
      <c r="W37" s="37"/>
      <c r="X37" s="37"/>
      <c r="Y37" s="37"/>
      <c r="Z37" s="37"/>
      <c r="AA37" s="37"/>
      <c r="AB37" s="37"/>
      <c r="AC37" s="37"/>
      <c r="AD37" s="37"/>
      <c r="AE37" s="37"/>
    </row>
    <row r="38" s="2" customFormat="1" ht="6.96" customHeight="1">
      <c r="A38" s="37"/>
      <c r="B38" s="43"/>
      <c r="C38" s="37"/>
      <c r="D38" s="37"/>
      <c r="E38" s="37"/>
      <c r="F38" s="37"/>
      <c r="G38" s="37"/>
      <c r="H38" s="37"/>
      <c r="I38" s="37"/>
      <c r="J38" s="37"/>
      <c r="K38" s="37"/>
      <c r="L38" s="62"/>
      <c r="S38" s="37"/>
      <c r="T38" s="37"/>
      <c r="U38" s="37"/>
      <c r="V38" s="37"/>
      <c r="W38" s="37"/>
      <c r="X38" s="37"/>
      <c r="Y38" s="37"/>
      <c r="Z38" s="37"/>
      <c r="AA38" s="37"/>
      <c r="AB38" s="37"/>
      <c r="AC38" s="37"/>
      <c r="AD38" s="37"/>
      <c r="AE38" s="37"/>
    </row>
    <row r="39" s="2" customFormat="1" ht="25.44" customHeight="1">
      <c r="A39" s="37"/>
      <c r="B39" s="43"/>
      <c r="C39" s="155"/>
      <c r="D39" s="156" t="s">
        <v>48</v>
      </c>
      <c r="E39" s="157"/>
      <c r="F39" s="157"/>
      <c r="G39" s="158" t="s">
        <v>49</v>
      </c>
      <c r="H39" s="159" t="s">
        <v>50</v>
      </c>
      <c r="I39" s="157"/>
      <c r="J39" s="160">
        <f>SUM(J30:J37)</f>
        <v>0</v>
      </c>
      <c r="K39" s="161"/>
      <c r="L39" s="62"/>
      <c r="S39" s="37"/>
      <c r="T39" s="37"/>
      <c r="U39" s="37"/>
      <c r="V39" s="37"/>
      <c r="W39" s="37"/>
      <c r="X39" s="37"/>
      <c r="Y39" s="37"/>
      <c r="Z39" s="37"/>
      <c r="AA39" s="37"/>
      <c r="AB39" s="37"/>
      <c r="AC39" s="37"/>
      <c r="AD39" s="37"/>
      <c r="AE39" s="37"/>
    </row>
    <row r="40" s="2" customFormat="1" ht="14.4" customHeight="1">
      <c r="A40" s="37"/>
      <c r="B40" s="43"/>
      <c r="C40" s="37"/>
      <c r="D40" s="37"/>
      <c r="E40" s="37"/>
      <c r="F40" s="37"/>
      <c r="G40" s="37"/>
      <c r="H40" s="37"/>
      <c r="I40" s="37"/>
      <c r="J40" s="37"/>
      <c r="K40" s="37"/>
      <c r="L40" s="62"/>
      <c r="S40" s="37"/>
      <c r="T40" s="37"/>
      <c r="U40" s="37"/>
      <c r="V40" s="37"/>
      <c r="W40" s="37"/>
      <c r="X40" s="37"/>
      <c r="Y40" s="37"/>
      <c r="Z40" s="37"/>
      <c r="AA40" s="37"/>
      <c r="AB40" s="37"/>
      <c r="AC40" s="37"/>
      <c r="AD40" s="37"/>
      <c r="AE40" s="37"/>
    </row>
    <row r="41" s="1" customFormat="1" ht="14.4" customHeight="1">
      <c r="B41" s="19"/>
      <c r="L41" s="19"/>
    </row>
    <row r="42" s="1" customFormat="1" ht="14.4" customHeight="1">
      <c r="B42" s="19"/>
      <c r="L42" s="19"/>
    </row>
    <row r="43" s="1" customFormat="1" ht="14.4" customHeight="1">
      <c r="B43" s="19"/>
      <c r="L43" s="19"/>
    </row>
    <row r="44" s="1" customFormat="1" ht="14.4" customHeight="1">
      <c r="B44" s="19"/>
      <c r="L44" s="19"/>
    </row>
    <row r="45" s="1" customFormat="1" ht="14.4" customHeight="1">
      <c r="B45" s="19"/>
      <c r="L45" s="19"/>
    </row>
    <row r="46" s="1" customFormat="1" ht="14.4" customHeight="1">
      <c r="B46" s="19"/>
      <c r="L46" s="19"/>
    </row>
    <row r="47" s="1" customFormat="1" ht="14.4" customHeight="1">
      <c r="B47" s="19"/>
      <c r="L47" s="19"/>
    </row>
    <row r="48" s="1" customFormat="1" ht="14.4" customHeight="1">
      <c r="B48" s="19"/>
      <c r="L48" s="19"/>
    </row>
    <row r="49" s="1" customFormat="1" ht="14.4" customHeight="1">
      <c r="B49" s="19"/>
      <c r="L49" s="19"/>
    </row>
    <row r="50" s="2" customFormat="1" ht="14.4" customHeight="1">
      <c r="B50" s="62"/>
      <c r="D50" s="162" t="s">
        <v>51</v>
      </c>
      <c r="E50" s="163"/>
      <c r="F50" s="163"/>
      <c r="G50" s="162" t="s">
        <v>52</v>
      </c>
      <c r="H50" s="163"/>
      <c r="I50" s="163"/>
      <c r="J50" s="163"/>
      <c r="K50" s="163"/>
      <c r="L50" s="62"/>
    </row>
    <row r="51">
      <c r="B51" s="19"/>
      <c r="L51" s="19"/>
    </row>
    <row r="52">
      <c r="B52" s="19"/>
      <c r="L52" s="19"/>
    </row>
    <row r="53">
      <c r="B53" s="19"/>
      <c r="L53" s="19"/>
    </row>
    <row r="54">
      <c r="B54" s="19"/>
      <c r="L54" s="19"/>
    </row>
    <row r="55">
      <c r="B55" s="19"/>
      <c r="L55" s="19"/>
    </row>
    <row r="56">
      <c r="B56" s="19"/>
      <c r="L56" s="19"/>
    </row>
    <row r="57">
      <c r="B57" s="19"/>
      <c r="L57" s="19"/>
    </row>
    <row r="58">
      <c r="B58" s="19"/>
      <c r="L58" s="19"/>
    </row>
    <row r="59">
      <c r="B59" s="19"/>
      <c r="L59" s="19"/>
    </row>
    <row r="60">
      <c r="B60" s="19"/>
      <c r="L60" s="19"/>
    </row>
    <row r="61" s="2" customFormat="1">
      <c r="A61" s="37"/>
      <c r="B61" s="43"/>
      <c r="C61" s="37"/>
      <c r="D61" s="164" t="s">
        <v>53</v>
      </c>
      <c r="E61" s="165"/>
      <c r="F61" s="166" t="s">
        <v>54</v>
      </c>
      <c r="G61" s="164" t="s">
        <v>53</v>
      </c>
      <c r="H61" s="165"/>
      <c r="I61" s="165"/>
      <c r="J61" s="167" t="s">
        <v>54</v>
      </c>
      <c r="K61" s="165"/>
      <c r="L61" s="62"/>
      <c r="S61" s="37"/>
      <c r="T61" s="37"/>
      <c r="U61" s="37"/>
      <c r="V61" s="37"/>
      <c r="W61" s="37"/>
      <c r="X61" s="37"/>
      <c r="Y61" s="37"/>
      <c r="Z61" s="37"/>
      <c r="AA61" s="37"/>
      <c r="AB61" s="37"/>
      <c r="AC61" s="37"/>
      <c r="AD61" s="37"/>
      <c r="AE61" s="37"/>
    </row>
    <row r="62">
      <c r="B62" s="19"/>
      <c r="L62" s="19"/>
    </row>
    <row r="63">
      <c r="B63" s="19"/>
      <c r="L63" s="19"/>
    </row>
    <row r="64">
      <c r="B64" s="19"/>
      <c r="L64" s="19"/>
    </row>
    <row r="65" s="2" customFormat="1">
      <c r="A65" s="37"/>
      <c r="B65" s="43"/>
      <c r="C65" s="37"/>
      <c r="D65" s="162" t="s">
        <v>55</v>
      </c>
      <c r="E65" s="168"/>
      <c r="F65" s="168"/>
      <c r="G65" s="162" t="s">
        <v>56</v>
      </c>
      <c r="H65" s="168"/>
      <c r="I65" s="168"/>
      <c r="J65" s="168"/>
      <c r="K65" s="168"/>
      <c r="L65" s="62"/>
      <c r="S65" s="37"/>
      <c r="T65" s="37"/>
      <c r="U65" s="37"/>
      <c r="V65" s="37"/>
      <c r="W65" s="37"/>
      <c r="X65" s="37"/>
      <c r="Y65" s="37"/>
      <c r="Z65" s="37"/>
      <c r="AA65" s="37"/>
      <c r="AB65" s="37"/>
      <c r="AC65" s="37"/>
      <c r="AD65" s="37"/>
      <c r="AE65" s="37"/>
    </row>
    <row r="66">
      <c r="B66" s="19"/>
      <c r="L66" s="19"/>
    </row>
    <row r="67">
      <c r="B67" s="19"/>
      <c r="L67" s="19"/>
    </row>
    <row r="68">
      <c r="B68" s="19"/>
      <c r="L68" s="19"/>
    </row>
    <row r="69">
      <c r="B69" s="19"/>
      <c r="L69" s="19"/>
    </row>
    <row r="70">
      <c r="B70" s="19"/>
      <c r="L70" s="19"/>
    </row>
    <row r="71">
      <c r="B71" s="19"/>
      <c r="L71" s="19"/>
    </row>
    <row r="72">
      <c r="B72" s="19"/>
      <c r="L72" s="19"/>
    </row>
    <row r="73">
      <c r="B73" s="19"/>
      <c r="L73" s="19"/>
    </row>
    <row r="74">
      <c r="B74" s="19"/>
      <c r="L74" s="19"/>
    </row>
    <row r="75">
      <c r="B75" s="19"/>
      <c r="L75" s="19"/>
    </row>
    <row r="76" s="2" customFormat="1">
      <c r="A76" s="37"/>
      <c r="B76" s="43"/>
      <c r="C76" s="37"/>
      <c r="D76" s="164" t="s">
        <v>53</v>
      </c>
      <c r="E76" s="165"/>
      <c r="F76" s="166" t="s">
        <v>54</v>
      </c>
      <c r="G76" s="164" t="s">
        <v>53</v>
      </c>
      <c r="H76" s="165"/>
      <c r="I76" s="165"/>
      <c r="J76" s="167" t="s">
        <v>54</v>
      </c>
      <c r="K76" s="165"/>
      <c r="L76" s="62"/>
      <c r="S76" s="37"/>
      <c r="T76" s="37"/>
      <c r="U76" s="37"/>
      <c r="V76" s="37"/>
      <c r="W76" s="37"/>
      <c r="X76" s="37"/>
      <c r="Y76" s="37"/>
      <c r="Z76" s="37"/>
      <c r="AA76" s="37"/>
      <c r="AB76" s="37"/>
      <c r="AC76" s="37"/>
      <c r="AD76" s="37"/>
      <c r="AE76" s="37"/>
    </row>
    <row r="77" s="2" customFormat="1" ht="14.4" customHeight="1">
      <c r="A77" s="37"/>
      <c r="B77" s="169"/>
      <c r="C77" s="170"/>
      <c r="D77" s="170"/>
      <c r="E77" s="170"/>
      <c r="F77" s="170"/>
      <c r="G77" s="170"/>
      <c r="H77" s="170"/>
      <c r="I77" s="170"/>
      <c r="J77" s="170"/>
      <c r="K77" s="170"/>
      <c r="L77" s="62"/>
      <c r="S77" s="37"/>
      <c r="T77" s="37"/>
      <c r="U77" s="37"/>
      <c r="V77" s="37"/>
      <c r="W77" s="37"/>
      <c r="X77" s="37"/>
      <c r="Y77" s="37"/>
      <c r="Z77" s="37"/>
      <c r="AA77" s="37"/>
      <c r="AB77" s="37"/>
      <c r="AC77" s="37"/>
      <c r="AD77" s="37"/>
      <c r="AE77" s="37"/>
    </row>
    <row r="81" s="2" customFormat="1" ht="6.96" customHeight="1">
      <c r="A81" s="37"/>
      <c r="B81" s="171"/>
      <c r="C81" s="172"/>
      <c r="D81" s="172"/>
      <c r="E81" s="172"/>
      <c r="F81" s="172"/>
      <c r="G81" s="172"/>
      <c r="H81" s="172"/>
      <c r="I81" s="172"/>
      <c r="J81" s="172"/>
      <c r="K81" s="172"/>
      <c r="L81" s="62"/>
      <c r="S81" s="37"/>
      <c r="T81" s="37"/>
      <c r="U81" s="37"/>
      <c r="V81" s="37"/>
      <c r="W81" s="37"/>
      <c r="X81" s="37"/>
      <c r="Y81" s="37"/>
      <c r="Z81" s="37"/>
      <c r="AA81" s="37"/>
      <c r="AB81" s="37"/>
      <c r="AC81" s="37"/>
      <c r="AD81" s="37"/>
      <c r="AE81" s="37"/>
    </row>
    <row r="82" s="2" customFormat="1" ht="24.96" customHeight="1">
      <c r="A82" s="37"/>
      <c r="B82" s="38"/>
      <c r="C82" s="22" t="s">
        <v>96</v>
      </c>
      <c r="D82" s="39"/>
      <c r="E82" s="39"/>
      <c r="F82" s="39"/>
      <c r="G82" s="39"/>
      <c r="H82" s="39"/>
      <c r="I82" s="39"/>
      <c r="J82" s="39"/>
      <c r="K82" s="39"/>
      <c r="L82" s="62"/>
      <c r="S82" s="37"/>
      <c r="T82" s="37"/>
      <c r="U82" s="37"/>
      <c r="V82" s="37"/>
      <c r="W82" s="37"/>
      <c r="X82" s="37"/>
      <c r="Y82" s="37"/>
      <c r="Z82" s="37"/>
      <c r="AA82" s="37"/>
      <c r="AB82" s="37"/>
      <c r="AC82" s="37"/>
      <c r="AD82" s="37"/>
      <c r="AE82" s="37"/>
    </row>
    <row r="83" s="2" customFormat="1" ht="6.96" customHeight="1">
      <c r="A83" s="37"/>
      <c r="B83" s="38"/>
      <c r="C83" s="39"/>
      <c r="D83" s="39"/>
      <c r="E83" s="39"/>
      <c r="F83" s="39"/>
      <c r="G83" s="39"/>
      <c r="H83" s="39"/>
      <c r="I83" s="39"/>
      <c r="J83" s="39"/>
      <c r="K83" s="39"/>
      <c r="L83" s="62"/>
      <c r="S83" s="37"/>
      <c r="T83" s="37"/>
      <c r="U83" s="37"/>
      <c r="V83" s="37"/>
      <c r="W83" s="37"/>
      <c r="X83" s="37"/>
      <c r="Y83" s="37"/>
      <c r="Z83" s="37"/>
      <c r="AA83" s="37"/>
      <c r="AB83" s="37"/>
      <c r="AC83" s="37"/>
      <c r="AD83" s="37"/>
      <c r="AE83" s="37"/>
    </row>
    <row r="84" s="2" customFormat="1" ht="12" customHeight="1">
      <c r="A84" s="37"/>
      <c r="B84" s="38"/>
      <c r="C84" s="31" t="s">
        <v>16</v>
      </c>
      <c r="D84" s="39"/>
      <c r="E84" s="39"/>
      <c r="F84" s="39"/>
      <c r="G84" s="39"/>
      <c r="H84" s="39"/>
      <c r="I84" s="39"/>
      <c r="J84" s="39"/>
      <c r="K84" s="39"/>
      <c r="L84" s="62"/>
      <c r="S84" s="37"/>
      <c r="T84" s="37"/>
      <c r="U84" s="37"/>
      <c r="V84" s="37"/>
      <c r="W84" s="37"/>
      <c r="X84" s="37"/>
      <c r="Y84" s="37"/>
      <c r="Z84" s="37"/>
      <c r="AA84" s="37"/>
      <c r="AB84" s="37"/>
      <c r="AC84" s="37"/>
      <c r="AD84" s="37"/>
      <c r="AE84" s="37"/>
    </row>
    <row r="85" s="2" customFormat="1" ht="16.5" customHeight="1">
      <c r="A85" s="37"/>
      <c r="B85" s="38"/>
      <c r="C85" s="39"/>
      <c r="D85" s="39"/>
      <c r="E85" s="173" t="str">
        <f>E7</f>
        <v>OA - Gastro</v>
      </c>
      <c r="F85" s="31"/>
      <c r="G85" s="31"/>
      <c r="H85" s="31"/>
      <c r="I85" s="39"/>
      <c r="J85" s="39"/>
      <c r="K85" s="39"/>
      <c r="L85" s="62"/>
      <c r="S85" s="37"/>
      <c r="T85" s="37"/>
      <c r="U85" s="37"/>
      <c r="V85" s="37"/>
      <c r="W85" s="37"/>
      <c r="X85" s="37"/>
      <c r="Y85" s="37"/>
      <c r="Z85" s="37"/>
      <c r="AA85" s="37"/>
      <c r="AB85" s="37"/>
      <c r="AC85" s="37"/>
      <c r="AD85" s="37"/>
      <c r="AE85" s="37"/>
    </row>
    <row r="86" s="2" customFormat="1" ht="12" customHeight="1">
      <c r="A86" s="37"/>
      <c r="B86" s="38"/>
      <c r="C86" s="31" t="s">
        <v>93</v>
      </c>
      <c r="D86" s="39"/>
      <c r="E86" s="39"/>
      <c r="F86" s="39"/>
      <c r="G86" s="39"/>
      <c r="H86" s="39"/>
      <c r="I86" s="39"/>
      <c r="J86" s="39"/>
      <c r="K86" s="39"/>
      <c r="L86" s="62"/>
      <c r="S86" s="37"/>
      <c r="T86" s="37"/>
      <c r="U86" s="37"/>
      <c r="V86" s="37"/>
      <c r="W86" s="37"/>
      <c r="X86" s="37"/>
      <c r="Y86" s="37"/>
      <c r="Z86" s="37"/>
      <c r="AA86" s="37"/>
      <c r="AB86" s="37"/>
      <c r="AC86" s="37"/>
      <c r="AD86" s="37"/>
      <c r="AE86" s="37"/>
    </row>
    <row r="87" s="2" customFormat="1" ht="16.5" customHeight="1">
      <c r="A87" s="37"/>
      <c r="B87" s="38"/>
      <c r="C87" s="39"/>
      <c r="D87" s="39"/>
      <c r="E87" s="75" t="str">
        <f>E9</f>
        <v>VRN - Vedlejší rozpočtové náklady</v>
      </c>
      <c r="F87" s="39"/>
      <c r="G87" s="39"/>
      <c r="H87" s="39"/>
      <c r="I87" s="39"/>
      <c r="J87" s="39"/>
      <c r="K87" s="39"/>
      <c r="L87" s="62"/>
      <c r="S87" s="37"/>
      <c r="T87" s="37"/>
      <c r="U87" s="37"/>
      <c r="V87" s="37"/>
      <c r="W87" s="37"/>
      <c r="X87" s="37"/>
      <c r="Y87" s="37"/>
      <c r="Z87" s="37"/>
      <c r="AA87" s="37"/>
      <c r="AB87" s="37"/>
      <c r="AC87" s="37"/>
      <c r="AD87" s="37"/>
      <c r="AE87" s="37"/>
    </row>
    <row r="88" s="2" customFormat="1" ht="6.96" customHeight="1">
      <c r="A88" s="37"/>
      <c r="B88" s="38"/>
      <c r="C88" s="39"/>
      <c r="D88" s="39"/>
      <c r="E88" s="39"/>
      <c r="F88" s="39"/>
      <c r="G88" s="39"/>
      <c r="H88" s="39"/>
      <c r="I88" s="39"/>
      <c r="J88" s="39"/>
      <c r="K88" s="39"/>
      <c r="L88" s="62"/>
      <c r="S88" s="37"/>
      <c r="T88" s="37"/>
      <c r="U88" s="37"/>
      <c r="V88" s="37"/>
      <c r="W88" s="37"/>
      <c r="X88" s="37"/>
      <c r="Y88" s="37"/>
      <c r="Z88" s="37"/>
      <c r="AA88" s="37"/>
      <c r="AB88" s="37"/>
      <c r="AC88" s="37"/>
      <c r="AD88" s="37"/>
      <c r="AE88" s="37"/>
    </row>
    <row r="89" s="2" customFormat="1" ht="12" customHeight="1">
      <c r="A89" s="37"/>
      <c r="B89" s="38"/>
      <c r="C89" s="31" t="s">
        <v>20</v>
      </c>
      <c r="D89" s="39"/>
      <c r="E89" s="39"/>
      <c r="F89" s="26" t="str">
        <f>F12</f>
        <v xml:space="preserve">Kotlářská 263/9, Veveří, 602 00 Brno </v>
      </c>
      <c r="G89" s="39"/>
      <c r="H89" s="39"/>
      <c r="I89" s="31" t="s">
        <v>22</v>
      </c>
      <c r="J89" s="78" t="str">
        <f>IF(J12="","",J12)</f>
        <v>20. 5. 2025</v>
      </c>
      <c r="K89" s="39"/>
      <c r="L89" s="62"/>
      <c r="S89" s="37"/>
      <c r="T89" s="37"/>
      <c r="U89" s="37"/>
      <c r="V89" s="37"/>
      <c r="W89" s="37"/>
      <c r="X89" s="37"/>
      <c r="Y89" s="37"/>
      <c r="Z89" s="37"/>
      <c r="AA89" s="37"/>
      <c r="AB89" s="37"/>
      <c r="AC89" s="37"/>
      <c r="AD89" s="37"/>
      <c r="AE89" s="37"/>
    </row>
    <row r="90" s="2" customFormat="1" ht="6.96" customHeight="1">
      <c r="A90" s="37"/>
      <c r="B90" s="38"/>
      <c r="C90" s="39"/>
      <c r="D90" s="39"/>
      <c r="E90" s="39"/>
      <c r="F90" s="39"/>
      <c r="G90" s="39"/>
      <c r="H90" s="39"/>
      <c r="I90" s="39"/>
      <c r="J90" s="39"/>
      <c r="K90" s="39"/>
      <c r="L90" s="62"/>
      <c r="S90" s="37"/>
      <c r="T90" s="37"/>
      <c r="U90" s="37"/>
      <c r="V90" s="37"/>
      <c r="W90" s="37"/>
      <c r="X90" s="37"/>
      <c r="Y90" s="37"/>
      <c r="Z90" s="37"/>
      <c r="AA90" s="37"/>
      <c r="AB90" s="37"/>
      <c r="AC90" s="37"/>
      <c r="AD90" s="37"/>
      <c r="AE90" s="37"/>
    </row>
    <row r="91" s="2" customFormat="1" ht="25.65" customHeight="1">
      <c r="A91" s="37"/>
      <c r="B91" s="38"/>
      <c r="C91" s="31" t="s">
        <v>24</v>
      </c>
      <c r="D91" s="39"/>
      <c r="E91" s="39"/>
      <c r="F91" s="26" t="str">
        <f>E15</f>
        <v>OA a VOŠ Brno Kotlářská, příspěvková organizace</v>
      </c>
      <c r="G91" s="39"/>
      <c r="H91" s="39"/>
      <c r="I91" s="31" t="s">
        <v>31</v>
      </c>
      <c r="J91" s="35" t="str">
        <f>E21</f>
        <v>Múčka Veselý architekti s.r.o.</v>
      </c>
      <c r="K91" s="39"/>
      <c r="L91" s="62"/>
      <c r="S91" s="37"/>
      <c r="T91" s="37"/>
      <c r="U91" s="37"/>
      <c r="V91" s="37"/>
      <c r="W91" s="37"/>
      <c r="X91" s="37"/>
      <c r="Y91" s="37"/>
      <c r="Z91" s="37"/>
      <c r="AA91" s="37"/>
      <c r="AB91" s="37"/>
      <c r="AC91" s="37"/>
      <c r="AD91" s="37"/>
      <c r="AE91" s="37"/>
    </row>
    <row r="92" s="2" customFormat="1" ht="25.65" customHeight="1">
      <c r="A92" s="37"/>
      <c r="B92" s="38"/>
      <c r="C92" s="31" t="s">
        <v>29</v>
      </c>
      <c r="D92" s="39"/>
      <c r="E92" s="39"/>
      <c r="F92" s="26" t="str">
        <f>IF(E18="","",E18)</f>
        <v>Vyplň údaj</v>
      </c>
      <c r="G92" s="39"/>
      <c r="H92" s="39"/>
      <c r="I92" s="31" t="s">
        <v>36</v>
      </c>
      <c r="J92" s="35" t="str">
        <f>E24</f>
        <v>Múčka Veselý architekti s.r.o.</v>
      </c>
      <c r="K92" s="39"/>
      <c r="L92" s="62"/>
      <c r="S92" s="37"/>
      <c r="T92" s="37"/>
      <c r="U92" s="37"/>
      <c r="V92" s="37"/>
      <c r="W92" s="37"/>
      <c r="X92" s="37"/>
      <c r="Y92" s="37"/>
      <c r="Z92" s="37"/>
      <c r="AA92" s="37"/>
      <c r="AB92" s="37"/>
      <c r="AC92" s="37"/>
      <c r="AD92" s="37"/>
      <c r="AE92" s="37"/>
    </row>
    <row r="93" s="2" customFormat="1" ht="10.32" customHeight="1">
      <c r="A93" s="37"/>
      <c r="B93" s="38"/>
      <c r="C93" s="39"/>
      <c r="D93" s="39"/>
      <c r="E93" s="39"/>
      <c r="F93" s="39"/>
      <c r="G93" s="39"/>
      <c r="H93" s="39"/>
      <c r="I93" s="39"/>
      <c r="J93" s="39"/>
      <c r="K93" s="39"/>
      <c r="L93" s="62"/>
      <c r="S93" s="37"/>
      <c r="T93" s="37"/>
      <c r="U93" s="37"/>
      <c r="V93" s="37"/>
      <c r="W93" s="37"/>
      <c r="X93" s="37"/>
      <c r="Y93" s="37"/>
      <c r="Z93" s="37"/>
      <c r="AA93" s="37"/>
      <c r="AB93" s="37"/>
      <c r="AC93" s="37"/>
      <c r="AD93" s="37"/>
      <c r="AE93" s="37"/>
    </row>
    <row r="94" s="2" customFormat="1" ht="29.28" customHeight="1">
      <c r="A94" s="37"/>
      <c r="B94" s="38"/>
      <c r="C94" s="174" t="s">
        <v>97</v>
      </c>
      <c r="D94" s="175"/>
      <c r="E94" s="175"/>
      <c r="F94" s="175"/>
      <c r="G94" s="175"/>
      <c r="H94" s="175"/>
      <c r="I94" s="175"/>
      <c r="J94" s="176" t="s">
        <v>98</v>
      </c>
      <c r="K94" s="175"/>
      <c r="L94" s="62"/>
      <c r="S94" s="37"/>
      <c r="T94" s="37"/>
      <c r="U94" s="37"/>
      <c r="V94" s="37"/>
      <c r="W94" s="37"/>
      <c r="X94" s="37"/>
      <c r="Y94" s="37"/>
      <c r="Z94" s="37"/>
      <c r="AA94" s="37"/>
      <c r="AB94" s="37"/>
      <c r="AC94" s="37"/>
      <c r="AD94" s="37"/>
      <c r="AE94" s="37"/>
    </row>
    <row r="95" s="2" customFormat="1" ht="10.32" customHeight="1">
      <c r="A95" s="37"/>
      <c r="B95" s="38"/>
      <c r="C95" s="39"/>
      <c r="D95" s="39"/>
      <c r="E95" s="39"/>
      <c r="F95" s="39"/>
      <c r="G95" s="39"/>
      <c r="H95" s="39"/>
      <c r="I95" s="39"/>
      <c r="J95" s="39"/>
      <c r="K95" s="39"/>
      <c r="L95" s="62"/>
      <c r="S95" s="37"/>
      <c r="T95" s="37"/>
      <c r="U95" s="37"/>
      <c r="V95" s="37"/>
      <c r="W95" s="37"/>
      <c r="X95" s="37"/>
      <c r="Y95" s="37"/>
      <c r="Z95" s="37"/>
      <c r="AA95" s="37"/>
      <c r="AB95" s="37"/>
      <c r="AC95" s="37"/>
      <c r="AD95" s="37"/>
      <c r="AE95" s="37"/>
    </row>
    <row r="96" s="2" customFormat="1" ht="22.8" customHeight="1">
      <c r="A96" s="37"/>
      <c r="B96" s="38"/>
      <c r="C96" s="177" t="s">
        <v>99</v>
      </c>
      <c r="D96" s="39"/>
      <c r="E96" s="39"/>
      <c r="F96" s="39"/>
      <c r="G96" s="39"/>
      <c r="H96" s="39"/>
      <c r="I96" s="39"/>
      <c r="J96" s="109">
        <f>J117</f>
        <v>0</v>
      </c>
      <c r="K96" s="39"/>
      <c r="L96" s="62"/>
      <c r="S96" s="37"/>
      <c r="T96" s="37"/>
      <c r="U96" s="37"/>
      <c r="V96" s="37"/>
      <c r="W96" s="37"/>
      <c r="X96" s="37"/>
      <c r="Y96" s="37"/>
      <c r="Z96" s="37"/>
      <c r="AA96" s="37"/>
      <c r="AB96" s="37"/>
      <c r="AC96" s="37"/>
      <c r="AD96" s="37"/>
      <c r="AE96" s="37"/>
      <c r="AU96" s="16" t="s">
        <v>100</v>
      </c>
    </row>
    <row r="97" s="9" customFormat="1" ht="24.96" customHeight="1">
      <c r="A97" s="9"/>
      <c r="B97" s="178"/>
      <c r="C97" s="179"/>
      <c r="D97" s="180" t="s">
        <v>324</v>
      </c>
      <c r="E97" s="181"/>
      <c r="F97" s="181"/>
      <c r="G97" s="181"/>
      <c r="H97" s="181"/>
      <c r="I97" s="181"/>
      <c r="J97" s="182">
        <f>J118</f>
        <v>0</v>
      </c>
      <c r="K97" s="179"/>
      <c r="L97" s="183"/>
      <c r="S97" s="9"/>
      <c r="T97" s="9"/>
      <c r="U97" s="9"/>
      <c r="V97" s="9"/>
      <c r="W97" s="9"/>
      <c r="X97" s="9"/>
      <c r="Y97" s="9"/>
      <c r="Z97" s="9"/>
      <c r="AA97" s="9"/>
      <c r="AB97" s="9"/>
      <c r="AC97" s="9"/>
      <c r="AD97" s="9"/>
      <c r="AE97" s="9"/>
    </row>
    <row r="98" s="2" customFormat="1" ht="21.84" customHeight="1">
      <c r="A98" s="37"/>
      <c r="B98" s="38"/>
      <c r="C98" s="39"/>
      <c r="D98" s="39"/>
      <c r="E98" s="39"/>
      <c r="F98" s="39"/>
      <c r="G98" s="39"/>
      <c r="H98" s="39"/>
      <c r="I98" s="39"/>
      <c r="J98" s="39"/>
      <c r="K98" s="39"/>
      <c r="L98" s="62"/>
      <c r="S98" s="37"/>
      <c r="T98" s="37"/>
      <c r="U98" s="37"/>
      <c r="V98" s="37"/>
      <c r="W98" s="37"/>
      <c r="X98" s="37"/>
      <c r="Y98" s="37"/>
      <c r="Z98" s="37"/>
      <c r="AA98" s="37"/>
      <c r="AB98" s="37"/>
      <c r="AC98" s="37"/>
      <c r="AD98" s="37"/>
      <c r="AE98" s="37"/>
    </row>
    <row r="99" s="2" customFormat="1" ht="6.96" customHeight="1">
      <c r="A99" s="37"/>
      <c r="B99" s="65"/>
      <c r="C99" s="66"/>
      <c r="D99" s="66"/>
      <c r="E99" s="66"/>
      <c r="F99" s="66"/>
      <c r="G99" s="66"/>
      <c r="H99" s="66"/>
      <c r="I99" s="66"/>
      <c r="J99" s="66"/>
      <c r="K99" s="66"/>
      <c r="L99" s="62"/>
      <c r="S99" s="37"/>
      <c r="T99" s="37"/>
      <c r="U99" s="37"/>
      <c r="V99" s="37"/>
      <c r="W99" s="37"/>
      <c r="X99" s="37"/>
      <c r="Y99" s="37"/>
      <c r="Z99" s="37"/>
      <c r="AA99" s="37"/>
      <c r="AB99" s="37"/>
      <c r="AC99" s="37"/>
      <c r="AD99" s="37"/>
      <c r="AE99" s="37"/>
    </row>
    <row r="103" s="2" customFormat="1" ht="6.96" customHeight="1">
      <c r="A103" s="37"/>
      <c r="B103" s="67"/>
      <c r="C103" s="68"/>
      <c r="D103" s="68"/>
      <c r="E103" s="68"/>
      <c r="F103" s="68"/>
      <c r="G103" s="68"/>
      <c r="H103" s="68"/>
      <c r="I103" s="68"/>
      <c r="J103" s="68"/>
      <c r="K103" s="68"/>
      <c r="L103" s="62"/>
      <c r="S103" s="37"/>
      <c r="T103" s="37"/>
      <c r="U103" s="37"/>
      <c r="V103" s="37"/>
      <c r="W103" s="37"/>
      <c r="X103" s="37"/>
      <c r="Y103" s="37"/>
      <c r="Z103" s="37"/>
      <c r="AA103" s="37"/>
      <c r="AB103" s="37"/>
      <c r="AC103" s="37"/>
      <c r="AD103" s="37"/>
      <c r="AE103" s="37"/>
    </row>
    <row r="104" s="2" customFormat="1" ht="24.96" customHeight="1">
      <c r="A104" s="37"/>
      <c r="B104" s="38"/>
      <c r="C104" s="22" t="s">
        <v>108</v>
      </c>
      <c r="D104" s="39"/>
      <c r="E104" s="39"/>
      <c r="F104" s="39"/>
      <c r="G104" s="39"/>
      <c r="H104" s="39"/>
      <c r="I104" s="39"/>
      <c r="J104" s="39"/>
      <c r="K104" s="39"/>
      <c r="L104" s="62"/>
      <c r="S104" s="37"/>
      <c r="T104" s="37"/>
      <c r="U104" s="37"/>
      <c r="V104" s="37"/>
      <c r="W104" s="37"/>
      <c r="X104" s="37"/>
      <c r="Y104" s="37"/>
      <c r="Z104" s="37"/>
      <c r="AA104" s="37"/>
      <c r="AB104" s="37"/>
      <c r="AC104" s="37"/>
      <c r="AD104" s="37"/>
      <c r="AE104" s="37"/>
    </row>
    <row r="105" s="2" customFormat="1" ht="6.96" customHeight="1">
      <c r="A105" s="37"/>
      <c r="B105" s="38"/>
      <c r="C105" s="39"/>
      <c r="D105" s="39"/>
      <c r="E105" s="39"/>
      <c r="F105" s="39"/>
      <c r="G105" s="39"/>
      <c r="H105" s="39"/>
      <c r="I105" s="39"/>
      <c r="J105" s="39"/>
      <c r="K105" s="39"/>
      <c r="L105" s="62"/>
      <c r="S105" s="37"/>
      <c r="T105" s="37"/>
      <c r="U105" s="37"/>
      <c r="V105" s="37"/>
      <c r="W105" s="37"/>
      <c r="X105" s="37"/>
      <c r="Y105" s="37"/>
      <c r="Z105" s="37"/>
      <c r="AA105" s="37"/>
      <c r="AB105" s="37"/>
      <c r="AC105" s="37"/>
      <c r="AD105" s="37"/>
      <c r="AE105" s="37"/>
    </row>
    <row r="106" s="2" customFormat="1" ht="12" customHeight="1">
      <c r="A106" s="37"/>
      <c r="B106" s="38"/>
      <c r="C106" s="31" t="s">
        <v>16</v>
      </c>
      <c r="D106" s="39"/>
      <c r="E106" s="39"/>
      <c r="F106" s="39"/>
      <c r="G106" s="39"/>
      <c r="H106" s="39"/>
      <c r="I106" s="39"/>
      <c r="J106" s="39"/>
      <c r="K106" s="39"/>
      <c r="L106" s="62"/>
      <c r="S106" s="37"/>
      <c r="T106" s="37"/>
      <c r="U106" s="37"/>
      <c r="V106" s="37"/>
      <c r="W106" s="37"/>
      <c r="X106" s="37"/>
      <c r="Y106" s="37"/>
      <c r="Z106" s="37"/>
      <c r="AA106" s="37"/>
      <c r="AB106" s="37"/>
      <c r="AC106" s="37"/>
      <c r="AD106" s="37"/>
      <c r="AE106" s="37"/>
    </row>
    <row r="107" s="2" customFormat="1" ht="16.5" customHeight="1">
      <c r="A107" s="37"/>
      <c r="B107" s="38"/>
      <c r="C107" s="39"/>
      <c r="D107" s="39"/>
      <c r="E107" s="173" t="str">
        <f>E7</f>
        <v>OA - Gastro</v>
      </c>
      <c r="F107" s="31"/>
      <c r="G107" s="31"/>
      <c r="H107" s="31"/>
      <c r="I107" s="39"/>
      <c r="J107" s="39"/>
      <c r="K107" s="39"/>
      <c r="L107" s="62"/>
      <c r="S107" s="37"/>
      <c r="T107" s="37"/>
      <c r="U107" s="37"/>
      <c r="V107" s="37"/>
      <c r="W107" s="37"/>
      <c r="X107" s="37"/>
      <c r="Y107" s="37"/>
      <c r="Z107" s="37"/>
      <c r="AA107" s="37"/>
      <c r="AB107" s="37"/>
      <c r="AC107" s="37"/>
      <c r="AD107" s="37"/>
      <c r="AE107" s="37"/>
    </row>
    <row r="108" s="2" customFormat="1" ht="12" customHeight="1">
      <c r="A108" s="37"/>
      <c r="B108" s="38"/>
      <c r="C108" s="31" t="s">
        <v>93</v>
      </c>
      <c r="D108" s="39"/>
      <c r="E108" s="39"/>
      <c r="F108" s="39"/>
      <c r="G108" s="39"/>
      <c r="H108" s="39"/>
      <c r="I108" s="39"/>
      <c r="J108" s="39"/>
      <c r="K108" s="39"/>
      <c r="L108" s="62"/>
      <c r="S108" s="37"/>
      <c r="T108" s="37"/>
      <c r="U108" s="37"/>
      <c r="V108" s="37"/>
      <c r="W108" s="37"/>
      <c r="X108" s="37"/>
      <c r="Y108" s="37"/>
      <c r="Z108" s="37"/>
      <c r="AA108" s="37"/>
      <c r="AB108" s="37"/>
      <c r="AC108" s="37"/>
      <c r="AD108" s="37"/>
      <c r="AE108" s="37"/>
    </row>
    <row r="109" s="2" customFormat="1" ht="16.5" customHeight="1">
      <c r="A109" s="37"/>
      <c r="B109" s="38"/>
      <c r="C109" s="39"/>
      <c r="D109" s="39"/>
      <c r="E109" s="75" t="str">
        <f>E9</f>
        <v>VRN - Vedlejší rozpočtové náklady</v>
      </c>
      <c r="F109" s="39"/>
      <c r="G109" s="39"/>
      <c r="H109" s="39"/>
      <c r="I109" s="39"/>
      <c r="J109" s="39"/>
      <c r="K109" s="39"/>
      <c r="L109" s="62"/>
      <c r="S109" s="37"/>
      <c r="T109" s="37"/>
      <c r="U109" s="37"/>
      <c r="V109" s="37"/>
      <c r="W109" s="37"/>
      <c r="X109" s="37"/>
      <c r="Y109" s="37"/>
      <c r="Z109" s="37"/>
      <c r="AA109" s="37"/>
      <c r="AB109" s="37"/>
      <c r="AC109" s="37"/>
      <c r="AD109" s="37"/>
      <c r="AE109" s="37"/>
    </row>
    <row r="110" s="2" customFormat="1" ht="6.96" customHeight="1">
      <c r="A110" s="37"/>
      <c r="B110" s="38"/>
      <c r="C110" s="39"/>
      <c r="D110" s="39"/>
      <c r="E110" s="39"/>
      <c r="F110" s="39"/>
      <c r="G110" s="39"/>
      <c r="H110" s="39"/>
      <c r="I110" s="39"/>
      <c r="J110" s="39"/>
      <c r="K110" s="39"/>
      <c r="L110" s="62"/>
      <c r="S110" s="37"/>
      <c r="T110" s="37"/>
      <c r="U110" s="37"/>
      <c r="V110" s="37"/>
      <c r="W110" s="37"/>
      <c r="X110" s="37"/>
      <c r="Y110" s="37"/>
      <c r="Z110" s="37"/>
      <c r="AA110" s="37"/>
      <c r="AB110" s="37"/>
      <c r="AC110" s="37"/>
      <c r="AD110" s="37"/>
      <c r="AE110" s="37"/>
    </row>
    <row r="111" s="2" customFormat="1" ht="12" customHeight="1">
      <c r="A111" s="37"/>
      <c r="B111" s="38"/>
      <c r="C111" s="31" t="s">
        <v>20</v>
      </c>
      <c r="D111" s="39"/>
      <c r="E111" s="39"/>
      <c r="F111" s="26" t="str">
        <f>F12</f>
        <v xml:space="preserve">Kotlářská 263/9, Veveří, 602 00 Brno </v>
      </c>
      <c r="G111" s="39"/>
      <c r="H111" s="39"/>
      <c r="I111" s="31" t="s">
        <v>22</v>
      </c>
      <c r="J111" s="78" t="str">
        <f>IF(J12="","",J12)</f>
        <v>20. 5. 2025</v>
      </c>
      <c r="K111" s="39"/>
      <c r="L111" s="62"/>
      <c r="S111" s="37"/>
      <c r="T111" s="37"/>
      <c r="U111" s="37"/>
      <c r="V111" s="37"/>
      <c r="W111" s="37"/>
      <c r="X111" s="37"/>
      <c r="Y111" s="37"/>
      <c r="Z111" s="37"/>
      <c r="AA111" s="37"/>
      <c r="AB111" s="37"/>
      <c r="AC111" s="37"/>
      <c r="AD111" s="37"/>
      <c r="AE111" s="37"/>
    </row>
    <row r="112" s="2" customFormat="1" ht="6.96" customHeight="1">
      <c r="A112" s="37"/>
      <c r="B112" s="38"/>
      <c r="C112" s="39"/>
      <c r="D112" s="39"/>
      <c r="E112" s="39"/>
      <c r="F112" s="39"/>
      <c r="G112" s="39"/>
      <c r="H112" s="39"/>
      <c r="I112" s="39"/>
      <c r="J112" s="39"/>
      <c r="K112" s="39"/>
      <c r="L112" s="62"/>
      <c r="S112" s="37"/>
      <c r="T112" s="37"/>
      <c r="U112" s="37"/>
      <c r="V112" s="37"/>
      <c r="W112" s="37"/>
      <c r="X112" s="37"/>
      <c r="Y112" s="37"/>
      <c r="Z112" s="37"/>
      <c r="AA112" s="37"/>
      <c r="AB112" s="37"/>
      <c r="AC112" s="37"/>
      <c r="AD112" s="37"/>
      <c r="AE112" s="37"/>
    </row>
    <row r="113" s="2" customFormat="1" ht="25.65" customHeight="1">
      <c r="A113" s="37"/>
      <c r="B113" s="38"/>
      <c r="C113" s="31" t="s">
        <v>24</v>
      </c>
      <c r="D113" s="39"/>
      <c r="E113" s="39"/>
      <c r="F113" s="26" t="str">
        <f>E15</f>
        <v>OA a VOŠ Brno Kotlářská, příspěvková organizace</v>
      </c>
      <c r="G113" s="39"/>
      <c r="H113" s="39"/>
      <c r="I113" s="31" t="s">
        <v>31</v>
      </c>
      <c r="J113" s="35" t="str">
        <f>E21</f>
        <v>Múčka Veselý architekti s.r.o.</v>
      </c>
      <c r="K113" s="39"/>
      <c r="L113" s="62"/>
      <c r="S113" s="37"/>
      <c r="T113" s="37"/>
      <c r="U113" s="37"/>
      <c r="V113" s="37"/>
      <c r="W113" s="37"/>
      <c r="X113" s="37"/>
      <c r="Y113" s="37"/>
      <c r="Z113" s="37"/>
      <c r="AA113" s="37"/>
      <c r="AB113" s="37"/>
      <c r="AC113" s="37"/>
      <c r="AD113" s="37"/>
      <c r="AE113" s="37"/>
    </row>
    <row r="114" s="2" customFormat="1" ht="25.65" customHeight="1">
      <c r="A114" s="37"/>
      <c r="B114" s="38"/>
      <c r="C114" s="31" t="s">
        <v>29</v>
      </c>
      <c r="D114" s="39"/>
      <c r="E114" s="39"/>
      <c r="F114" s="26" t="str">
        <f>IF(E18="","",E18)</f>
        <v>Vyplň údaj</v>
      </c>
      <c r="G114" s="39"/>
      <c r="H114" s="39"/>
      <c r="I114" s="31" t="s">
        <v>36</v>
      </c>
      <c r="J114" s="35" t="str">
        <f>E24</f>
        <v>Múčka Veselý architekti s.r.o.</v>
      </c>
      <c r="K114" s="39"/>
      <c r="L114" s="62"/>
      <c r="S114" s="37"/>
      <c r="T114" s="37"/>
      <c r="U114" s="37"/>
      <c r="V114" s="37"/>
      <c r="W114" s="37"/>
      <c r="X114" s="37"/>
      <c r="Y114" s="37"/>
      <c r="Z114" s="37"/>
      <c r="AA114" s="37"/>
      <c r="AB114" s="37"/>
      <c r="AC114" s="37"/>
      <c r="AD114" s="37"/>
      <c r="AE114" s="37"/>
    </row>
    <row r="115" s="2" customFormat="1" ht="10.32" customHeight="1">
      <c r="A115" s="37"/>
      <c r="B115" s="38"/>
      <c r="C115" s="39"/>
      <c r="D115" s="39"/>
      <c r="E115" s="39"/>
      <c r="F115" s="39"/>
      <c r="G115" s="39"/>
      <c r="H115" s="39"/>
      <c r="I115" s="39"/>
      <c r="J115" s="39"/>
      <c r="K115" s="39"/>
      <c r="L115" s="62"/>
      <c r="S115" s="37"/>
      <c r="T115" s="37"/>
      <c r="U115" s="37"/>
      <c r="V115" s="37"/>
      <c r="W115" s="37"/>
      <c r="X115" s="37"/>
      <c r="Y115" s="37"/>
      <c r="Z115" s="37"/>
      <c r="AA115" s="37"/>
      <c r="AB115" s="37"/>
      <c r="AC115" s="37"/>
      <c r="AD115" s="37"/>
      <c r="AE115" s="37"/>
    </row>
    <row r="116" s="11" customFormat="1" ht="29.28" customHeight="1">
      <c r="A116" s="190"/>
      <c r="B116" s="191"/>
      <c r="C116" s="192" t="s">
        <v>109</v>
      </c>
      <c r="D116" s="193" t="s">
        <v>63</v>
      </c>
      <c r="E116" s="193" t="s">
        <v>59</v>
      </c>
      <c r="F116" s="193" t="s">
        <v>60</v>
      </c>
      <c r="G116" s="193" t="s">
        <v>110</v>
      </c>
      <c r="H116" s="193" t="s">
        <v>111</v>
      </c>
      <c r="I116" s="193" t="s">
        <v>112</v>
      </c>
      <c r="J116" s="193" t="s">
        <v>98</v>
      </c>
      <c r="K116" s="194" t="s">
        <v>113</v>
      </c>
      <c r="L116" s="195"/>
      <c r="M116" s="99" t="s">
        <v>1</v>
      </c>
      <c r="N116" s="100" t="s">
        <v>42</v>
      </c>
      <c r="O116" s="100" t="s">
        <v>114</v>
      </c>
      <c r="P116" s="100" t="s">
        <v>115</v>
      </c>
      <c r="Q116" s="100" t="s">
        <v>116</v>
      </c>
      <c r="R116" s="100" t="s">
        <v>117</v>
      </c>
      <c r="S116" s="100" t="s">
        <v>118</v>
      </c>
      <c r="T116" s="101" t="s">
        <v>119</v>
      </c>
      <c r="U116" s="190"/>
      <c r="V116" s="190"/>
      <c r="W116" s="190"/>
      <c r="X116" s="190"/>
      <c r="Y116" s="190"/>
      <c r="Z116" s="190"/>
      <c r="AA116" s="190"/>
      <c r="AB116" s="190"/>
      <c r="AC116" s="190"/>
      <c r="AD116" s="190"/>
      <c r="AE116" s="190"/>
    </row>
    <row r="117" s="2" customFormat="1" ht="22.8" customHeight="1">
      <c r="A117" s="37"/>
      <c r="B117" s="38"/>
      <c r="C117" s="106" t="s">
        <v>120</v>
      </c>
      <c r="D117" s="39"/>
      <c r="E117" s="39"/>
      <c r="F117" s="39"/>
      <c r="G117" s="39"/>
      <c r="H117" s="39"/>
      <c r="I117" s="39"/>
      <c r="J117" s="196">
        <f>BK117</f>
        <v>0</v>
      </c>
      <c r="K117" s="39"/>
      <c r="L117" s="43"/>
      <c r="M117" s="102"/>
      <c r="N117" s="197"/>
      <c r="O117" s="103"/>
      <c r="P117" s="198">
        <f>P118</f>
        <v>0</v>
      </c>
      <c r="Q117" s="103"/>
      <c r="R117" s="198">
        <f>R118</f>
        <v>0</v>
      </c>
      <c r="S117" s="103"/>
      <c r="T117" s="199">
        <f>T118</f>
        <v>0</v>
      </c>
      <c r="U117" s="37"/>
      <c r="V117" s="37"/>
      <c r="W117" s="37"/>
      <c r="X117" s="37"/>
      <c r="Y117" s="37"/>
      <c r="Z117" s="37"/>
      <c r="AA117" s="37"/>
      <c r="AB117" s="37"/>
      <c r="AC117" s="37"/>
      <c r="AD117" s="37"/>
      <c r="AE117" s="37"/>
      <c r="AT117" s="16" t="s">
        <v>77</v>
      </c>
      <c r="AU117" s="16" t="s">
        <v>100</v>
      </c>
      <c r="BK117" s="200">
        <f>BK118</f>
        <v>0</v>
      </c>
    </row>
    <row r="118" s="12" customFormat="1" ht="25.92" customHeight="1">
      <c r="A118" s="12"/>
      <c r="B118" s="201"/>
      <c r="C118" s="202"/>
      <c r="D118" s="203" t="s">
        <v>77</v>
      </c>
      <c r="E118" s="204" t="s">
        <v>89</v>
      </c>
      <c r="F118" s="204" t="s">
        <v>90</v>
      </c>
      <c r="G118" s="202"/>
      <c r="H118" s="202"/>
      <c r="I118" s="205"/>
      <c r="J118" s="206">
        <f>BK118</f>
        <v>0</v>
      </c>
      <c r="K118" s="202"/>
      <c r="L118" s="207"/>
      <c r="M118" s="208"/>
      <c r="N118" s="209"/>
      <c r="O118" s="209"/>
      <c r="P118" s="210">
        <f>SUM(P119:P136)</f>
        <v>0</v>
      </c>
      <c r="Q118" s="209"/>
      <c r="R118" s="210">
        <f>SUM(R119:R136)</f>
        <v>0</v>
      </c>
      <c r="S118" s="209"/>
      <c r="T118" s="211">
        <f>SUM(T119:T136)</f>
        <v>0</v>
      </c>
      <c r="U118" s="12"/>
      <c r="V118" s="12"/>
      <c r="W118" s="12"/>
      <c r="X118" s="12"/>
      <c r="Y118" s="12"/>
      <c r="Z118" s="12"/>
      <c r="AA118" s="12"/>
      <c r="AB118" s="12"/>
      <c r="AC118" s="12"/>
      <c r="AD118" s="12"/>
      <c r="AE118" s="12"/>
      <c r="AR118" s="212" t="s">
        <v>325</v>
      </c>
      <c r="AT118" s="213" t="s">
        <v>77</v>
      </c>
      <c r="AU118" s="213" t="s">
        <v>78</v>
      </c>
      <c r="AY118" s="212" t="s">
        <v>123</v>
      </c>
      <c r="BK118" s="214">
        <f>SUM(BK119:BK136)</f>
        <v>0</v>
      </c>
    </row>
    <row r="119" s="2" customFormat="1" ht="16.5" customHeight="1">
      <c r="A119" s="37"/>
      <c r="B119" s="38"/>
      <c r="C119" s="215" t="s">
        <v>128</v>
      </c>
      <c r="D119" s="215" t="s">
        <v>124</v>
      </c>
      <c r="E119" s="216" t="s">
        <v>326</v>
      </c>
      <c r="F119" s="217" t="s">
        <v>327</v>
      </c>
      <c r="G119" s="218" t="s">
        <v>320</v>
      </c>
      <c r="H119" s="219">
        <v>1</v>
      </c>
      <c r="I119" s="220"/>
      <c r="J119" s="221">
        <f>ROUND(I119*H119,2)</f>
        <v>0</v>
      </c>
      <c r="K119" s="217" t="s">
        <v>328</v>
      </c>
      <c r="L119" s="43"/>
      <c r="M119" s="222" t="s">
        <v>1</v>
      </c>
      <c r="N119" s="223" t="s">
        <v>43</v>
      </c>
      <c r="O119" s="90"/>
      <c r="P119" s="224">
        <f>O119*H119</f>
        <v>0</v>
      </c>
      <c r="Q119" s="224">
        <v>0</v>
      </c>
      <c r="R119" s="224">
        <f>Q119*H119</f>
        <v>0</v>
      </c>
      <c r="S119" s="224">
        <v>0</v>
      </c>
      <c r="T119" s="225">
        <f>S119*H119</f>
        <v>0</v>
      </c>
      <c r="U119" s="37"/>
      <c r="V119" s="37"/>
      <c r="W119" s="37"/>
      <c r="X119" s="37"/>
      <c r="Y119" s="37"/>
      <c r="Z119" s="37"/>
      <c r="AA119" s="37"/>
      <c r="AB119" s="37"/>
      <c r="AC119" s="37"/>
      <c r="AD119" s="37"/>
      <c r="AE119" s="37"/>
      <c r="AR119" s="226" t="s">
        <v>329</v>
      </c>
      <c r="AT119" s="226" t="s">
        <v>124</v>
      </c>
      <c r="AU119" s="226" t="s">
        <v>86</v>
      </c>
      <c r="AY119" s="16" t="s">
        <v>123</v>
      </c>
      <c r="BE119" s="227">
        <f>IF(N119="základní",J119,0)</f>
        <v>0</v>
      </c>
      <c r="BF119" s="227">
        <f>IF(N119="snížená",J119,0)</f>
        <v>0</v>
      </c>
      <c r="BG119" s="227">
        <f>IF(N119="zákl. přenesená",J119,0)</f>
        <v>0</v>
      </c>
      <c r="BH119" s="227">
        <f>IF(N119="sníž. přenesená",J119,0)</f>
        <v>0</v>
      </c>
      <c r="BI119" s="227">
        <f>IF(N119="nulová",J119,0)</f>
        <v>0</v>
      </c>
      <c r="BJ119" s="16" t="s">
        <v>86</v>
      </c>
      <c r="BK119" s="227">
        <f>ROUND(I119*H119,2)</f>
        <v>0</v>
      </c>
      <c r="BL119" s="16" t="s">
        <v>329</v>
      </c>
      <c r="BM119" s="226" t="s">
        <v>330</v>
      </c>
    </row>
    <row r="120" s="2" customFormat="1">
      <c r="A120" s="37"/>
      <c r="B120" s="38"/>
      <c r="C120" s="39"/>
      <c r="D120" s="228" t="s">
        <v>129</v>
      </c>
      <c r="E120" s="39"/>
      <c r="F120" s="229" t="s">
        <v>327</v>
      </c>
      <c r="G120" s="39"/>
      <c r="H120" s="39"/>
      <c r="I120" s="230"/>
      <c r="J120" s="39"/>
      <c r="K120" s="39"/>
      <c r="L120" s="43"/>
      <c r="M120" s="231"/>
      <c r="N120" s="232"/>
      <c r="O120" s="90"/>
      <c r="P120" s="90"/>
      <c r="Q120" s="90"/>
      <c r="R120" s="90"/>
      <c r="S120" s="90"/>
      <c r="T120" s="91"/>
      <c r="U120" s="37"/>
      <c r="V120" s="37"/>
      <c r="W120" s="37"/>
      <c r="X120" s="37"/>
      <c r="Y120" s="37"/>
      <c r="Z120" s="37"/>
      <c r="AA120" s="37"/>
      <c r="AB120" s="37"/>
      <c r="AC120" s="37"/>
      <c r="AD120" s="37"/>
      <c r="AE120" s="37"/>
      <c r="AT120" s="16" t="s">
        <v>129</v>
      </c>
      <c r="AU120" s="16" t="s">
        <v>86</v>
      </c>
    </row>
    <row r="121" s="13" customFormat="1">
      <c r="A121" s="13"/>
      <c r="B121" s="235"/>
      <c r="C121" s="236"/>
      <c r="D121" s="228" t="s">
        <v>322</v>
      </c>
      <c r="E121" s="237" t="s">
        <v>1</v>
      </c>
      <c r="F121" s="238" t="s">
        <v>86</v>
      </c>
      <c r="G121" s="236"/>
      <c r="H121" s="239">
        <v>1</v>
      </c>
      <c r="I121" s="240"/>
      <c r="J121" s="236"/>
      <c r="K121" s="236"/>
      <c r="L121" s="241"/>
      <c r="M121" s="242"/>
      <c r="N121" s="243"/>
      <c r="O121" s="243"/>
      <c r="P121" s="243"/>
      <c r="Q121" s="243"/>
      <c r="R121" s="243"/>
      <c r="S121" s="243"/>
      <c r="T121" s="244"/>
      <c r="U121" s="13"/>
      <c r="V121" s="13"/>
      <c r="W121" s="13"/>
      <c r="X121" s="13"/>
      <c r="Y121" s="13"/>
      <c r="Z121" s="13"/>
      <c r="AA121" s="13"/>
      <c r="AB121" s="13"/>
      <c r="AC121" s="13"/>
      <c r="AD121" s="13"/>
      <c r="AE121" s="13"/>
      <c r="AT121" s="245" t="s">
        <v>322</v>
      </c>
      <c r="AU121" s="245" t="s">
        <v>86</v>
      </c>
      <c r="AV121" s="13" t="s">
        <v>88</v>
      </c>
      <c r="AW121" s="13" t="s">
        <v>35</v>
      </c>
      <c r="AX121" s="13" t="s">
        <v>78</v>
      </c>
      <c r="AY121" s="245" t="s">
        <v>123</v>
      </c>
    </row>
    <row r="122" s="14" customFormat="1">
      <c r="A122" s="14"/>
      <c r="B122" s="246"/>
      <c r="C122" s="247"/>
      <c r="D122" s="228" t="s">
        <v>322</v>
      </c>
      <c r="E122" s="248" t="s">
        <v>1</v>
      </c>
      <c r="F122" s="249" t="s">
        <v>323</v>
      </c>
      <c r="G122" s="247"/>
      <c r="H122" s="250">
        <v>1</v>
      </c>
      <c r="I122" s="251"/>
      <c r="J122" s="247"/>
      <c r="K122" s="247"/>
      <c r="L122" s="252"/>
      <c r="M122" s="257"/>
      <c r="N122" s="258"/>
      <c r="O122" s="258"/>
      <c r="P122" s="258"/>
      <c r="Q122" s="258"/>
      <c r="R122" s="258"/>
      <c r="S122" s="258"/>
      <c r="T122" s="259"/>
      <c r="U122" s="14"/>
      <c r="V122" s="14"/>
      <c r="W122" s="14"/>
      <c r="X122" s="14"/>
      <c r="Y122" s="14"/>
      <c r="Z122" s="14"/>
      <c r="AA122" s="14"/>
      <c r="AB122" s="14"/>
      <c r="AC122" s="14"/>
      <c r="AD122" s="14"/>
      <c r="AE122" s="14"/>
      <c r="AT122" s="256" t="s">
        <v>322</v>
      </c>
      <c r="AU122" s="256" t="s">
        <v>86</v>
      </c>
      <c r="AV122" s="14" t="s">
        <v>128</v>
      </c>
      <c r="AW122" s="14" t="s">
        <v>35</v>
      </c>
      <c r="AX122" s="14" t="s">
        <v>86</v>
      </c>
      <c r="AY122" s="256" t="s">
        <v>123</v>
      </c>
    </row>
    <row r="123" s="2" customFormat="1" ht="16.5" customHeight="1">
      <c r="A123" s="37"/>
      <c r="B123" s="38"/>
      <c r="C123" s="215" t="s">
        <v>86</v>
      </c>
      <c r="D123" s="215" t="s">
        <v>124</v>
      </c>
      <c r="E123" s="216" t="s">
        <v>331</v>
      </c>
      <c r="F123" s="217" t="s">
        <v>332</v>
      </c>
      <c r="G123" s="218" t="s">
        <v>320</v>
      </c>
      <c r="H123" s="219">
        <v>1</v>
      </c>
      <c r="I123" s="220"/>
      <c r="J123" s="221">
        <f>ROUND(I123*H123,2)</f>
        <v>0</v>
      </c>
      <c r="K123" s="217" t="s">
        <v>328</v>
      </c>
      <c r="L123" s="43"/>
      <c r="M123" s="222" t="s">
        <v>1</v>
      </c>
      <c r="N123" s="223" t="s">
        <v>43</v>
      </c>
      <c r="O123" s="90"/>
      <c r="P123" s="224">
        <f>O123*H123</f>
        <v>0</v>
      </c>
      <c r="Q123" s="224">
        <v>0</v>
      </c>
      <c r="R123" s="224">
        <f>Q123*H123</f>
        <v>0</v>
      </c>
      <c r="S123" s="224">
        <v>0</v>
      </c>
      <c r="T123" s="225">
        <f>S123*H123</f>
        <v>0</v>
      </c>
      <c r="U123" s="37"/>
      <c r="V123" s="37"/>
      <c r="W123" s="37"/>
      <c r="X123" s="37"/>
      <c r="Y123" s="37"/>
      <c r="Z123" s="37"/>
      <c r="AA123" s="37"/>
      <c r="AB123" s="37"/>
      <c r="AC123" s="37"/>
      <c r="AD123" s="37"/>
      <c r="AE123" s="37"/>
      <c r="AR123" s="226" t="s">
        <v>329</v>
      </c>
      <c r="AT123" s="226" t="s">
        <v>124</v>
      </c>
      <c r="AU123" s="226" t="s">
        <v>86</v>
      </c>
      <c r="AY123" s="16" t="s">
        <v>123</v>
      </c>
      <c r="BE123" s="227">
        <f>IF(N123="základní",J123,0)</f>
        <v>0</v>
      </c>
      <c r="BF123" s="227">
        <f>IF(N123="snížená",J123,0)</f>
        <v>0</v>
      </c>
      <c r="BG123" s="227">
        <f>IF(N123="zákl. přenesená",J123,0)</f>
        <v>0</v>
      </c>
      <c r="BH123" s="227">
        <f>IF(N123="sníž. přenesená",J123,0)</f>
        <v>0</v>
      </c>
      <c r="BI123" s="227">
        <f>IF(N123="nulová",J123,0)</f>
        <v>0</v>
      </c>
      <c r="BJ123" s="16" t="s">
        <v>86</v>
      </c>
      <c r="BK123" s="227">
        <f>ROUND(I123*H123,2)</f>
        <v>0</v>
      </c>
      <c r="BL123" s="16" t="s">
        <v>329</v>
      </c>
      <c r="BM123" s="226" t="s">
        <v>333</v>
      </c>
    </row>
    <row r="124" s="2" customFormat="1">
      <c r="A124" s="37"/>
      <c r="B124" s="38"/>
      <c r="C124" s="39"/>
      <c r="D124" s="228" t="s">
        <v>129</v>
      </c>
      <c r="E124" s="39"/>
      <c r="F124" s="229" t="s">
        <v>332</v>
      </c>
      <c r="G124" s="39"/>
      <c r="H124" s="39"/>
      <c r="I124" s="230"/>
      <c r="J124" s="39"/>
      <c r="K124" s="39"/>
      <c r="L124" s="43"/>
      <c r="M124" s="231"/>
      <c r="N124" s="232"/>
      <c r="O124" s="90"/>
      <c r="P124" s="90"/>
      <c r="Q124" s="90"/>
      <c r="R124" s="90"/>
      <c r="S124" s="90"/>
      <c r="T124" s="91"/>
      <c r="U124" s="37"/>
      <c r="V124" s="37"/>
      <c r="W124" s="37"/>
      <c r="X124" s="37"/>
      <c r="Y124" s="37"/>
      <c r="Z124" s="37"/>
      <c r="AA124" s="37"/>
      <c r="AB124" s="37"/>
      <c r="AC124" s="37"/>
      <c r="AD124" s="37"/>
      <c r="AE124" s="37"/>
      <c r="AT124" s="16" t="s">
        <v>129</v>
      </c>
      <c r="AU124" s="16" t="s">
        <v>86</v>
      </c>
    </row>
    <row r="125" s="2" customFormat="1" ht="16.5" customHeight="1">
      <c r="A125" s="37"/>
      <c r="B125" s="38"/>
      <c r="C125" s="215" t="s">
        <v>315</v>
      </c>
      <c r="D125" s="215" t="s">
        <v>124</v>
      </c>
      <c r="E125" s="216" t="s">
        <v>334</v>
      </c>
      <c r="F125" s="217" t="s">
        <v>335</v>
      </c>
      <c r="G125" s="218" t="s">
        <v>320</v>
      </c>
      <c r="H125" s="219">
        <v>1</v>
      </c>
      <c r="I125" s="220"/>
      <c r="J125" s="221">
        <f>ROUND(I125*H125,2)</f>
        <v>0</v>
      </c>
      <c r="K125" s="217" t="s">
        <v>328</v>
      </c>
      <c r="L125" s="43"/>
      <c r="M125" s="222" t="s">
        <v>1</v>
      </c>
      <c r="N125" s="223" t="s">
        <v>43</v>
      </c>
      <c r="O125" s="90"/>
      <c r="P125" s="224">
        <f>O125*H125</f>
        <v>0</v>
      </c>
      <c r="Q125" s="224">
        <v>0</v>
      </c>
      <c r="R125" s="224">
        <f>Q125*H125</f>
        <v>0</v>
      </c>
      <c r="S125" s="224">
        <v>0</v>
      </c>
      <c r="T125" s="225">
        <f>S125*H125</f>
        <v>0</v>
      </c>
      <c r="U125" s="37"/>
      <c r="V125" s="37"/>
      <c r="W125" s="37"/>
      <c r="X125" s="37"/>
      <c r="Y125" s="37"/>
      <c r="Z125" s="37"/>
      <c r="AA125" s="37"/>
      <c r="AB125" s="37"/>
      <c r="AC125" s="37"/>
      <c r="AD125" s="37"/>
      <c r="AE125" s="37"/>
      <c r="AR125" s="226" t="s">
        <v>329</v>
      </c>
      <c r="AT125" s="226" t="s">
        <v>124</v>
      </c>
      <c r="AU125" s="226" t="s">
        <v>86</v>
      </c>
      <c r="AY125" s="16" t="s">
        <v>123</v>
      </c>
      <c r="BE125" s="227">
        <f>IF(N125="základní",J125,0)</f>
        <v>0</v>
      </c>
      <c r="BF125" s="227">
        <f>IF(N125="snížená",J125,0)</f>
        <v>0</v>
      </c>
      <c r="BG125" s="227">
        <f>IF(N125="zákl. přenesená",J125,0)</f>
        <v>0</v>
      </c>
      <c r="BH125" s="227">
        <f>IF(N125="sníž. přenesená",J125,0)</f>
        <v>0</v>
      </c>
      <c r="BI125" s="227">
        <f>IF(N125="nulová",J125,0)</f>
        <v>0</v>
      </c>
      <c r="BJ125" s="16" t="s">
        <v>86</v>
      </c>
      <c r="BK125" s="227">
        <f>ROUND(I125*H125,2)</f>
        <v>0</v>
      </c>
      <c r="BL125" s="16" t="s">
        <v>329</v>
      </c>
      <c r="BM125" s="226" t="s">
        <v>336</v>
      </c>
    </row>
    <row r="126" s="2" customFormat="1">
      <c r="A126" s="37"/>
      <c r="B126" s="38"/>
      <c r="C126" s="39"/>
      <c r="D126" s="228" t="s">
        <v>129</v>
      </c>
      <c r="E126" s="39"/>
      <c r="F126" s="229" t="s">
        <v>335</v>
      </c>
      <c r="G126" s="39"/>
      <c r="H126" s="39"/>
      <c r="I126" s="230"/>
      <c r="J126" s="39"/>
      <c r="K126" s="39"/>
      <c r="L126" s="43"/>
      <c r="M126" s="231"/>
      <c r="N126" s="232"/>
      <c r="O126" s="90"/>
      <c r="P126" s="90"/>
      <c r="Q126" s="90"/>
      <c r="R126" s="90"/>
      <c r="S126" s="90"/>
      <c r="T126" s="91"/>
      <c r="U126" s="37"/>
      <c r="V126" s="37"/>
      <c r="W126" s="37"/>
      <c r="X126" s="37"/>
      <c r="Y126" s="37"/>
      <c r="Z126" s="37"/>
      <c r="AA126" s="37"/>
      <c r="AB126" s="37"/>
      <c r="AC126" s="37"/>
      <c r="AD126" s="37"/>
      <c r="AE126" s="37"/>
      <c r="AT126" s="16" t="s">
        <v>129</v>
      </c>
      <c r="AU126" s="16" t="s">
        <v>86</v>
      </c>
    </row>
    <row r="127" s="2" customFormat="1" ht="16.5" customHeight="1">
      <c r="A127" s="37"/>
      <c r="B127" s="38"/>
      <c r="C127" s="215" t="s">
        <v>325</v>
      </c>
      <c r="D127" s="215" t="s">
        <v>124</v>
      </c>
      <c r="E127" s="216" t="s">
        <v>337</v>
      </c>
      <c r="F127" s="217" t="s">
        <v>338</v>
      </c>
      <c r="G127" s="218" t="s">
        <v>320</v>
      </c>
      <c r="H127" s="219">
        <v>1</v>
      </c>
      <c r="I127" s="220"/>
      <c r="J127" s="221">
        <f>ROUND(I127*H127,2)</f>
        <v>0</v>
      </c>
      <c r="K127" s="217" t="s">
        <v>328</v>
      </c>
      <c r="L127" s="43"/>
      <c r="M127" s="222" t="s">
        <v>1</v>
      </c>
      <c r="N127" s="223" t="s">
        <v>43</v>
      </c>
      <c r="O127" s="90"/>
      <c r="P127" s="224">
        <f>O127*H127</f>
        <v>0</v>
      </c>
      <c r="Q127" s="224">
        <v>0</v>
      </c>
      <c r="R127" s="224">
        <f>Q127*H127</f>
        <v>0</v>
      </c>
      <c r="S127" s="224">
        <v>0</v>
      </c>
      <c r="T127" s="225">
        <f>S127*H127</f>
        <v>0</v>
      </c>
      <c r="U127" s="37"/>
      <c r="V127" s="37"/>
      <c r="W127" s="37"/>
      <c r="X127" s="37"/>
      <c r="Y127" s="37"/>
      <c r="Z127" s="37"/>
      <c r="AA127" s="37"/>
      <c r="AB127" s="37"/>
      <c r="AC127" s="37"/>
      <c r="AD127" s="37"/>
      <c r="AE127" s="37"/>
      <c r="AR127" s="226" t="s">
        <v>329</v>
      </c>
      <c r="AT127" s="226" t="s">
        <v>124</v>
      </c>
      <c r="AU127" s="226" t="s">
        <v>86</v>
      </c>
      <c r="AY127" s="16" t="s">
        <v>123</v>
      </c>
      <c r="BE127" s="227">
        <f>IF(N127="základní",J127,0)</f>
        <v>0</v>
      </c>
      <c r="BF127" s="227">
        <f>IF(N127="snížená",J127,0)</f>
        <v>0</v>
      </c>
      <c r="BG127" s="227">
        <f>IF(N127="zákl. přenesená",J127,0)</f>
        <v>0</v>
      </c>
      <c r="BH127" s="227">
        <f>IF(N127="sníž. přenesená",J127,0)</f>
        <v>0</v>
      </c>
      <c r="BI127" s="227">
        <f>IF(N127="nulová",J127,0)</f>
        <v>0</v>
      </c>
      <c r="BJ127" s="16" t="s">
        <v>86</v>
      </c>
      <c r="BK127" s="227">
        <f>ROUND(I127*H127,2)</f>
        <v>0</v>
      </c>
      <c r="BL127" s="16" t="s">
        <v>329</v>
      </c>
      <c r="BM127" s="226" t="s">
        <v>339</v>
      </c>
    </row>
    <row r="128" s="2" customFormat="1">
      <c r="A128" s="37"/>
      <c r="B128" s="38"/>
      <c r="C128" s="39"/>
      <c r="D128" s="228" t="s">
        <v>129</v>
      </c>
      <c r="E128" s="39"/>
      <c r="F128" s="229" t="s">
        <v>338</v>
      </c>
      <c r="G128" s="39"/>
      <c r="H128" s="39"/>
      <c r="I128" s="230"/>
      <c r="J128" s="39"/>
      <c r="K128" s="39"/>
      <c r="L128" s="43"/>
      <c r="M128" s="231"/>
      <c r="N128" s="232"/>
      <c r="O128" s="90"/>
      <c r="P128" s="90"/>
      <c r="Q128" s="90"/>
      <c r="R128" s="90"/>
      <c r="S128" s="90"/>
      <c r="T128" s="91"/>
      <c r="U128" s="37"/>
      <c r="V128" s="37"/>
      <c r="W128" s="37"/>
      <c r="X128" s="37"/>
      <c r="Y128" s="37"/>
      <c r="Z128" s="37"/>
      <c r="AA128" s="37"/>
      <c r="AB128" s="37"/>
      <c r="AC128" s="37"/>
      <c r="AD128" s="37"/>
      <c r="AE128" s="37"/>
      <c r="AT128" s="16" t="s">
        <v>129</v>
      </c>
      <c r="AU128" s="16" t="s">
        <v>86</v>
      </c>
    </row>
    <row r="129" s="2" customFormat="1" ht="16.5" customHeight="1">
      <c r="A129" s="37"/>
      <c r="B129" s="38"/>
      <c r="C129" s="215" t="s">
        <v>340</v>
      </c>
      <c r="D129" s="215" t="s">
        <v>124</v>
      </c>
      <c r="E129" s="216" t="s">
        <v>341</v>
      </c>
      <c r="F129" s="217" t="s">
        <v>342</v>
      </c>
      <c r="G129" s="218" t="s">
        <v>320</v>
      </c>
      <c r="H129" s="219">
        <v>1</v>
      </c>
      <c r="I129" s="220"/>
      <c r="J129" s="221">
        <f>ROUND(I129*H129,2)</f>
        <v>0</v>
      </c>
      <c r="K129" s="217" t="s">
        <v>328</v>
      </c>
      <c r="L129" s="43"/>
      <c r="M129" s="222" t="s">
        <v>1</v>
      </c>
      <c r="N129" s="223" t="s">
        <v>43</v>
      </c>
      <c r="O129" s="90"/>
      <c r="P129" s="224">
        <f>O129*H129</f>
        <v>0</v>
      </c>
      <c r="Q129" s="224">
        <v>0</v>
      </c>
      <c r="R129" s="224">
        <f>Q129*H129</f>
        <v>0</v>
      </c>
      <c r="S129" s="224">
        <v>0</v>
      </c>
      <c r="T129" s="225">
        <f>S129*H129</f>
        <v>0</v>
      </c>
      <c r="U129" s="37"/>
      <c r="V129" s="37"/>
      <c r="W129" s="37"/>
      <c r="X129" s="37"/>
      <c r="Y129" s="37"/>
      <c r="Z129" s="37"/>
      <c r="AA129" s="37"/>
      <c r="AB129" s="37"/>
      <c r="AC129" s="37"/>
      <c r="AD129" s="37"/>
      <c r="AE129" s="37"/>
      <c r="AR129" s="226" t="s">
        <v>329</v>
      </c>
      <c r="AT129" s="226" t="s">
        <v>124</v>
      </c>
      <c r="AU129" s="226" t="s">
        <v>86</v>
      </c>
      <c r="AY129" s="16" t="s">
        <v>123</v>
      </c>
      <c r="BE129" s="227">
        <f>IF(N129="základní",J129,0)</f>
        <v>0</v>
      </c>
      <c r="BF129" s="227">
        <f>IF(N129="snížená",J129,0)</f>
        <v>0</v>
      </c>
      <c r="BG129" s="227">
        <f>IF(N129="zákl. přenesená",J129,0)</f>
        <v>0</v>
      </c>
      <c r="BH129" s="227">
        <f>IF(N129="sníž. přenesená",J129,0)</f>
        <v>0</v>
      </c>
      <c r="BI129" s="227">
        <f>IF(N129="nulová",J129,0)</f>
        <v>0</v>
      </c>
      <c r="BJ129" s="16" t="s">
        <v>86</v>
      </c>
      <c r="BK129" s="227">
        <f>ROUND(I129*H129,2)</f>
        <v>0</v>
      </c>
      <c r="BL129" s="16" t="s">
        <v>329</v>
      </c>
      <c r="BM129" s="226" t="s">
        <v>343</v>
      </c>
    </row>
    <row r="130" s="2" customFormat="1">
      <c r="A130" s="37"/>
      <c r="B130" s="38"/>
      <c r="C130" s="39"/>
      <c r="D130" s="228" t="s">
        <v>129</v>
      </c>
      <c r="E130" s="39"/>
      <c r="F130" s="229" t="s">
        <v>342</v>
      </c>
      <c r="G130" s="39"/>
      <c r="H130" s="39"/>
      <c r="I130" s="230"/>
      <c r="J130" s="39"/>
      <c r="K130" s="39"/>
      <c r="L130" s="43"/>
      <c r="M130" s="231"/>
      <c r="N130" s="232"/>
      <c r="O130" s="90"/>
      <c r="P130" s="90"/>
      <c r="Q130" s="90"/>
      <c r="R130" s="90"/>
      <c r="S130" s="90"/>
      <c r="T130" s="91"/>
      <c r="U130" s="37"/>
      <c r="V130" s="37"/>
      <c r="W130" s="37"/>
      <c r="X130" s="37"/>
      <c r="Y130" s="37"/>
      <c r="Z130" s="37"/>
      <c r="AA130" s="37"/>
      <c r="AB130" s="37"/>
      <c r="AC130" s="37"/>
      <c r="AD130" s="37"/>
      <c r="AE130" s="37"/>
      <c r="AT130" s="16" t="s">
        <v>129</v>
      </c>
      <c r="AU130" s="16" t="s">
        <v>86</v>
      </c>
    </row>
    <row r="131" s="2" customFormat="1" ht="16.5" customHeight="1">
      <c r="A131" s="37"/>
      <c r="B131" s="38"/>
      <c r="C131" s="215" t="s">
        <v>139</v>
      </c>
      <c r="D131" s="215" t="s">
        <v>124</v>
      </c>
      <c r="E131" s="216" t="s">
        <v>344</v>
      </c>
      <c r="F131" s="217" t="s">
        <v>345</v>
      </c>
      <c r="G131" s="218" t="s">
        <v>320</v>
      </c>
      <c r="H131" s="219">
        <v>1</v>
      </c>
      <c r="I131" s="220"/>
      <c r="J131" s="221">
        <f>ROUND(I131*H131,2)</f>
        <v>0</v>
      </c>
      <c r="K131" s="217" t="s">
        <v>328</v>
      </c>
      <c r="L131" s="43"/>
      <c r="M131" s="222" t="s">
        <v>1</v>
      </c>
      <c r="N131" s="223" t="s">
        <v>43</v>
      </c>
      <c r="O131" s="90"/>
      <c r="P131" s="224">
        <f>O131*H131</f>
        <v>0</v>
      </c>
      <c r="Q131" s="224">
        <v>0</v>
      </c>
      <c r="R131" s="224">
        <f>Q131*H131</f>
        <v>0</v>
      </c>
      <c r="S131" s="224">
        <v>0</v>
      </c>
      <c r="T131" s="225">
        <f>S131*H131</f>
        <v>0</v>
      </c>
      <c r="U131" s="37"/>
      <c r="V131" s="37"/>
      <c r="W131" s="37"/>
      <c r="X131" s="37"/>
      <c r="Y131" s="37"/>
      <c r="Z131" s="37"/>
      <c r="AA131" s="37"/>
      <c r="AB131" s="37"/>
      <c r="AC131" s="37"/>
      <c r="AD131" s="37"/>
      <c r="AE131" s="37"/>
      <c r="AR131" s="226" t="s">
        <v>329</v>
      </c>
      <c r="AT131" s="226" t="s">
        <v>124</v>
      </c>
      <c r="AU131" s="226" t="s">
        <v>86</v>
      </c>
      <c r="AY131" s="16" t="s">
        <v>123</v>
      </c>
      <c r="BE131" s="227">
        <f>IF(N131="základní",J131,0)</f>
        <v>0</v>
      </c>
      <c r="BF131" s="227">
        <f>IF(N131="snížená",J131,0)</f>
        <v>0</v>
      </c>
      <c r="BG131" s="227">
        <f>IF(N131="zákl. přenesená",J131,0)</f>
        <v>0</v>
      </c>
      <c r="BH131" s="227">
        <f>IF(N131="sníž. přenesená",J131,0)</f>
        <v>0</v>
      </c>
      <c r="BI131" s="227">
        <f>IF(N131="nulová",J131,0)</f>
        <v>0</v>
      </c>
      <c r="BJ131" s="16" t="s">
        <v>86</v>
      </c>
      <c r="BK131" s="227">
        <f>ROUND(I131*H131,2)</f>
        <v>0</v>
      </c>
      <c r="BL131" s="16" t="s">
        <v>329</v>
      </c>
      <c r="BM131" s="226" t="s">
        <v>346</v>
      </c>
    </row>
    <row r="132" s="2" customFormat="1">
      <c r="A132" s="37"/>
      <c r="B132" s="38"/>
      <c r="C132" s="39"/>
      <c r="D132" s="228" t="s">
        <v>129</v>
      </c>
      <c r="E132" s="39"/>
      <c r="F132" s="229" t="s">
        <v>345</v>
      </c>
      <c r="G132" s="39"/>
      <c r="H132" s="39"/>
      <c r="I132" s="230"/>
      <c r="J132" s="39"/>
      <c r="K132" s="39"/>
      <c r="L132" s="43"/>
      <c r="M132" s="231"/>
      <c r="N132" s="232"/>
      <c r="O132" s="90"/>
      <c r="P132" s="90"/>
      <c r="Q132" s="90"/>
      <c r="R132" s="90"/>
      <c r="S132" s="90"/>
      <c r="T132" s="91"/>
      <c r="U132" s="37"/>
      <c r="V132" s="37"/>
      <c r="W132" s="37"/>
      <c r="X132" s="37"/>
      <c r="Y132" s="37"/>
      <c r="Z132" s="37"/>
      <c r="AA132" s="37"/>
      <c r="AB132" s="37"/>
      <c r="AC132" s="37"/>
      <c r="AD132" s="37"/>
      <c r="AE132" s="37"/>
      <c r="AT132" s="16" t="s">
        <v>129</v>
      </c>
      <c r="AU132" s="16" t="s">
        <v>86</v>
      </c>
    </row>
    <row r="133" s="2" customFormat="1" ht="16.5" customHeight="1">
      <c r="A133" s="37"/>
      <c r="B133" s="38"/>
      <c r="C133" s="215" t="s">
        <v>134</v>
      </c>
      <c r="D133" s="215" t="s">
        <v>124</v>
      </c>
      <c r="E133" s="216" t="s">
        <v>347</v>
      </c>
      <c r="F133" s="217" t="s">
        <v>348</v>
      </c>
      <c r="G133" s="218" t="s">
        <v>320</v>
      </c>
      <c r="H133" s="219">
        <v>1</v>
      </c>
      <c r="I133" s="220"/>
      <c r="J133" s="221">
        <f>ROUND(I133*H133,2)</f>
        <v>0</v>
      </c>
      <c r="K133" s="217" t="s">
        <v>328</v>
      </c>
      <c r="L133" s="43"/>
      <c r="M133" s="222" t="s">
        <v>1</v>
      </c>
      <c r="N133" s="223" t="s">
        <v>43</v>
      </c>
      <c r="O133" s="90"/>
      <c r="P133" s="224">
        <f>O133*H133</f>
        <v>0</v>
      </c>
      <c r="Q133" s="224">
        <v>0</v>
      </c>
      <c r="R133" s="224">
        <f>Q133*H133</f>
        <v>0</v>
      </c>
      <c r="S133" s="224">
        <v>0</v>
      </c>
      <c r="T133" s="225">
        <f>S133*H133</f>
        <v>0</v>
      </c>
      <c r="U133" s="37"/>
      <c r="V133" s="37"/>
      <c r="W133" s="37"/>
      <c r="X133" s="37"/>
      <c r="Y133" s="37"/>
      <c r="Z133" s="37"/>
      <c r="AA133" s="37"/>
      <c r="AB133" s="37"/>
      <c r="AC133" s="37"/>
      <c r="AD133" s="37"/>
      <c r="AE133" s="37"/>
      <c r="AR133" s="226" t="s">
        <v>329</v>
      </c>
      <c r="AT133" s="226" t="s">
        <v>124</v>
      </c>
      <c r="AU133" s="226" t="s">
        <v>86</v>
      </c>
      <c r="AY133" s="16" t="s">
        <v>123</v>
      </c>
      <c r="BE133" s="227">
        <f>IF(N133="základní",J133,0)</f>
        <v>0</v>
      </c>
      <c r="BF133" s="227">
        <f>IF(N133="snížená",J133,0)</f>
        <v>0</v>
      </c>
      <c r="BG133" s="227">
        <f>IF(N133="zákl. přenesená",J133,0)</f>
        <v>0</v>
      </c>
      <c r="BH133" s="227">
        <f>IF(N133="sníž. přenesená",J133,0)</f>
        <v>0</v>
      </c>
      <c r="BI133" s="227">
        <f>IF(N133="nulová",J133,0)</f>
        <v>0</v>
      </c>
      <c r="BJ133" s="16" t="s">
        <v>86</v>
      </c>
      <c r="BK133" s="227">
        <f>ROUND(I133*H133,2)</f>
        <v>0</v>
      </c>
      <c r="BL133" s="16" t="s">
        <v>329</v>
      </c>
      <c r="BM133" s="226" t="s">
        <v>349</v>
      </c>
    </row>
    <row r="134" s="2" customFormat="1">
      <c r="A134" s="37"/>
      <c r="B134" s="38"/>
      <c r="C134" s="39"/>
      <c r="D134" s="228" t="s">
        <v>129</v>
      </c>
      <c r="E134" s="39"/>
      <c r="F134" s="229" t="s">
        <v>348</v>
      </c>
      <c r="G134" s="39"/>
      <c r="H134" s="39"/>
      <c r="I134" s="230"/>
      <c r="J134" s="39"/>
      <c r="K134" s="39"/>
      <c r="L134" s="43"/>
      <c r="M134" s="231"/>
      <c r="N134" s="232"/>
      <c r="O134" s="90"/>
      <c r="P134" s="90"/>
      <c r="Q134" s="90"/>
      <c r="R134" s="90"/>
      <c r="S134" s="90"/>
      <c r="T134" s="91"/>
      <c r="U134" s="37"/>
      <c r="V134" s="37"/>
      <c r="W134" s="37"/>
      <c r="X134" s="37"/>
      <c r="Y134" s="37"/>
      <c r="Z134" s="37"/>
      <c r="AA134" s="37"/>
      <c r="AB134" s="37"/>
      <c r="AC134" s="37"/>
      <c r="AD134" s="37"/>
      <c r="AE134" s="37"/>
      <c r="AT134" s="16" t="s">
        <v>129</v>
      </c>
      <c r="AU134" s="16" t="s">
        <v>86</v>
      </c>
    </row>
    <row r="135" s="2" customFormat="1" ht="16.5" customHeight="1">
      <c r="A135" s="37"/>
      <c r="B135" s="38"/>
      <c r="C135" s="215" t="s">
        <v>88</v>
      </c>
      <c r="D135" s="215" t="s">
        <v>124</v>
      </c>
      <c r="E135" s="216" t="s">
        <v>350</v>
      </c>
      <c r="F135" s="217" t="s">
        <v>351</v>
      </c>
      <c r="G135" s="218" t="s">
        <v>320</v>
      </c>
      <c r="H135" s="219">
        <v>1</v>
      </c>
      <c r="I135" s="220"/>
      <c r="J135" s="221">
        <f>ROUND(I135*H135,2)</f>
        <v>0</v>
      </c>
      <c r="K135" s="217" t="s">
        <v>328</v>
      </c>
      <c r="L135" s="43"/>
      <c r="M135" s="222" t="s">
        <v>1</v>
      </c>
      <c r="N135" s="223" t="s">
        <v>43</v>
      </c>
      <c r="O135" s="90"/>
      <c r="P135" s="224">
        <f>O135*H135</f>
        <v>0</v>
      </c>
      <c r="Q135" s="224">
        <v>0</v>
      </c>
      <c r="R135" s="224">
        <f>Q135*H135</f>
        <v>0</v>
      </c>
      <c r="S135" s="224">
        <v>0</v>
      </c>
      <c r="T135" s="225">
        <f>S135*H135</f>
        <v>0</v>
      </c>
      <c r="U135" s="37"/>
      <c r="V135" s="37"/>
      <c r="W135" s="37"/>
      <c r="X135" s="37"/>
      <c r="Y135" s="37"/>
      <c r="Z135" s="37"/>
      <c r="AA135" s="37"/>
      <c r="AB135" s="37"/>
      <c r="AC135" s="37"/>
      <c r="AD135" s="37"/>
      <c r="AE135" s="37"/>
      <c r="AR135" s="226" t="s">
        <v>329</v>
      </c>
      <c r="AT135" s="226" t="s">
        <v>124</v>
      </c>
      <c r="AU135" s="226" t="s">
        <v>86</v>
      </c>
      <c r="AY135" s="16" t="s">
        <v>123</v>
      </c>
      <c r="BE135" s="227">
        <f>IF(N135="základní",J135,0)</f>
        <v>0</v>
      </c>
      <c r="BF135" s="227">
        <f>IF(N135="snížená",J135,0)</f>
        <v>0</v>
      </c>
      <c r="BG135" s="227">
        <f>IF(N135="zákl. přenesená",J135,0)</f>
        <v>0</v>
      </c>
      <c r="BH135" s="227">
        <f>IF(N135="sníž. přenesená",J135,0)</f>
        <v>0</v>
      </c>
      <c r="BI135" s="227">
        <f>IF(N135="nulová",J135,0)</f>
        <v>0</v>
      </c>
      <c r="BJ135" s="16" t="s">
        <v>86</v>
      </c>
      <c r="BK135" s="227">
        <f>ROUND(I135*H135,2)</f>
        <v>0</v>
      </c>
      <c r="BL135" s="16" t="s">
        <v>329</v>
      </c>
      <c r="BM135" s="226" t="s">
        <v>352</v>
      </c>
    </row>
    <row r="136" s="2" customFormat="1">
      <c r="A136" s="37"/>
      <c r="B136" s="38"/>
      <c r="C136" s="39"/>
      <c r="D136" s="228" t="s">
        <v>129</v>
      </c>
      <c r="E136" s="39"/>
      <c r="F136" s="229" t="s">
        <v>351</v>
      </c>
      <c r="G136" s="39"/>
      <c r="H136" s="39"/>
      <c r="I136" s="230"/>
      <c r="J136" s="39"/>
      <c r="K136" s="39"/>
      <c r="L136" s="43"/>
      <c r="M136" s="260"/>
      <c r="N136" s="261"/>
      <c r="O136" s="262"/>
      <c r="P136" s="262"/>
      <c r="Q136" s="262"/>
      <c r="R136" s="262"/>
      <c r="S136" s="262"/>
      <c r="T136" s="263"/>
      <c r="U136" s="37"/>
      <c r="V136" s="37"/>
      <c r="W136" s="37"/>
      <c r="X136" s="37"/>
      <c r="Y136" s="37"/>
      <c r="Z136" s="37"/>
      <c r="AA136" s="37"/>
      <c r="AB136" s="37"/>
      <c r="AC136" s="37"/>
      <c r="AD136" s="37"/>
      <c r="AE136" s="37"/>
      <c r="AT136" s="16" t="s">
        <v>129</v>
      </c>
      <c r="AU136" s="16" t="s">
        <v>86</v>
      </c>
    </row>
    <row r="137" s="2" customFormat="1" ht="6.96" customHeight="1">
      <c r="A137" s="37"/>
      <c r="B137" s="65"/>
      <c r="C137" s="66"/>
      <c r="D137" s="66"/>
      <c r="E137" s="66"/>
      <c r="F137" s="66"/>
      <c r="G137" s="66"/>
      <c r="H137" s="66"/>
      <c r="I137" s="66"/>
      <c r="J137" s="66"/>
      <c r="K137" s="66"/>
      <c r="L137" s="43"/>
      <c r="M137" s="37"/>
      <c r="O137" s="37"/>
      <c r="P137" s="37"/>
      <c r="Q137" s="37"/>
      <c r="R137" s="37"/>
      <c r="S137" s="37"/>
      <c r="T137" s="37"/>
      <c r="U137" s="37"/>
      <c r="V137" s="37"/>
      <c r="W137" s="37"/>
      <c r="X137" s="37"/>
      <c r="Y137" s="37"/>
      <c r="Z137" s="37"/>
      <c r="AA137" s="37"/>
      <c r="AB137" s="37"/>
      <c r="AC137" s="37"/>
      <c r="AD137" s="37"/>
      <c r="AE137" s="37"/>
    </row>
  </sheetData>
  <sheetProtection sheet="1" autoFilter="0" formatColumns="0" formatRows="0" objects="1" scenarios="1" spinCount="100000" saltValue="W0Ae0cb5GJ+tYznaiFCNiqJau5HnoTGc9pjA5BtKwfbdvXHYc4lh7giDGEw1T20vDURcpQcpEFBcmCFBI6rxcg==" hashValue="G1l7TjYOPLunLdCcqkbZxlNSSG1BWqSdnCd2T8lEZ4OY+jWO3MQ0ii/pz69XnbSmycXnnlpF7yK1IXQByi7tFA==" algorithmName="SHA-512" password="C61F"/>
  <autoFilter ref="C116:K136"/>
  <mergeCells count="9">
    <mergeCell ref="E7:H7"/>
    <mergeCell ref="E9:H9"/>
    <mergeCell ref="E18:H18"/>
    <mergeCell ref="E27:H27"/>
    <mergeCell ref="E85:H85"/>
    <mergeCell ref="E87:H87"/>
    <mergeCell ref="E107:H107"/>
    <mergeCell ref="E109:H109"/>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docProps/core.xml><?xml version="1.0" encoding="utf-8"?>
<cp:coreProperties xmlns:dc="http://purl.org/dc/elements/1.1/" xmlns:dcterms="http://purl.org/dc/terms/" xmlns:xsi="http://www.w3.org/2001/XMLSchema-instance" xmlns:cp="http://schemas.openxmlformats.org/package/2006/metadata/core-properties">
  <dc:creator>Josef Vesely</dc:creator>
  <cp:lastModifiedBy>Josef Vesely</cp:lastModifiedBy>
  <dcterms:created xsi:type="dcterms:W3CDTF">2025-05-21T08:47:42Z</dcterms:created>
  <dcterms:modified xsi:type="dcterms:W3CDTF">2025-05-21T08:47:43Z</dcterms:modified>
</cp:coreProperties>
</file>