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T:\02 BO schránka\Hromadná SÚ mostů 2025\Oblast Střed\05. 0504-5 Hodějice\"/>
    </mc:Choice>
  </mc:AlternateContent>
  <xr:revisionPtr revIDLastSave="0" documentId="13_ncr:1_{9A564835-1EF6-41C2-A6AB-8EC8A83BF7A2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'000'!$A$1:$I$21</definedName>
    <definedName name="_xlnm.Print_Area" localSheetId="2">'SO 201'!$A$1:$I$44</definedName>
  </definedNames>
  <calcPr calcId="191029"/>
  <webPublishing codePage="0"/>
</workbook>
</file>

<file path=xl/calcChain.xml><?xml version="1.0" encoding="utf-8"?>
<calcChain xmlns="http://schemas.openxmlformats.org/spreadsheetml/2006/main">
  <c r="I45" i="4" l="1"/>
  <c r="O45" i="4" s="1"/>
  <c r="I27" i="4" l="1"/>
  <c r="O27" i="4" s="1"/>
  <c r="I37" i="4" l="1"/>
  <c r="O37" i="4" l="1"/>
  <c r="I23" i="4"/>
  <c r="O23" i="4" s="1"/>
  <c r="I14" i="4" l="1"/>
  <c r="Q13" i="4" s="1"/>
  <c r="O14" i="4" l="1"/>
  <c r="R13" i="4" s="1"/>
  <c r="I9" i="4"/>
  <c r="Q8" i="4" s="1"/>
  <c r="O9" i="4" l="1"/>
  <c r="R8" i="4" s="1"/>
  <c r="I32" i="4" l="1"/>
  <c r="Q31" i="4" s="1"/>
  <c r="I31" i="4" l="1"/>
  <c r="O32" i="4"/>
  <c r="R31" i="4" s="1"/>
  <c r="I41" i="4"/>
  <c r="Q36" i="4" s="1"/>
  <c r="I19" i="4"/>
  <c r="Q18" i="4" s="1"/>
  <c r="I18" i="4" l="1"/>
  <c r="O31" i="4"/>
  <c r="O19" i="4"/>
  <c r="R18" i="4" s="1"/>
  <c r="O41" i="4"/>
  <c r="R36" i="4" s="1"/>
  <c r="I36" i="4"/>
  <c r="I13" i="4" l="1"/>
  <c r="I8" i="4"/>
  <c r="I3" i="4" s="1"/>
  <c r="O18" i="4"/>
  <c r="O36" i="4"/>
  <c r="I18" i="3"/>
  <c r="O18" i="3" s="1"/>
  <c r="I14" i="3"/>
  <c r="I10" i="3"/>
  <c r="C11" i="2" l="1"/>
  <c r="O10" i="3"/>
  <c r="Q9" i="3"/>
  <c r="I9" i="3" s="1"/>
  <c r="I3" i="3" s="1"/>
  <c r="C10" i="2" s="1"/>
  <c r="O13" i="4"/>
  <c r="O8" i="4"/>
  <c r="O2" i="4" s="1"/>
  <c r="O14" i="3"/>
  <c r="R9" i="3" l="1"/>
  <c r="D11" i="2"/>
  <c r="E11" i="2" s="1"/>
  <c r="O9" i="3"/>
  <c r="O2" i="3" s="1"/>
  <c r="D10" i="2" s="1"/>
  <c r="E10" i="2" s="1"/>
  <c r="C7" i="2" l="1"/>
  <c r="C6" i="2"/>
</calcChain>
</file>

<file path=xl/sharedStrings.xml><?xml version="1.0" encoding="utf-8"?>
<sst xmlns="http://schemas.openxmlformats.org/spreadsheetml/2006/main" count="238" uniqueCount="113">
  <si>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</si>
  <si>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</si>
  <si>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</si>
  <si>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</si>
  <si>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</si>
  <si>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</si>
  <si>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</si>
  <si>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</si>
  <si>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</si>
  <si>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</si>
  <si>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</si>
  <si>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</si>
  <si>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</si>
  <si>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</si>
  <si>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</si>
  <si>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</si>
  <si>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</si>
  <si>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</si>
  <si>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</si>
  <si>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</si>
  <si>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</si>
  <si>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</si>
  <si>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</si>
  <si>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</si>
  <si>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</si>
  <si>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</si>
  <si>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</si>
  <si>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</si>
  <si>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</si>
  <si>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</si>
  <si>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</si>
  <si>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</si>
  <si>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</si>
  <si>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</si>
  <si>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</si>
  <si>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</si>
  <si>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</si>
  <si>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</si>
  <si>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</si>
  <si>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</si>
  <si>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</si>
  <si>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</si>
  <si>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</si>
  <si>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</si>
  <si>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</si>
  <si>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</si>
  <si>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</si>
  <si>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</si>
  <si>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</si>
  <si>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</si>
  <si>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</si>
  <si>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</si>
  <si>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</si>
  <si>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</si>
  <si>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</si>
  <si>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</si>
  <si>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</si>
  <si>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</si>
  <si>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</si>
  <si>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</si>
  <si>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</si>
  <si>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</si>
  <si>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</si>
  <si>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</si>
  <si>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</si>
  <si>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</si>
  <si>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</si>
  <si>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</si>
  <si>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</si>
  <si>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</si>
  <si>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</si>
  <si>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</si>
  <si>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</si>
  <si>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</si>
  <si>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</si>
  <si>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</si>
  <si>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M3</t>
  </si>
  <si>
    <t>Zemní práce</t>
  </si>
  <si>
    <t>ODSTRANĚNÍ KRYTU ZPEVNĚNÝCH PLOCH Z BETONU</t>
  </si>
  <si>
    <t>Položka zahrnuje:
- veškerou manipulaci s vybouranou sutí a s vybouranými hmotami vč. uložení na skládku.
Položka nezahrnuje:
- poplatek za skládku, který se vykazuje v položce 0141** (s výjimkou malého množství bouraného materiálu, kde je možné poplatek zahrnout do jednotkové ceny bourání
– tento fakt musí být uveden v doplňujícím textu k položce). jednotkové ceny bourání – tento fakt musí být uveden v doplňujícím textu k položce).</t>
  </si>
  <si>
    <t>Komunikace</t>
  </si>
  <si>
    <t>Stavba: III/0504 Hodějice, most 0504-5</t>
  </si>
  <si>
    <t>III/0504 Hodějice, most 0504-5</t>
  </si>
  <si>
    <t>Most ev.č. 0504-5</t>
  </si>
  <si>
    <t>OČIŠTĚNÍ BETON KONSTR OTRYSKÁNÍM TLAK VODOU DO 1000 BARŮ</t>
  </si>
  <si>
    <t>Očištění levé a pravé římsy</t>
  </si>
  <si>
    <t>Levá římsa (0,5+0,3)*16,4=13,120 [A]  
Pravá římsa (0,5+0,3)*17,4=13,920 [B] 
Celkem A+B=27,040 [C]</t>
  </si>
  <si>
    <t>Sanace 80% povrchu říms</t>
  </si>
  <si>
    <t>Levá římsa 0,8*(0,5+0,3)*16,4=10,496 [A]  
Pravá římsa 0,8*(0,5+0,3)*17,4=11,136 [B] 
Celkem A+B=21,632 [C]</t>
  </si>
  <si>
    <t>REPROFIL PODHL, SVIS PLOCH SANAČ MALTOU DVOUVRST TL DO 40MM</t>
  </si>
  <si>
    <t>Sanace 20% povrchu říms</t>
  </si>
  <si>
    <t>Levá římsa 0,2*(0,5+0,3)*16,4=2,642 [A]  
Pravá římsa 0,2*(0,5+0,3)*17,4=2,784 [B] 
Celkem A+B=5,408 [C]</t>
  </si>
  <si>
    <t>9112B1</t>
  </si>
  <si>
    <t>ZÁBRADLÍ MOSTNÍ SE SVISLOU VÝPLNÍ - DODÁVKA A MONTÁŽ</t>
  </si>
  <si>
    <t>M</t>
  </si>
  <si>
    <t>Ocelové bezpečnostní zábradlí se svislou výplní, vč. PKO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</si>
  <si>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</si>
  <si>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Levá římsa 16,400 [A]  
Pravá římsa 17,000 [B] 
Celkem A+B=33,400 [C]</t>
  </si>
  <si>
    <t>Levá strana 0,7*16,4*0,05=0,574 [A]  
Pravá strana 0,7*17,0*0,05=0,595 [B] 
Celkem A+B=1,169 [C]</t>
  </si>
  <si>
    <t>CEMENTOBETONOVÝ KRYT JEDNOVRSTVÝ NEVYZTUŽENÝ TŘ.I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</si>
  <si>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Položka nezahrnuje:
- postřiky, nátěry</t>
  </si>
  <si>
    <t>Položení betonového chodníku tl. 0,05 m</t>
  </si>
  <si>
    <t>62641</t>
  </si>
  <si>
    <t>SJEDNOCUJÍCÍ STĚRKA JEMNOU MALTOU TL CCA 2MM</t>
  </si>
  <si>
    <t>Římsy</t>
  </si>
  <si>
    <t>Římsy a chodníky</t>
  </si>
  <si>
    <t>Levá římsa (0,5+0,3)*16,4=13,120 [A] 
Pravá římsa (0,5+0,3)*17,4=13,920 [B] 
Levý chodník 16,4*0,7=11,480 [C]   
Pravý chodník 17,0*0,7=11,900 [D] 
Celkem: A+B+C+D=50,420 [E]</t>
  </si>
  <si>
    <t>BOURÁNÍ KONSTRUKCÍ ZE ŽELEZOBETONU</t>
  </si>
  <si>
    <t>Levá strana 0,2*0,31*16,4+0,24*0,25*0,84*4+0,53*0,25*0,84*6=1,887 [A]  
Pravá strana 0,2*0,31*17,0+0,24*0,25*0,84*4+0,53*0,25*0,84*6=1,924 [B] 
Celkem A+B=3,811 [C]</t>
  </si>
  <si>
    <t>položka zahrnuje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
tento fakt musí být uveden v doplňujícím textu k položce)</t>
  </si>
  <si>
    <t>Odstranění betonového chodníku. Likvidace odpadu v režii zhotovitele.</t>
  </si>
  <si>
    <t>Odbourání zábradlí.  Likvidace odpadu v režii zhotovitele.</t>
  </si>
  <si>
    <t>REPROFIL PODHL, SVIS PLOCH SANAČ MALTOU JEDNOVRST TL DO 20MM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</si>
</sst>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6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17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 vertical="center"/>
    </xf>
    <xf numFmtId="0" fontId="0" fillId="0" borderId="1" xfId="6" applyFont="1" applyFill="1" applyBorder="1" applyAlignment="1">
      <alignment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0" fontId="0" fillId="0" borderId="4" xfId="0" applyBorder="1" applyAlignment="1">
      <alignment vertical="top"/>
    </xf>
    <xf numFmtId="0" fontId="6" fillId="0" borderId="1" xfId="6" applyFont="1" applyFill="1" applyBorder="1" applyAlignment="1">
      <alignment wrapText="1"/>
    </xf>
    <xf numFmtId="0" fontId="5" fillId="0" borderId="1" xfId="6" applyFont="1" applyFill="1" applyBorder="1" applyAlignment="1">
      <alignment horizontal="left" vertical="center" wrapText="1"/>
    </xf>
    <xf numFmtId="0" fontId="6" fillId="0" borderId="1" xfId="6" applyFont="1" applyFill="1" applyBorder="1" applyAlignment="1">
      <alignment horizontal="left" vertical="center" wrapText="1"/>
    </xf>
    <xf numFmtId="0" fontId="0" fillId="0" borderId="1" xfId="6" applyFont="1" applyFill="1" applyBorder="1" applyAlignment="1">
      <alignment horizontal="left" vertical="center" wrapText="1"/>
    </xf>
    <xf numFmtId="0" fontId="0" fillId="2" borderId="3" xfId="6" applyFont="1" applyFill="1" applyBorder="1"/>
    <xf numFmtId="0" fontId="0" fillId="2" borderId="3" xfId="6" applyFont="1" applyFill="1" applyBorder="1"/>
    <xf numFmtId="0" fontId="14" fillId="2" borderId="5" xfId="6" applyFont="1" applyFill="1" applyBorder="1" applyAlignment="1">
      <alignment wrapText="1"/>
    </xf>
    <xf numFmtId="0" fontId="14" fillId="2" borderId="3" xfId="6" applyFont="1" applyFill="1" applyBorder="1" applyAlignment="1">
      <alignment horizontal="right"/>
    </xf>
    <xf numFmtId="4" fontId="14" fillId="2" borderId="3" xfId="6" applyNumberFormat="1" applyFont="1" applyFill="1" applyBorder="1" applyAlignment="1">
      <alignment horizontal="center"/>
    </xf>
    <xf numFmtId="0" fontId="15" fillId="0" borderId="1" xfId="6" applyFont="1" applyFill="1" applyBorder="1" applyAlignment="1">
      <alignment horizontal="left" vertical="center" wrapText="1"/>
    </xf>
    <xf numFmtId="166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166" fontId="0" fillId="0" borderId="1" xfId="6" applyNumberFormat="1" applyFont="1" applyFill="1" applyBorder="1" applyAlignment="1">
      <alignment horizontal="center"/>
    </xf>
    <xf numFmtId="4" fontId="0" fillId="0" borderId="1" xfId="6" applyNumberFormat="1" applyFont="1" applyFill="1" applyBorder="1" applyAlignment="1">
      <alignment horizontal="center"/>
    </xf>
    <xf numFmtId="4" fontId="0" fillId="0" borderId="0" xfId="0" applyNumberFormat="1"/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13" fillId="0" borderId="1" xfId="8" applyNumberFormat="1" applyBorder="1" applyAlignment="1">
      <alignment horizontal="center" vertical="center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zoomScaleNormal="100" workbookViewId="0">
      <selection activeCell="A12" sqref="A12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105"/>
      <c r="B1" s="22"/>
      <c r="C1" s="22"/>
      <c r="D1" s="22"/>
      <c r="E1" s="22"/>
    </row>
    <row r="2" spans="1:5" ht="12.75" customHeight="1" x14ac:dyDescent="0.2">
      <c r="A2" s="105"/>
      <c r="B2" s="106" t="s">
        <v>42</v>
      </c>
      <c r="C2" s="22"/>
      <c r="D2" s="22"/>
      <c r="E2" s="22"/>
    </row>
    <row r="3" spans="1:5" ht="20.100000000000001" customHeight="1" x14ac:dyDescent="0.2">
      <c r="A3" s="105"/>
      <c r="B3" s="105"/>
      <c r="C3" s="22"/>
      <c r="D3" s="22"/>
      <c r="E3" s="22"/>
    </row>
    <row r="4" spans="1:5" ht="20.100000000000001" customHeight="1" x14ac:dyDescent="0.2">
      <c r="A4" s="22"/>
      <c r="B4" s="107" t="s">
        <v>81</v>
      </c>
      <c r="C4" s="105"/>
      <c r="D4" s="105"/>
      <c r="E4" s="22"/>
    </row>
    <row r="5" spans="1:5" ht="12.75" customHeight="1" x14ac:dyDescent="0.2">
      <c r="A5" s="22"/>
      <c r="B5" s="105" t="s">
        <v>43</v>
      </c>
      <c r="C5" s="105"/>
      <c r="D5" s="105"/>
      <c r="E5" s="22"/>
    </row>
    <row r="6" spans="1:5" ht="12.75" customHeight="1" x14ac:dyDescent="0.2">
      <c r="A6" s="22"/>
      <c r="B6" s="24" t="s">
        <v>44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45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46</v>
      </c>
      <c r="B9" s="27" t="s">
        <v>47</v>
      </c>
      <c r="C9" s="27" t="s">
        <v>48</v>
      </c>
      <c r="D9" s="27" t="s">
        <v>49</v>
      </c>
      <c r="E9" s="27" t="s">
        <v>50</v>
      </c>
    </row>
    <row r="10" spans="1:5" ht="12.75" customHeight="1" x14ac:dyDescent="0.2">
      <c r="A10" s="28" t="s">
        <v>51</v>
      </c>
      <c r="B10" s="28" t="s">
        <v>52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53</v>
      </c>
      <c r="B11" s="69" t="s">
        <v>83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1"/>
  <sheetViews>
    <sheetView topLeftCell="B1" zoomScaleNormal="100" workbookViewId="0">
      <pane ySplit="8" topLeftCell="A9" activePane="bottomLeft" state="frozen"/>
      <selection pane="bottomLeft" activeCell="B21" sqref="B21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hidden="1" customWidth="1"/>
    <col min="17" max="17" width="10.7109375" style="23" hidden="1" customWidth="1"/>
    <col min="18" max="18" width="9.140625" style="23" hidden="1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54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109"/>
      <c r="D3" s="105"/>
      <c r="E3" s="68" t="s">
        <v>82</v>
      </c>
      <c r="F3" s="22"/>
      <c r="G3" s="33"/>
      <c r="H3" s="34" t="s">
        <v>55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56</v>
      </c>
      <c r="C4" s="109" t="s">
        <v>57</v>
      </c>
      <c r="D4" s="105"/>
      <c r="E4" s="32" t="s">
        <v>58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110"/>
      <c r="D5" s="111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108" t="s">
        <v>14</v>
      </c>
      <c r="B6" s="108" t="s">
        <v>16</v>
      </c>
      <c r="C6" s="108" t="s">
        <v>18</v>
      </c>
      <c r="D6" s="108" t="s">
        <v>59</v>
      </c>
      <c r="E6" s="108" t="s">
        <v>20</v>
      </c>
      <c r="F6" s="108" t="s">
        <v>22</v>
      </c>
      <c r="G6" s="108" t="s">
        <v>24</v>
      </c>
      <c r="H6" s="108" t="s">
        <v>60</v>
      </c>
      <c r="I6" s="108"/>
    </row>
    <row r="7" spans="1:18" ht="12.75" customHeight="1" x14ac:dyDescent="0.2">
      <c r="A7" s="108"/>
      <c r="B7" s="108"/>
      <c r="C7" s="108"/>
      <c r="D7" s="108"/>
      <c r="E7" s="108"/>
      <c r="F7" s="108"/>
      <c r="G7" s="108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0+I14+I18+I10</f>
        <v>0</v>
      </c>
      <c r="R9" s="23">
        <f>0+O14+O18+O10</f>
        <v>0</v>
      </c>
    </row>
    <row r="10" spans="1:18" ht="12.75" customHeight="1" x14ac:dyDescent="0.2">
      <c r="A10" s="45"/>
      <c r="B10" s="11">
        <v>1</v>
      </c>
      <c r="C10" s="72" t="s">
        <v>63</v>
      </c>
      <c r="D10" s="8" t="s">
        <v>61</v>
      </c>
      <c r="E10" s="12" t="s">
        <v>65</v>
      </c>
      <c r="F10" s="13" t="s">
        <v>62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25.5" x14ac:dyDescent="0.2">
      <c r="A14" s="49" t="s">
        <v>33</v>
      </c>
      <c r="B14" s="48">
        <v>2</v>
      </c>
      <c r="C14" s="72" t="s">
        <v>64</v>
      </c>
      <c r="D14" s="49" t="s">
        <v>61</v>
      </c>
      <c r="E14" s="50" t="s">
        <v>66</v>
      </c>
      <c r="F14" s="51" t="s">
        <v>62</v>
      </c>
      <c r="G14" s="52">
        <v>1</v>
      </c>
      <c r="H14" s="53">
        <v>0</v>
      </c>
      <c r="I14" s="54">
        <f>ROUND(ROUND(H14,2)*ROUND(G14,3),2)</f>
        <v>0</v>
      </c>
      <c r="O14" s="23">
        <f>(I14*21)/100</f>
        <v>0</v>
      </c>
      <c r="P14" s="23" t="s">
        <v>12</v>
      </c>
    </row>
    <row r="15" spans="1:18" x14ac:dyDescent="0.2">
      <c r="A15" s="56" t="s">
        <v>35</v>
      </c>
      <c r="E15" s="55" t="s">
        <v>5</v>
      </c>
    </row>
    <row r="16" spans="1:18" x14ac:dyDescent="0.2">
      <c r="A16" s="57" t="s">
        <v>36</v>
      </c>
      <c r="E16" s="58" t="s">
        <v>5</v>
      </c>
    </row>
    <row r="17" spans="1:16" x14ac:dyDescent="0.2">
      <c r="A17" s="23" t="s">
        <v>37</v>
      </c>
      <c r="E17" s="55" t="s">
        <v>5</v>
      </c>
    </row>
    <row r="18" spans="1:16" ht="12.75" customHeight="1" x14ac:dyDescent="0.2">
      <c r="B18" s="59">
        <v>3</v>
      </c>
      <c r="C18" s="60" t="s">
        <v>67</v>
      </c>
      <c r="D18" s="49" t="s">
        <v>5</v>
      </c>
      <c r="E18" s="50" t="s">
        <v>68</v>
      </c>
      <c r="F18" s="61" t="s">
        <v>62</v>
      </c>
      <c r="G18" s="62">
        <v>1</v>
      </c>
      <c r="H18" s="63">
        <v>0</v>
      </c>
      <c r="I18" s="104">
        <f>ROUND(ROUND(H18,2)*ROUND(G18,3),2)</f>
        <v>0</v>
      </c>
      <c r="O18" s="23">
        <f>(I18*21)/100</f>
        <v>0</v>
      </c>
      <c r="P18" s="23" t="s">
        <v>12</v>
      </c>
    </row>
    <row r="19" spans="1:16" ht="135" customHeight="1" x14ac:dyDescent="0.2">
      <c r="E19" s="64" t="s">
        <v>69</v>
      </c>
    </row>
    <row r="20" spans="1:16" ht="12.75" customHeight="1" x14ac:dyDescent="0.2">
      <c r="E20" s="55"/>
    </row>
    <row r="21" spans="1:16" ht="12.75" customHeight="1" x14ac:dyDescent="0.2">
      <c r="E21" s="55" t="s">
        <v>70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4803149606299213" right="0.74803149606299213" top="1.5748031496062993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48"/>
  <sheetViews>
    <sheetView topLeftCell="B1" workbookViewId="0">
      <pane ySplit="7" topLeftCell="A8" activePane="bottomLeft" state="frozen"/>
      <selection pane="bottomLeft" activeCell="E19" sqref="E19"/>
    </sheetView>
  </sheetViews>
  <sheetFormatPr defaultColWidth="9.140625" defaultRowHeight="12.75" customHeight="1" x14ac:dyDescent="0.2"/>
  <cols>
    <col min="1" max="1" width="9.140625" style="70" hidden="1" customWidth="1"/>
    <col min="2" max="2" width="11.7109375" style="70" customWidth="1"/>
    <col min="3" max="3" width="14.7109375" style="70" customWidth="1"/>
    <col min="4" max="4" width="9.7109375" style="70" customWidth="1"/>
    <col min="5" max="5" width="70.7109375" style="70" customWidth="1"/>
    <col min="6" max="6" width="11.7109375" style="70" customWidth="1"/>
    <col min="7" max="9" width="16.7109375" style="70" customWidth="1"/>
    <col min="10" max="14" width="9.140625" style="70"/>
    <col min="15" max="16" width="9.140625" style="70" hidden="1" customWidth="1"/>
    <col min="17" max="17" width="10.7109375" style="70" hidden="1" customWidth="1"/>
    <col min="18" max="18" width="9.140625" style="70" hidden="1" customWidth="1"/>
    <col min="19" max="16384" width="9.140625" style="70"/>
  </cols>
  <sheetData>
    <row r="1" spans="1:18" ht="12.75" customHeight="1" x14ac:dyDescent="0.2">
      <c r="A1" s="70" t="s">
        <v>0</v>
      </c>
      <c r="B1" s="66"/>
      <c r="C1" s="66"/>
      <c r="D1" s="66"/>
      <c r="E1" s="66" t="s">
        <v>2</v>
      </c>
      <c r="F1" s="66"/>
      <c r="G1" s="66"/>
      <c r="H1" s="66"/>
      <c r="I1" s="66"/>
      <c r="P1" s="70" t="s">
        <v>11</v>
      </c>
    </row>
    <row r="2" spans="1:18" ht="24.95" customHeight="1" x14ac:dyDescent="0.2">
      <c r="B2" s="66"/>
      <c r="C2" s="66"/>
      <c r="D2" s="66"/>
      <c r="E2" s="1" t="s">
        <v>3</v>
      </c>
      <c r="F2" s="66"/>
      <c r="G2" s="66"/>
      <c r="H2" s="67"/>
      <c r="I2" s="67"/>
      <c r="O2" s="70">
        <f>0+O18+O36+O31+O13+O8</f>
        <v>0</v>
      </c>
      <c r="P2" s="70" t="s">
        <v>11</v>
      </c>
    </row>
    <row r="3" spans="1:18" ht="15" customHeight="1" x14ac:dyDescent="0.25">
      <c r="A3" s="70" t="s">
        <v>1</v>
      </c>
      <c r="B3" s="4" t="s">
        <v>4</v>
      </c>
      <c r="C3" s="113"/>
      <c r="D3" s="114"/>
      <c r="E3" s="68" t="s">
        <v>82</v>
      </c>
      <c r="F3" s="66"/>
      <c r="G3" s="3"/>
      <c r="H3" s="2" t="s">
        <v>53</v>
      </c>
      <c r="I3" s="21">
        <f>0+I18+I36+I31+I8+I13</f>
        <v>0</v>
      </c>
      <c r="O3" s="70" t="s">
        <v>8</v>
      </c>
      <c r="P3" s="70" t="s">
        <v>12</v>
      </c>
    </row>
    <row r="4" spans="1:18" ht="15" customHeight="1" x14ac:dyDescent="0.25">
      <c r="A4" s="70" t="s">
        <v>6</v>
      </c>
      <c r="B4" s="5" t="s">
        <v>7</v>
      </c>
      <c r="C4" s="115" t="s">
        <v>53</v>
      </c>
      <c r="D4" s="116"/>
      <c r="E4" s="6" t="s">
        <v>83</v>
      </c>
      <c r="F4" s="67"/>
      <c r="G4" s="67"/>
      <c r="H4" s="7"/>
      <c r="I4" s="7"/>
      <c r="O4" s="70" t="s">
        <v>9</v>
      </c>
      <c r="P4" s="70" t="s">
        <v>12</v>
      </c>
    </row>
    <row r="5" spans="1:18" ht="12.75" customHeight="1" x14ac:dyDescent="0.2">
      <c r="A5" s="112" t="s">
        <v>14</v>
      </c>
      <c r="B5" s="112" t="s">
        <v>16</v>
      </c>
      <c r="C5" s="112" t="s">
        <v>18</v>
      </c>
      <c r="D5" s="112" t="s">
        <v>19</v>
      </c>
      <c r="E5" s="112" t="s">
        <v>20</v>
      </c>
      <c r="F5" s="112" t="s">
        <v>22</v>
      </c>
      <c r="G5" s="112" t="s">
        <v>24</v>
      </c>
      <c r="H5" s="112" t="s">
        <v>26</v>
      </c>
      <c r="I5" s="112"/>
      <c r="O5" s="70" t="s">
        <v>10</v>
      </c>
      <c r="P5" s="70" t="s">
        <v>12</v>
      </c>
    </row>
    <row r="6" spans="1:18" ht="12.75" customHeight="1" x14ac:dyDescent="0.2">
      <c r="A6" s="112"/>
      <c r="B6" s="112"/>
      <c r="C6" s="112"/>
      <c r="D6" s="112"/>
      <c r="E6" s="112"/>
      <c r="F6" s="112"/>
      <c r="G6" s="112"/>
      <c r="H6" s="65" t="s">
        <v>27</v>
      </c>
      <c r="I6" s="65" t="s">
        <v>29</v>
      </c>
    </row>
    <row r="7" spans="1:18" ht="12.75" customHeight="1" x14ac:dyDescent="0.2">
      <c r="A7" s="65" t="s">
        <v>15</v>
      </c>
      <c r="B7" s="65" t="s">
        <v>17</v>
      </c>
      <c r="C7" s="65" t="s">
        <v>12</v>
      </c>
      <c r="D7" s="65" t="s">
        <v>11</v>
      </c>
      <c r="E7" s="65" t="s">
        <v>21</v>
      </c>
      <c r="F7" s="65" t="s">
        <v>23</v>
      </c>
      <c r="G7" s="65" t="s">
        <v>25</v>
      </c>
      <c r="H7" s="65" t="s">
        <v>28</v>
      </c>
      <c r="I7" s="65" t="s">
        <v>30</v>
      </c>
    </row>
    <row r="8" spans="1:18" customFormat="1" ht="12.75" customHeight="1" x14ac:dyDescent="0.2">
      <c r="A8" s="91" t="s">
        <v>31</v>
      </c>
      <c r="B8" s="91"/>
      <c r="C8" s="93" t="s">
        <v>17</v>
      </c>
      <c r="D8" s="91"/>
      <c r="E8" s="92" t="s">
        <v>77</v>
      </c>
      <c r="F8" s="91"/>
      <c r="G8" s="91"/>
      <c r="H8" s="91"/>
      <c r="I8" s="94">
        <f>0+Q8</f>
        <v>0</v>
      </c>
      <c r="O8">
        <f>0+R8</f>
        <v>0</v>
      </c>
      <c r="Q8" s="101">
        <f>0+I9</f>
        <v>0</v>
      </c>
      <c r="R8">
        <f>0+O9</f>
        <v>0</v>
      </c>
    </row>
    <row r="9" spans="1:18" customFormat="1" x14ac:dyDescent="0.2">
      <c r="A9" s="8" t="s">
        <v>33</v>
      </c>
      <c r="B9" s="11">
        <v>1</v>
      </c>
      <c r="C9" s="11">
        <v>11315</v>
      </c>
      <c r="D9" s="8" t="s">
        <v>5</v>
      </c>
      <c r="E9" s="73" t="s">
        <v>78</v>
      </c>
      <c r="F9" s="13" t="s">
        <v>76</v>
      </c>
      <c r="G9" s="99">
        <v>1.169</v>
      </c>
      <c r="H9" s="100">
        <v>0</v>
      </c>
      <c r="I9" s="100">
        <f>ROUND(ROUND(H9,2)*ROUND(G9,3),2)</f>
        <v>0</v>
      </c>
      <c r="O9">
        <f>(I9*21)/100</f>
        <v>0</v>
      </c>
      <c r="P9" t="s">
        <v>12</v>
      </c>
    </row>
    <row r="10" spans="1:18" customFormat="1" x14ac:dyDescent="0.2">
      <c r="A10" s="16" t="s">
        <v>35</v>
      </c>
      <c r="E10" s="89" t="s">
        <v>110</v>
      </c>
    </row>
    <row r="11" spans="1:18" customFormat="1" ht="38.25" x14ac:dyDescent="0.2">
      <c r="A11" s="18" t="s">
        <v>36</v>
      </c>
      <c r="E11" s="95" t="s">
        <v>98</v>
      </c>
    </row>
    <row r="12" spans="1:18" customFormat="1" ht="114.75" x14ac:dyDescent="0.2">
      <c r="A12" t="s">
        <v>37</v>
      </c>
      <c r="E12" s="89" t="s">
        <v>79</v>
      </c>
    </row>
    <row r="13" spans="1:18" customFormat="1" ht="12.75" customHeight="1" x14ac:dyDescent="0.2">
      <c r="A13" s="91" t="s">
        <v>31</v>
      </c>
      <c r="B13" s="91"/>
      <c r="C13" s="93" t="s">
        <v>23</v>
      </c>
      <c r="D13" s="91"/>
      <c r="E13" s="92" t="s">
        <v>80</v>
      </c>
      <c r="F13" s="91"/>
      <c r="G13" s="91"/>
      <c r="H13" s="91"/>
      <c r="I13" s="94">
        <f>0+Q13</f>
        <v>0</v>
      </c>
      <c r="O13">
        <f>0+R13</f>
        <v>0</v>
      </c>
      <c r="Q13" s="101">
        <f>0+I14</f>
        <v>0</v>
      </c>
      <c r="R13">
        <f>0+O14</f>
        <v>0</v>
      </c>
    </row>
    <row r="14" spans="1:18" customFormat="1" x14ac:dyDescent="0.2">
      <c r="A14" s="8" t="s">
        <v>33</v>
      </c>
      <c r="B14" s="11">
        <v>2</v>
      </c>
      <c r="C14" s="11">
        <v>581102</v>
      </c>
      <c r="D14" s="8" t="s">
        <v>5</v>
      </c>
      <c r="E14" s="73" t="s">
        <v>99</v>
      </c>
      <c r="F14" s="13" t="s">
        <v>76</v>
      </c>
      <c r="G14" s="99">
        <v>1.169</v>
      </c>
      <c r="H14" s="100">
        <v>0</v>
      </c>
      <c r="I14" s="100">
        <f>ROUND(ROUND(H14,2)*ROUND(G14,3),2)</f>
        <v>0</v>
      </c>
      <c r="O14">
        <f>(I14*21)/100</f>
        <v>0</v>
      </c>
      <c r="P14" t="s">
        <v>12</v>
      </c>
    </row>
    <row r="15" spans="1:18" customFormat="1" x14ac:dyDescent="0.2">
      <c r="A15" s="16" t="s">
        <v>35</v>
      </c>
      <c r="E15" s="89" t="s">
        <v>101</v>
      </c>
    </row>
    <row r="16" spans="1:18" customFormat="1" ht="38.25" x14ac:dyDescent="0.2">
      <c r="A16" s="18" t="s">
        <v>36</v>
      </c>
      <c r="E16" s="95" t="s">
        <v>98</v>
      </c>
    </row>
    <row r="17" spans="1:18" customFormat="1" ht="165.75" x14ac:dyDescent="0.2">
      <c r="A17" t="s">
        <v>37</v>
      </c>
      <c r="E17" s="89" t="s">
        <v>100</v>
      </c>
    </row>
    <row r="18" spans="1:18" ht="12.75" customHeight="1" x14ac:dyDescent="0.2">
      <c r="A18" s="90" t="s">
        <v>31</v>
      </c>
      <c r="B18" s="90"/>
      <c r="C18" s="9" t="s">
        <v>25</v>
      </c>
      <c r="D18" s="90"/>
      <c r="E18" s="20" t="s">
        <v>38</v>
      </c>
      <c r="F18" s="90"/>
      <c r="G18" s="90"/>
      <c r="H18" s="90"/>
      <c r="I18" s="10">
        <f>0+Q18</f>
        <v>0</v>
      </c>
      <c r="O18" s="70">
        <f>0+R18</f>
        <v>0</v>
      </c>
      <c r="Q18" s="71">
        <f>0+I19+I23+I27</f>
        <v>0</v>
      </c>
      <c r="R18" s="70">
        <f>0+O19+O23+O27</f>
        <v>0</v>
      </c>
    </row>
    <row r="19" spans="1:18" x14ac:dyDescent="0.2">
      <c r="A19" s="8" t="s">
        <v>33</v>
      </c>
      <c r="B19" s="11">
        <v>3</v>
      </c>
      <c r="C19" s="11">
        <v>626112</v>
      </c>
      <c r="D19" s="8" t="s">
        <v>5</v>
      </c>
      <c r="E19" s="73" t="s">
        <v>112</v>
      </c>
      <c r="F19" s="13" t="s">
        <v>34</v>
      </c>
      <c r="G19" s="99">
        <v>21.632000000000001</v>
      </c>
      <c r="H19" s="100">
        <v>0</v>
      </c>
      <c r="I19" s="100">
        <f>ROUND(ROUND(H19,2)*ROUND(G19,3),2)</f>
        <v>0</v>
      </c>
      <c r="O19" s="70">
        <f>(I19*21)/100</f>
        <v>0</v>
      </c>
      <c r="P19" s="70" t="s">
        <v>12</v>
      </c>
    </row>
    <row r="20" spans="1:18" x14ac:dyDescent="0.2">
      <c r="A20" s="16" t="s">
        <v>35</v>
      </c>
      <c r="E20" s="88" t="s">
        <v>87</v>
      </c>
    </row>
    <row r="21" spans="1:18" customFormat="1" ht="38.25" x14ac:dyDescent="0.2">
      <c r="A21" s="18" t="s">
        <v>36</v>
      </c>
      <c r="E21" s="95" t="s">
        <v>88</v>
      </c>
    </row>
    <row r="22" spans="1:18" ht="76.5" x14ac:dyDescent="0.2">
      <c r="A22" s="70" t="s">
        <v>37</v>
      </c>
      <c r="E22" s="89" t="s">
        <v>39</v>
      </c>
    </row>
    <row r="23" spans="1:18" x14ac:dyDescent="0.2">
      <c r="A23" s="8" t="s">
        <v>33</v>
      </c>
      <c r="B23" s="11">
        <v>4</v>
      </c>
      <c r="C23" s="11">
        <v>626121</v>
      </c>
      <c r="D23" s="8" t="s">
        <v>5</v>
      </c>
      <c r="E23" s="73" t="s">
        <v>89</v>
      </c>
      <c r="F23" s="13" t="s">
        <v>34</v>
      </c>
      <c r="G23" s="99">
        <v>5.4080000000000004</v>
      </c>
      <c r="H23" s="100">
        <v>0</v>
      </c>
      <c r="I23" s="100">
        <f>ROUND(ROUND(H23,2)*ROUND(G23,3),2)</f>
        <v>0</v>
      </c>
      <c r="O23" s="70">
        <f>(I23*21)/100</f>
        <v>0</v>
      </c>
      <c r="P23" s="70" t="s">
        <v>12</v>
      </c>
    </row>
    <row r="24" spans="1:18" x14ac:dyDescent="0.2">
      <c r="A24" s="16" t="s">
        <v>35</v>
      </c>
      <c r="E24" s="88" t="s">
        <v>90</v>
      </c>
    </row>
    <row r="25" spans="1:18" customFormat="1" ht="38.25" x14ac:dyDescent="0.2">
      <c r="A25" s="18" t="s">
        <v>36</v>
      </c>
      <c r="E25" s="95" t="s">
        <v>91</v>
      </c>
    </row>
    <row r="26" spans="1:18" ht="76.5" x14ac:dyDescent="0.2">
      <c r="A26" s="70" t="s">
        <v>37</v>
      </c>
      <c r="E26" s="89" t="s">
        <v>39</v>
      </c>
    </row>
    <row r="27" spans="1:18" x14ac:dyDescent="0.2">
      <c r="A27" s="8" t="s">
        <v>33</v>
      </c>
      <c r="B27" s="11">
        <v>5</v>
      </c>
      <c r="C27" s="11" t="s">
        <v>102</v>
      </c>
      <c r="D27" s="8" t="s">
        <v>5</v>
      </c>
      <c r="E27" s="73" t="s">
        <v>103</v>
      </c>
      <c r="F27" s="13" t="s">
        <v>34</v>
      </c>
      <c r="G27" s="14">
        <v>27.04</v>
      </c>
      <c r="H27" s="15">
        <v>0</v>
      </c>
      <c r="I27" s="15">
        <f>ROUND(ROUND(H27,2)*ROUND(G27,3),2)</f>
        <v>0</v>
      </c>
      <c r="O27" s="70">
        <f>(I27*21)/100</f>
        <v>0</v>
      </c>
      <c r="P27" s="70" t="s">
        <v>12</v>
      </c>
    </row>
    <row r="28" spans="1:18" x14ac:dyDescent="0.2">
      <c r="A28" s="16" t="s">
        <v>35</v>
      </c>
      <c r="E28" s="89" t="s">
        <v>104</v>
      </c>
    </row>
    <row r="29" spans="1:18" customFormat="1" ht="38.25" x14ac:dyDescent="0.2">
      <c r="A29" s="18" t="s">
        <v>36</v>
      </c>
      <c r="E29" s="95" t="s">
        <v>86</v>
      </c>
    </row>
    <row r="30" spans="1:18" ht="76.5" x14ac:dyDescent="0.2">
      <c r="A30" s="70" t="s">
        <v>37</v>
      </c>
      <c r="E30" s="17" t="s">
        <v>39</v>
      </c>
    </row>
    <row r="31" spans="1:18" s="78" customFormat="1" ht="12.75" customHeight="1" x14ac:dyDescent="0.2">
      <c r="A31" s="74" t="s">
        <v>31</v>
      </c>
      <c r="B31" s="74"/>
      <c r="C31" s="75" t="s">
        <v>71</v>
      </c>
      <c r="D31" s="74"/>
      <c r="E31" s="76" t="s">
        <v>72</v>
      </c>
      <c r="F31" s="74"/>
      <c r="G31" s="74"/>
      <c r="H31" s="74"/>
      <c r="I31" s="77">
        <f>0+Q31</f>
        <v>0</v>
      </c>
      <c r="O31" s="78">
        <f>0+R31</f>
        <v>0</v>
      </c>
      <c r="Q31" s="79">
        <f>0+I32</f>
        <v>0</v>
      </c>
      <c r="R31" s="78">
        <f>0+O32</f>
        <v>0</v>
      </c>
    </row>
    <row r="32" spans="1:18" s="78" customFormat="1" x14ac:dyDescent="0.2">
      <c r="A32" s="80" t="s">
        <v>33</v>
      </c>
      <c r="B32" s="81">
        <v>6</v>
      </c>
      <c r="C32" s="81" t="s">
        <v>73</v>
      </c>
      <c r="D32" s="80" t="s">
        <v>5</v>
      </c>
      <c r="E32" s="82" t="s">
        <v>74</v>
      </c>
      <c r="F32" s="83" t="s">
        <v>34</v>
      </c>
      <c r="G32" s="96">
        <v>50.42</v>
      </c>
      <c r="H32" s="84">
        <v>0</v>
      </c>
      <c r="I32" s="97">
        <f>ROUND(ROUND(H32,2)*ROUND(G32,3),2)</f>
        <v>0</v>
      </c>
      <c r="O32" s="78">
        <f>(I32*21)/100</f>
        <v>0</v>
      </c>
      <c r="P32" s="78" t="s">
        <v>12</v>
      </c>
    </row>
    <row r="33" spans="1:18" s="78" customFormat="1" x14ac:dyDescent="0.2">
      <c r="A33" s="85" t="s">
        <v>35</v>
      </c>
      <c r="E33" s="89" t="s">
        <v>105</v>
      </c>
    </row>
    <row r="34" spans="1:18" ht="63.75" customHeight="1" x14ac:dyDescent="0.2">
      <c r="A34" s="18" t="s">
        <v>36</v>
      </c>
      <c r="E34" s="87" t="s">
        <v>106</v>
      </c>
    </row>
    <row r="35" spans="1:18" s="78" customFormat="1" ht="51" customHeight="1" x14ac:dyDescent="0.2">
      <c r="A35" s="78" t="s">
        <v>37</v>
      </c>
      <c r="E35" s="98" t="s">
        <v>75</v>
      </c>
    </row>
    <row r="36" spans="1:18" ht="12.75" customHeight="1" x14ac:dyDescent="0.2">
      <c r="A36" s="67" t="s">
        <v>31</v>
      </c>
      <c r="B36" s="67"/>
      <c r="C36" s="9" t="s">
        <v>28</v>
      </c>
      <c r="D36" s="67"/>
      <c r="E36" s="20" t="s">
        <v>40</v>
      </c>
      <c r="F36" s="67"/>
      <c r="G36" s="67"/>
      <c r="H36" s="67"/>
      <c r="I36" s="10">
        <f>0+Q36</f>
        <v>0</v>
      </c>
      <c r="O36" s="70">
        <f>0+R36</f>
        <v>0</v>
      </c>
      <c r="Q36" s="71">
        <f>0+I41+I37+I45</f>
        <v>0</v>
      </c>
      <c r="R36" s="70">
        <f>0+O41+O37+O45</f>
        <v>0</v>
      </c>
    </row>
    <row r="37" spans="1:18" s="78" customFormat="1" x14ac:dyDescent="0.2">
      <c r="A37" s="80" t="s">
        <v>33</v>
      </c>
      <c r="B37" s="81">
        <v>7</v>
      </c>
      <c r="C37" s="81" t="s">
        <v>92</v>
      </c>
      <c r="D37" s="80" t="s">
        <v>5</v>
      </c>
      <c r="E37" s="82" t="s">
        <v>93</v>
      </c>
      <c r="F37" s="83" t="s">
        <v>94</v>
      </c>
      <c r="G37" s="102">
        <v>33.4</v>
      </c>
      <c r="H37" s="84">
        <v>0</v>
      </c>
      <c r="I37" s="103">
        <f>ROUND(ROUND(H37,2)*ROUND(G37,3),2)</f>
        <v>0</v>
      </c>
      <c r="O37" s="78">
        <f>(I37*21)/100</f>
        <v>0</v>
      </c>
      <c r="P37" s="78" t="s">
        <v>12</v>
      </c>
    </row>
    <row r="38" spans="1:18" s="78" customFormat="1" x14ac:dyDescent="0.2">
      <c r="A38" s="85" t="s">
        <v>35</v>
      </c>
      <c r="E38" s="98" t="s">
        <v>95</v>
      </c>
    </row>
    <row r="39" spans="1:18" customFormat="1" ht="38.25" x14ac:dyDescent="0.2">
      <c r="A39" s="18" t="s">
        <v>36</v>
      </c>
      <c r="E39" s="95" t="s">
        <v>97</v>
      </c>
    </row>
    <row r="40" spans="1:18" s="78" customFormat="1" ht="63.75" customHeight="1" x14ac:dyDescent="0.2">
      <c r="A40" s="78" t="s">
        <v>37</v>
      </c>
      <c r="E40" s="98" t="s">
        <v>96</v>
      </c>
    </row>
    <row r="41" spans="1:18" x14ac:dyDescent="0.2">
      <c r="A41" s="8" t="s">
        <v>33</v>
      </c>
      <c r="B41" s="11">
        <v>8</v>
      </c>
      <c r="C41" s="11">
        <v>938543</v>
      </c>
      <c r="D41" s="8" t="s">
        <v>5</v>
      </c>
      <c r="E41" s="86" t="s">
        <v>84</v>
      </c>
      <c r="F41" s="13" t="s">
        <v>34</v>
      </c>
      <c r="G41" s="99">
        <v>27.04</v>
      </c>
      <c r="H41" s="100">
        <v>0</v>
      </c>
      <c r="I41" s="100">
        <f>ROUND(ROUND(H41,2)*ROUND(G41,3),2)</f>
        <v>0</v>
      </c>
      <c r="O41" s="70">
        <f>(I41*21)/100</f>
        <v>0</v>
      </c>
      <c r="P41" s="70" t="s">
        <v>12</v>
      </c>
    </row>
    <row r="42" spans="1:18" x14ac:dyDescent="0.2">
      <c r="A42" s="16" t="s">
        <v>35</v>
      </c>
      <c r="E42" s="89" t="s">
        <v>85</v>
      </c>
    </row>
    <row r="43" spans="1:18" customFormat="1" ht="38.25" x14ac:dyDescent="0.2">
      <c r="A43" s="18" t="s">
        <v>36</v>
      </c>
      <c r="E43" s="95" t="s">
        <v>86</v>
      </c>
    </row>
    <row r="44" spans="1:18" ht="25.5" x14ac:dyDescent="0.2">
      <c r="A44" s="70" t="s">
        <v>37</v>
      </c>
      <c r="E44" s="89" t="s">
        <v>41</v>
      </c>
    </row>
    <row r="45" spans="1:18" x14ac:dyDescent="0.2">
      <c r="A45" s="8" t="s">
        <v>33</v>
      </c>
      <c r="B45" s="11">
        <v>9</v>
      </c>
      <c r="C45" s="11">
        <v>96616</v>
      </c>
      <c r="D45" s="8" t="s">
        <v>5</v>
      </c>
      <c r="E45" s="86" t="s">
        <v>107</v>
      </c>
      <c r="F45" s="13" t="s">
        <v>76</v>
      </c>
      <c r="G45" s="99">
        <v>3.8109999999999999</v>
      </c>
      <c r="H45" s="100">
        <v>0</v>
      </c>
      <c r="I45" s="100">
        <f>ROUND(ROUND(H45,2)*ROUND(G45,3),2)</f>
        <v>0</v>
      </c>
      <c r="O45" s="70">
        <f>(I45*21)/100</f>
        <v>0</v>
      </c>
      <c r="P45" s="70" t="s">
        <v>12</v>
      </c>
    </row>
    <row r="46" spans="1:18" x14ac:dyDescent="0.2">
      <c r="A46" s="16" t="s">
        <v>35</v>
      </c>
      <c r="E46" s="89" t="s">
        <v>111</v>
      </c>
    </row>
    <row r="47" spans="1:18" customFormat="1" ht="38.25" x14ac:dyDescent="0.2">
      <c r="A47" s="18" t="s">
        <v>36</v>
      </c>
      <c r="E47" s="95" t="s">
        <v>108</v>
      </c>
    </row>
    <row r="48" spans="1:18" ht="114.75" x14ac:dyDescent="0.2">
      <c r="A48" s="70" t="s">
        <v>37</v>
      </c>
      <c r="E48" s="89" t="s">
        <v>109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2024-01-10T09:29:45Z</cp:lastPrinted>
  <dcterms:created xsi:type="dcterms:W3CDTF">2022-04-28T07:44:59Z</dcterms:created>
  <dcterms:modified xsi:type="dcterms:W3CDTF">2025-04-08T06:40:48Z</dcterms:modified>
  <cp:category/>
  <cp:contentStatus/>
</cp:coreProperties>
</file>