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3.xml" ContentType="application/vnd.openxmlformats-officedocument.spreadsheetml.comments+xml"/>
  <Override PartName="/xl/comments6.xml" ContentType="application/vnd.openxmlformats-officedocument.spreadsheetml.comments+xml"/>
  <Override PartName="/xl/comments4.xml" ContentType="application/vnd.openxmlformats-officedocument.spreadsheetml.comments+xml"/>
  <Override PartName="/xl/comments7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zivatel\Desktop\ROZPOČTY TZB\"/>
    </mc:Choice>
  </mc:AlternateContent>
  <xr:revisionPtr revIDLastSave="0" documentId="8_{98ED1628-B14B-4764-B095-279C41300D7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3 01 Pol" sheetId="12" r:id="rId4"/>
    <sheet name="SO 04 01 Pol" sheetId="13" r:id="rId5"/>
    <sheet name="SO 04 02 Pol" sheetId="14" r:id="rId6"/>
    <sheet name="SO 05 01 Pol" sheetId="15" r:id="rId7"/>
    <sheet name="SO 06 01 Pol" sheetId="16" r:id="rId8"/>
    <sheet name="SO 08 01 Pol" sheetId="17" r:id="rId9"/>
    <sheet name="VRN+ON 01 Pol" sheetId="18" r:id="rId10"/>
  </sheets>
  <externalReferences>
    <externalReference r:id="rId11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03 01 Pol'!$1:$7</definedName>
    <definedName name="_xlnm.Print_Titles" localSheetId="4">'SO 04 01 Pol'!$1:$7</definedName>
    <definedName name="_xlnm.Print_Titles" localSheetId="5">'SO 04 02 Pol'!$1:$7</definedName>
    <definedName name="_xlnm.Print_Titles" localSheetId="6">'SO 05 01 Pol'!$1:$7</definedName>
    <definedName name="_xlnm.Print_Titles" localSheetId="7">'SO 06 01 Pol'!$1:$7</definedName>
    <definedName name="_xlnm.Print_Titles" localSheetId="8">'SO 08 01 Pol'!$1:$7</definedName>
    <definedName name="_xlnm.Print_Titles" localSheetId="9">'VRN+ON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03 01 Pol'!$A$1:$Y$104</definedName>
    <definedName name="_xlnm.Print_Area" localSheetId="4">'SO 04 01 Pol'!$A$1:$Y$38</definedName>
    <definedName name="_xlnm.Print_Area" localSheetId="5">'SO 04 02 Pol'!$A$1:$Y$63</definedName>
    <definedName name="_xlnm.Print_Area" localSheetId="6">'SO 05 01 Pol'!$A$1:$Y$62</definedName>
    <definedName name="_xlnm.Print_Area" localSheetId="7">'SO 06 01 Pol'!$A$1:$Y$35</definedName>
    <definedName name="_xlnm.Print_Area" localSheetId="8">'SO 08 01 Pol'!$A$1:$Y$253</definedName>
    <definedName name="_xlnm.Print_Area" localSheetId="1">Stavba!$A$1:$J$94</definedName>
    <definedName name="_xlnm.Print_Area" localSheetId="9">'VRN+ON 01 Pol'!$A$1:$Y$45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3" i="1" l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G52" i="1"/>
  <c r="F52" i="1"/>
  <c r="G51" i="1"/>
  <c r="F51" i="1"/>
  <c r="H51" i="1" s="1"/>
  <c r="I51" i="1" s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H42" i="1" s="1"/>
  <c r="I42" i="1" s="1"/>
  <c r="F42" i="1"/>
  <c r="G41" i="1"/>
  <c r="F41" i="1"/>
  <c r="G40" i="1"/>
  <c r="F40" i="1"/>
  <c r="G39" i="1"/>
  <c r="F39" i="1"/>
  <c r="G35" i="18"/>
  <c r="BA32" i="18"/>
  <c r="BA30" i="18"/>
  <c r="BA26" i="18"/>
  <c r="BA24" i="18"/>
  <c r="BA21" i="18"/>
  <c r="BA17" i="18"/>
  <c r="BA13" i="18"/>
  <c r="BA11" i="18"/>
  <c r="G9" i="18"/>
  <c r="M9" i="18" s="1"/>
  <c r="I9" i="18"/>
  <c r="I8" i="18" s="1"/>
  <c r="K9" i="18"/>
  <c r="K8" i="18" s="1"/>
  <c r="O9" i="18"/>
  <c r="Q9" i="18"/>
  <c r="V9" i="18"/>
  <c r="V8" i="18" s="1"/>
  <c r="G12" i="18"/>
  <c r="I12" i="18"/>
  <c r="K12" i="18"/>
  <c r="M12" i="18"/>
  <c r="O12" i="18"/>
  <c r="Q12" i="18"/>
  <c r="V12" i="18"/>
  <c r="G14" i="18"/>
  <c r="G8" i="18" s="1"/>
  <c r="I14" i="18"/>
  <c r="K14" i="18"/>
  <c r="O14" i="18"/>
  <c r="O8" i="18" s="1"/>
  <c r="Q14" i="18"/>
  <c r="V14" i="18"/>
  <c r="G16" i="18"/>
  <c r="M16" i="18" s="1"/>
  <c r="I16" i="18"/>
  <c r="K16" i="18"/>
  <c r="O16" i="18"/>
  <c r="Q16" i="18"/>
  <c r="Q8" i="18" s="1"/>
  <c r="V16" i="18"/>
  <c r="G18" i="18"/>
  <c r="I18" i="18"/>
  <c r="K18" i="18"/>
  <c r="M18" i="18"/>
  <c r="O18" i="18"/>
  <c r="Q18" i="18"/>
  <c r="V18" i="18"/>
  <c r="G20" i="18"/>
  <c r="I20" i="18"/>
  <c r="K20" i="18"/>
  <c r="M20" i="18"/>
  <c r="O20" i="18"/>
  <c r="Q20" i="18"/>
  <c r="V20" i="18"/>
  <c r="G22" i="18"/>
  <c r="G23" i="18"/>
  <c r="M23" i="18" s="1"/>
  <c r="I23" i="18"/>
  <c r="I22" i="18" s="1"/>
  <c r="K23" i="18"/>
  <c r="K22" i="18" s="1"/>
  <c r="O23" i="18"/>
  <c r="Q23" i="18"/>
  <c r="Q22" i="18" s="1"/>
  <c r="V23" i="18"/>
  <c r="V22" i="18" s="1"/>
  <c r="G25" i="18"/>
  <c r="M25" i="18" s="1"/>
  <c r="I25" i="18"/>
  <c r="K25" i="18"/>
  <c r="O25" i="18"/>
  <c r="Q25" i="18"/>
  <c r="V25" i="18"/>
  <c r="G27" i="18"/>
  <c r="I27" i="18"/>
  <c r="K27" i="18"/>
  <c r="M27" i="18"/>
  <c r="O27" i="18"/>
  <c r="Q27" i="18"/>
  <c r="V27" i="18"/>
  <c r="G29" i="18"/>
  <c r="I29" i="18"/>
  <c r="K29" i="18"/>
  <c r="M29" i="18"/>
  <c r="O29" i="18"/>
  <c r="O22" i="18" s="1"/>
  <c r="Q29" i="18"/>
  <c r="V29" i="18"/>
  <c r="G31" i="18"/>
  <c r="M31" i="18" s="1"/>
  <c r="I31" i="18"/>
  <c r="K31" i="18"/>
  <c r="O31" i="18"/>
  <c r="Q31" i="18"/>
  <c r="V31" i="18"/>
  <c r="G33" i="18"/>
  <c r="I33" i="18"/>
  <c r="K33" i="18"/>
  <c r="M33" i="18"/>
  <c r="O33" i="18"/>
  <c r="Q33" i="18"/>
  <c r="V33" i="18"/>
  <c r="AE35" i="18"/>
  <c r="G243" i="17"/>
  <c r="G9" i="17"/>
  <c r="G8" i="17" s="1"/>
  <c r="I9" i="17"/>
  <c r="I8" i="17" s="1"/>
  <c r="K9" i="17"/>
  <c r="K8" i="17" s="1"/>
  <c r="O9" i="17"/>
  <c r="Q9" i="17"/>
  <c r="Q8" i="17" s="1"/>
  <c r="V9" i="17"/>
  <c r="G12" i="17"/>
  <c r="M12" i="17" s="1"/>
  <c r="I12" i="17"/>
  <c r="K12" i="17"/>
  <c r="O12" i="17"/>
  <c r="Q12" i="17"/>
  <c r="V12" i="17"/>
  <c r="V8" i="17" s="1"/>
  <c r="G15" i="17"/>
  <c r="I15" i="17"/>
  <c r="K15" i="17"/>
  <c r="M15" i="17"/>
  <c r="O15" i="17"/>
  <c r="O8" i="17" s="1"/>
  <c r="Q15" i="17"/>
  <c r="V15" i="17"/>
  <c r="G18" i="17"/>
  <c r="I18" i="17"/>
  <c r="K18" i="17"/>
  <c r="M18" i="17"/>
  <c r="O18" i="17"/>
  <c r="Q18" i="17"/>
  <c r="V18" i="17"/>
  <c r="G21" i="17"/>
  <c r="I21" i="17"/>
  <c r="K21" i="17"/>
  <c r="M21" i="17"/>
  <c r="O21" i="17"/>
  <c r="Q21" i="17"/>
  <c r="V21" i="17"/>
  <c r="G24" i="17"/>
  <c r="K24" i="17"/>
  <c r="O24" i="17"/>
  <c r="Q24" i="17"/>
  <c r="G25" i="17"/>
  <c r="I25" i="17"/>
  <c r="I24" i="17" s="1"/>
  <c r="K25" i="17"/>
  <c r="M25" i="17"/>
  <c r="M24" i="17" s="1"/>
  <c r="O25" i="17"/>
  <c r="Q25" i="17"/>
  <c r="V25" i="17"/>
  <c r="V24" i="17" s="1"/>
  <c r="K28" i="17"/>
  <c r="O28" i="17"/>
  <c r="V28" i="17"/>
  <c r="G29" i="17"/>
  <c r="G28" i="17" s="1"/>
  <c r="I29" i="17"/>
  <c r="I28" i="17" s="1"/>
  <c r="K29" i="17"/>
  <c r="O29" i="17"/>
  <c r="Q29" i="17"/>
  <c r="Q28" i="17" s="1"/>
  <c r="V29" i="17"/>
  <c r="G32" i="17"/>
  <c r="I32" i="17"/>
  <c r="O32" i="17"/>
  <c r="G33" i="17"/>
  <c r="I33" i="17"/>
  <c r="K33" i="17"/>
  <c r="K32" i="17" s="1"/>
  <c r="M33" i="17"/>
  <c r="M32" i="17" s="1"/>
  <c r="O33" i="17"/>
  <c r="Q33" i="17"/>
  <c r="Q32" i="17" s="1"/>
  <c r="V33" i="17"/>
  <c r="G37" i="17"/>
  <c r="I37" i="17"/>
  <c r="K37" i="17"/>
  <c r="M37" i="17"/>
  <c r="O37" i="17"/>
  <c r="Q37" i="17"/>
  <c r="V37" i="17"/>
  <c r="V32" i="17" s="1"/>
  <c r="O40" i="17"/>
  <c r="G41" i="17"/>
  <c r="G40" i="17" s="1"/>
  <c r="I41" i="17"/>
  <c r="I40" i="17" s="1"/>
  <c r="K41" i="17"/>
  <c r="K40" i="17" s="1"/>
  <c r="O41" i="17"/>
  <c r="Q41" i="17"/>
  <c r="Q40" i="17" s="1"/>
  <c r="V41" i="17"/>
  <c r="V40" i="17" s="1"/>
  <c r="G44" i="17"/>
  <c r="I44" i="17"/>
  <c r="K44" i="17"/>
  <c r="M44" i="17"/>
  <c r="O44" i="17"/>
  <c r="Q44" i="17"/>
  <c r="V44" i="17"/>
  <c r="G47" i="17"/>
  <c r="M47" i="17" s="1"/>
  <c r="I47" i="17"/>
  <c r="K47" i="17"/>
  <c r="O47" i="17"/>
  <c r="Q47" i="17"/>
  <c r="V47" i="17"/>
  <c r="G50" i="17"/>
  <c r="M50" i="17" s="1"/>
  <c r="I50" i="17"/>
  <c r="K50" i="17"/>
  <c r="O50" i="17"/>
  <c r="Q50" i="17"/>
  <c r="V50" i="17"/>
  <c r="G53" i="17"/>
  <c r="M53" i="17" s="1"/>
  <c r="I53" i="17"/>
  <c r="K53" i="17"/>
  <c r="O53" i="17"/>
  <c r="Q53" i="17"/>
  <c r="V53" i="17"/>
  <c r="G57" i="17"/>
  <c r="I57" i="17"/>
  <c r="K57" i="17"/>
  <c r="M57" i="17"/>
  <c r="O57" i="17"/>
  <c r="O56" i="17" s="1"/>
  <c r="Q57" i="17"/>
  <c r="V57" i="17"/>
  <c r="V56" i="17" s="1"/>
  <c r="G60" i="17"/>
  <c r="I60" i="17"/>
  <c r="K60" i="17"/>
  <c r="M60" i="17"/>
  <c r="O60" i="17"/>
  <c r="Q60" i="17"/>
  <c r="V60" i="17"/>
  <c r="G63" i="17"/>
  <c r="G56" i="17" s="1"/>
  <c r="I63" i="17"/>
  <c r="K63" i="17"/>
  <c r="O63" i="17"/>
  <c r="Q63" i="17"/>
  <c r="Q56" i="17" s="1"/>
  <c r="V63" i="17"/>
  <c r="G66" i="17"/>
  <c r="I66" i="17"/>
  <c r="I56" i="17" s="1"/>
  <c r="K66" i="17"/>
  <c r="M66" i="17"/>
  <c r="O66" i="17"/>
  <c r="Q66" i="17"/>
  <c r="V66" i="17"/>
  <c r="G69" i="17"/>
  <c r="M69" i="17" s="1"/>
  <c r="I69" i="17"/>
  <c r="K69" i="17"/>
  <c r="O69" i="17"/>
  <c r="Q69" i="17"/>
  <c r="V69" i="17"/>
  <c r="G72" i="17"/>
  <c r="M72" i="17" s="1"/>
  <c r="I72" i="17"/>
  <c r="K72" i="17"/>
  <c r="O72" i="17"/>
  <c r="Q72" i="17"/>
  <c r="V72" i="17"/>
  <c r="G75" i="17"/>
  <c r="M75" i="17" s="1"/>
  <c r="I75" i="17"/>
  <c r="K75" i="17"/>
  <c r="O75" i="17"/>
  <c r="Q75" i="17"/>
  <c r="V75" i="17"/>
  <c r="G80" i="17"/>
  <c r="M80" i="17" s="1"/>
  <c r="I80" i="17"/>
  <c r="K80" i="17"/>
  <c r="K56" i="17" s="1"/>
  <c r="O80" i="17"/>
  <c r="Q80" i="17"/>
  <c r="V80" i="17"/>
  <c r="G83" i="17"/>
  <c r="I83" i="17"/>
  <c r="K83" i="17"/>
  <c r="M83" i="17"/>
  <c r="O83" i="17"/>
  <c r="Q83" i="17"/>
  <c r="V83" i="17"/>
  <c r="G88" i="17"/>
  <c r="I88" i="17"/>
  <c r="K88" i="17"/>
  <c r="M88" i="17"/>
  <c r="O88" i="17"/>
  <c r="Q88" i="17"/>
  <c r="V88" i="17"/>
  <c r="G93" i="17"/>
  <c r="M93" i="17" s="1"/>
  <c r="I93" i="17"/>
  <c r="K93" i="17"/>
  <c r="O93" i="17"/>
  <c r="Q93" i="17"/>
  <c r="V93" i="17"/>
  <c r="G97" i="17"/>
  <c r="I97" i="17"/>
  <c r="K97" i="17"/>
  <c r="M97" i="17"/>
  <c r="O97" i="17"/>
  <c r="Q97" i="17"/>
  <c r="V97" i="17"/>
  <c r="G100" i="17"/>
  <c r="M100" i="17" s="1"/>
  <c r="I100" i="17"/>
  <c r="K100" i="17"/>
  <c r="O100" i="17"/>
  <c r="Q100" i="17"/>
  <c r="V100" i="17"/>
  <c r="G103" i="17"/>
  <c r="M103" i="17" s="1"/>
  <c r="I103" i="17"/>
  <c r="K103" i="17"/>
  <c r="O103" i="17"/>
  <c r="Q103" i="17"/>
  <c r="V103" i="17"/>
  <c r="G106" i="17"/>
  <c r="M106" i="17" s="1"/>
  <c r="I106" i="17"/>
  <c r="K106" i="17"/>
  <c r="O106" i="17"/>
  <c r="Q106" i="17"/>
  <c r="V106" i="17"/>
  <c r="G109" i="17"/>
  <c r="M109" i="17" s="1"/>
  <c r="I109" i="17"/>
  <c r="K109" i="17"/>
  <c r="O109" i="17"/>
  <c r="Q109" i="17"/>
  <c r="V109" i="17"/>
  <c r="G112" i="17"/>
  <c r="I112" i="17"/>
  <c r="K112" i="17"/>
  <c r="M112" i="17"/>
  <c r="O112" i="17"/>
  <c r="Q112" i="17"/>
  <c r="V112" i="17"/>
  <c r="G118" i="17"/>
  <c r="I118" i="17"/>
  <c r="K118" i="17"/>
  <c r="M118" i="17"/>
  <c r="O118" i="17"/>
  <c r="Q118" i="17"/>
  <c r="V118" i="17"/>
  <c r="G121" i="17"/>
  <c r="M121" i="17" s="1"/>
  <c r="I121" i="17"/>
  <c r="K121" i="17"/>
  <c r="O121" i="17"/>
  <c r="Q121" i="17"/>
  <c r="V121" i="17"/>
  <c r="G124" i="17"/>
  <c r="I124" i="17"/>
  <c r="K124" i="17"/>
  <c r="M124" i="17"/>
  <c r="O124" i="17"/>
  <c r="Q124" i="17"/>
  <c r="V124" i="17"/>
  <c r="G127" i="17"/>
  <c r="M127" i="17" s="1"/>
  <c r="I127" i="17"/>
  <c r="K127" i="17"/>
  <c r="O127" i="17"/>
  <c r="Q127" i="17"/>
  <c r="V127" i="17"/>
  <c r="G131" i="17"/>
  <c r="M131" i="17" s="1"/>
  <c r="I131" i="17"/>
  <c r="K131" i="17"/>
  <c r="O131" i="17"/>
  <c r="Q131" i="17"/>
  <c r="V131" i="17"/>
  <c r="G136" i="17"/>
  <c r="M136" i="17" s="1"/>
  <c r="I136" i="17"/>
  <c r="K136" i="17"/>
  <c r="K135" i="17" s="1"/>
  <c r="O136" i="17"/>
  <c r="Q136" i="17"/>
  <c r="Q135" i="17" s="1"/>
  <c r="V136" i="17"/>
  <c r="V135" i="17" s="1"/>
  <c r="G139" i="17"/>
  <c r="I139" i="17"/>
  <c r="K139" i="17"/>
  <c r="M139" i="17"/>
  <c r="O139" i="17"/>
  <c r="Q139" i="17"/>
  <c r="V139" i="17"/>
  <c r="G142" i="17"/>
  <c r="I142" i="17"/>
  <c r="K142" i="17"/>
  <c r="M142" i="17"/>
  <c r="O142" i="17"/>
  <c r="O135" i="17" s="1"/>
  <c r="Q142" i="17"/>
  <c r="V142" i="17"/>
  <c r="G145" i="17"/>
  <c r="M145" i="17" s="1"/>
  <c r="I145" i="17"/>
  <c r="K145" i="17"/>
  <c r="O145" i="17"/>
  <c r="Q145" i="17"/>
  <c r="V145" i="17"/>
  <c r="G148" i="17"/>
  <c r="I148" i="17"/>
  <c r="K148" i="17"/>
  <c r="M148" i="17"/>
  <c r="O148" i="17"/>
  <c r="Q148" i="17"/>
  <c r="V148" i="17"/>
  <c r="G151" i="17"/>
  <c r="M151" i="17" s="1"/>
  <c r="I151" i="17"/>
  <c r="K151" i="17"/>
  <c r="O151" i="17"/>
  <c r="Q151" i="17"/>
  <c r="V151" i="17"/>
  <c r="G154" i="17"/>
  <c r="M154" i="17" s="1"/>
  <c r="I154" i="17"/>
  <c r="K154" i="17"/>
  <c r="O154" i="17"/>
  <c r="Q154" i="17"/>
  <c r="V154" i="17"/>
  <c r="G157" i="17"/>
  <c r="M157" i="17" s="1"/>
  <c r="I157" i="17"/>
  <c r="I135" i="17" s="1"/>
  <c r="K157" i="17"/>
  <c r="O157" i="17"/>
  <c r="Q157" i="17"/>
  <c r="V157" i="17"/>
  <c r="G160" i="17"/>
  <c r="M160" i="17" s="1"/>
  <c r="I160" i="17"/>
  <c r="K160" i="17"/>
  <c r="O160" i="17"/>
  <c r="Q160" i="17"/>
  <c r="V160" i="17"/>
  <c r="G163" i="17"/>
  <c r="I163" i="17"/>
  <c r="K163" i="17"/>
  <c r="M163" i="17"/>
  <c r="O163" i="17"/>
  <c r="Q163" i="17"/>
  <c r="V163" i="17"/>
  <c r="G166" i="17"/>
  <c r="I166" i="17"/>
  <c r="K166" i="17"/>
  <c r="M166" i="17"/>
  <c r="O166" i="17"/>
  <c r="Q166" i="17"/>
  <c r="V166" i="17"/>
  <c r="G169" i="17"/>
  <c r="M169" i="17" s="1"/>
  <c r="I169" i="17"/>
  <c r="K169" i="17"/>
  <c r="O169" i="17"/>
  <c r="Q169" i="17"/>
  <c r="V169" i="17"/>
  <c r="G172" i="17"/>
  <c r="I172" i="17"/>
  <c r="K172" i="17"/>
  <c r="M172" i="17"/>
  <c r="O172" i="17"/>
  <c r="Q172" i="17"/>
  <c r="V172" i="17"/>
  <c r="G175" i="17"/>
  <c r="M175" i="17" s="1"/>
  <c r="I175" i="17"/>
  <c r="K175" i="17"/>
  <c r="O175" i="17"/>
  <c r="Q175" i="17"/>
  <c r="V175" i="17"/>
  <c r="G178" i="17"/>
  <c r="M178" i="17" s="1"/>
  <c r="I178" i="17"/>
  <c r="K178" i="17"/>
  <c r="O178" i="17"/>
  <c r="Q178" i="17"/>
  <c r="V178" i="17"/>
  <c r="G181" i="17"/>
  <c r="M181" i="17" s="1"/>
  <c r="I181" i="17"/>
  <c r="K181" i="17"/>
  <c r="O181" i="17"/>
  <c r="Q181" i="17"/>
  <c r="V181" i="17"/>
  <c r="G185" i="17"/>
  <c r="I185" i="17"/>
  <c r="K185" i="17"/>
  <c r="M185" i="17"/>
  <c r="O185" i="17"/>
  <c r="O184" i="17" s="1"/>
  <c r="Q185" i="17"/>
  <c r="V185" i="17"/>
  <c r="V184" i="17" s="1"/>
  <c r="G188" i="17"/>
  <c r="I188" i="17"/>
  <c r="K188" i="17"/>
  <c r="M188" i="17"/>
  <c r="O188" i="17"/>
  <c r="Q188" i="17"/>
  <c r="V188" i="17"/>
  <c r="G191" i="17"/>
  <c r="G184" i="17" s="1"/>
  <c r="I191" i="17"/>
  <c r="K191" i="17"/>
  <c r="O191" i="17"/>
  <c r="Q191" i="17"/>
  <c r="Q184" i="17" s="1"/>
  <c r="V191" i="17"/>
  <c r="G194" i="17"/>
  <c r="I194" i="17"/>
  <c r="K194" i="17"/>
  <c r="M194" i="17"/>
  <c r="O194" i="17"/>
  <c r="Q194" i="17"/>
  <c r="V194" i="17"/>
  <c r="G197" i="17"/>
  <c r="M197" i="17" s="1"/>
  <c r="I197" i="17"/>
  <c r="K197" i="17"/>
  <c r="O197" i="17"/>
  <c r="Q197" i="17"/>
  <c r="V197" i="17"/>
  <c r="G200" i="17"/>
  <c r="M200" i="17" s="1"/>
  <c r="I200" i="17"/>
  <c r="K200" i="17"/>
  <c r="O200" i="17"/>
  <c r="Q200" i="17"/>
  <c r="V200" i="17"/>
  <c r="G203" i="17"/>
  <c r="M203" i="17" s="1"/>
  <c r="I203" i="17"/>
  <c r="I184" i="17" s="1"/>
  <c r="K203" i="17"/>
  <c r="O203" i="17"/>
  <c r="Q203" i="17"/>
  <c r="V203" i="17"/>
  <c r="G206" i="17"/>
  <c r="M206" i="17" s="1"/>
  <c r="I206" i="17"/>
  <c r="K206" i="17"/>
  <c r="K184" i="17" s="1"/>
  <c r="O206" i="17"/>
  <c r="Q206" i="17"/>
  <c r="V206" i="17"/>
  <c r="K209" i="17"/>
  <c r="G210" i="17"/>
  <c r="I210" i="17"/>
  <c r="I209" i="17" s="1"/>
  <c r="K210" i="17"/>
  <c r="M210" i="17"/>
  <c r="O210" i="17"/>
  <c r="O209" i="17" s="1"/>
  <c r="Q210" i="17"/>
  <c r="Q209" i="17" s="1"/>
  <c r="V210" i="17"/>
  <c r="G213" i="17"/>
  <c r="G209" i="17" s="1"/>
  <c r="I213" i="17"/>
  <c r="K213" i="17"/>
  <c r="O213" i="17"/>
  <c r="Q213" i="17"/>
  <c r="V213" i="17"/>
  <c r="G216" i="17"/>
  <c r="I216" i="17"/>
  <c r="K216" i="17"/>
  <c r="M216" i="17"/>
  <c r="O216" i="17"/>
  <c r="Q216" i="17"/>
  <c r="V216" i="17"/>
  <c r="V209" i="17" s="1"/>
  <c r="G219" i="17"/>
  <c r="M219" i="17" s="1"/>
  <c r="I219" i="17"/>
  <c r="K219" i="17"/>
  <c r="O219" i="17"/>
  <c r="Q219" i="17"/>
  <c r="V219" i="17"/>
  <c r="G222" i="17"/>
  <c r="M222" i="17" s="1"/>
  <c r="I222" i="17"/>
  <c r="K222" i="17"/>
  <c r="O222" i="17"/>
  <c r="Q222" i="17"/>
  <c r="V222" i="17"/>
  <c r="G225" i="17"/>
  <c r="I225" i="17"/>
  <c r="G226" i="17"/>
  <c r="M226" i="17" s="1"/>
  <c r="M225" i="17" s="1"/>
  <c r="I226" i="17"/>
  <c r="K226" i="17"/>
  <c r="K225" i="17" s="1"/>
  <c r="O226" i="17"/>
  <c r="Q226" i="17"/>
  <c r="Q225" i="17" s="1"/>
  <c r="V226" i="17"/>
  <c r="G229" i="17"/>
  <c r="I229" i="17"/>
  <c r="K229" i="17"/>
  <c r="M229" i="17"/>
  <c r="O229" i="17"/>
  <c r="Q229" i="17"/>
  <c r="V229" i="17"/>
  <c r="V225" i="17" s="1"/>
  <c r="G232" i="17"/>
  <c r="I232" i="17"/>
  <c r="K232" i="17"/>
  <c r="M232" i="17"/>
  <c r="O232" i="17"/>
  <c r="O225" i="17" s="1"/>
  <c r="Q232" i="17"/>
  <c r="V232" i="17"/>
  <c r="G236" i="17"/>
  <c r="M236" i="17" s="1"/>
  <c r="I236" i="17"/>
  <c r="K236" i="17"/>
  <c r="O236" i="17"/>
  <c r="Q236" i="17"/>
  <c r="V236" i="17"/>
  <c r="G239" i="17"/>
  <c r="I239" i="17"/>
  <c r="K239" i="17"/>
  <c r="M239" i="17"/>
  <c r="O239" i="17"/>
  <c r="Q239" i="17"/>
  <c r="V239" i="17"/>
  <c r="AE243" i="17"/>
  <c r="G25" i="16"/>
  <c r="BA17" i="16"/>
  <c r="BA10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G11" i="16"/>
  <c r="I11" i="16"/>
  <c r="K11" i="16"/>
  <c r="M11" i="16"/>
  <c r="O11" i="16"/>
  <c r="Q11" i="16"/>
  <c r="V11" i="16"/>
  <c r="G15" i="16"/>
  <c r="M15" i="16" s="1"/>
  <c r="I15" i="16"/>
  <c r="I14" i="16" s="1"/>
  <c r="K15" i="16"/>
  <c r="O15" i="16"/>
  <c r="O14" i="16" s="1"/>
  <c r="Q15" i="16"/>
  <c r="Q14" i="16" s="1"/>
  <c r="V15" i="16"/>
  <c r="G16" i="16"/>
  <c r="M16" i="16" s="1"/>
  <c r="I16" i="16"/>
  <c r="K16" i="16"/>
  <c r="K14" i="16" s="1"/>
  <c r="O16" i="16"/>
  <c r="Q16" i="16"/>
  <c r="V16" i="16"/>
  <c r="G18" i="16"/>
  <c r="I18" i="16"/>
  <c r="K18" i="16"/>
  <c r="M18" i="16"/>
  <c r="O18" i="16"/>
  <c r="Q18" i="16"/>
  <c r="V18" i="16"/>
  <c r="V14" i="16" s="1"/>
  <c r="G19" i="16"/>
  <c r="I19" i="16"/>
  <c r="K19" i="16"/>
  <c r="M19" i="16"/>
  <c r="O19" i="16"/>
  <c r="Q19" i="16"/>
  <c r="V19" i="16"/>
  <c r="G21" i="16"/>
  <c r="O21" i="16"/>
  <c r="G22" i="16"/>
  <c r="M22" i="16" s="1"/>
  <c r="M21" i="16" s="1"/>
  <c r="I22" i="16"/>
  <c r="I21" i="16" s="1"/>
  <c r="K22" i="16"/>
  <c r="K21" i="16" s="1"/>
  <c r="O22" i="16"/>
  <c r="Q22" i="16"/>
  <c r="Q21" i="16" s="1"/>
  <c r="V22" i="16"/>
  <c r="V21" i="16" s="1"/>
  <c r="AE25" i="16"/>
  <c r="G52" i="15"/>
  <c r="BA44" i="15"/>
  <c r="BA41" i="15"/>
  <c r="BA20" i="15"/>
  <c r="BA12" i="15"/>
  <c r="K8" i="15"/>
  <c r="V8" i="15"/>
  <c r="G9" i="15"/>
  <c r="I9" i="15"/>
  <c r="I8" i="15" s="1"/>
  <c r="K9" i="15"/>
  <c r="M9" i="15"/>
  <c r="O9" i="15"/>
  <c r="O8" i="15" s="1"/>
  <c r="Q9" i="15"/>
  <c r="V9" i="15"/>
  <c r="G11" i="15"/>
  <c r="G8" i="15" s="1"/>
  <c r="I11" i="15"/>
  <c r="K11" i="15"/>
  <c r="O11" i="15"/>
  <c r="Q11" i="15"/>
  <c r="V11" i="15"/>
  <c r="G13" i="15"/>
  <c r="I13" i="15"/>
  <c r="K13" i="15"/>
  <c r="M13" i="15"/>
  <c r="O13" i="15"/>
  <c r="Q13" i="15"/>
  <c r="Q8" i="15" s="1"/>
  <c r="V13" i="15"/>
  <c r="I16" i="15"/>
  <c r="K16" i="15"/>
  <c r="V16" i="15"/>
  <c r="G17" i="15"/>
  <c r="I17" i="15"/>
  <c r="K17" i="15"/>
  <c r="M17" i="15"/>
  <c r="O17" i="15"/>
  <c r="Q17" i="15"/>
  <c r="Q16" i="15" s="1"/>
  <c r="V17" i="15"/>
  <c r="G19" i="15"/>
  <c r="G16" i="15" s="1"/>
  <c r="I19" i="15"/>
  <c r="K19" i="15"/>
  <c r="O19" i="15"/>
  <c r="O16" i="15" s="1"/>
  <c r="Q19" i="15"/>
  <c r="V19" i="15"/>
  <c r="G23" i="15"/>
  <c r="M23" i="15" s="1"/>
  <c r="I23" i="15"/>
  <c r="K23" i="15"/>
  <c r="K22" i="15" s="1"/>
  <c r="O23" i="15"/>
  <c r="Q23" i="15"/>
  <c r="V23" i="15"/>
  <c r="V22" i="15" s="1"/>
  <c r="G25" i="15"/>
  <c r="I25" i="15"/>
  <c r="K25" i="15"/>
  <c r="M25" i="15"/>
  <c r="O25" i="15"/>
  <c r="Q25" i="15"/>
  <c r="V25" i="15"/>
  <c r="G27" i="15"/>
  <c r="G22" i="15" s="1"/>
  <c r="I27" i="15"/>
  <c r="K27" i="15"/>
  <c r="O27" i="15"/>
  <c r="O22" i="15" s="1"/>
  <c r="Q27" i="15"/>
  <c r="V27" i="15"/>
  <c r="G29" i="15"/>
  <c r="I29" i="15"/>
  <c r="I22" i="15" s="1"/>
  <c r="K29" i="15"/>
  <c r="M29" i="15"/>
  <c r="O29" i="15"/>
  <c r="Q29" i="15"/>
  <c r="Q22" i="15" s="1"/>
  <c r="V29" i="15"/>
  <c r="G31" i="15"/>
  <c r="M31" i="15" s="1"/>
  <c r="I31" i="15"/>
  <c r="K31" i="15"/>
  <c r="O31" i="15"/>
  <c r="Q31" i="15"/>
  <c r="V31" i="15"/>
  <c r="G33" i="15"/>
  <c r="I33" i="15"/>
  <c r="K33" i="15"/>
  <c r="M33" i="15"/>
  <c r="O33" i="15"/>
  <c r="Q33" i="15"/>
  <c r="V33" i="15"/>
  <c r="G35" i="15"/>
  <c r="G36" i="15"/>
  <c r="M36" i="15" s="1"/>
  <c r="I36" i="15"/>
  <c r="I35" i="15" s="1"/>
  <c r="K36" i="15"/>
  <c r="O36" i="15"/>
  <c r="Q36" i="15"/>
  <c r="Q35" i="15" s="1"/>
  <c r="V36" i="15"/>
  <c r="G37" i="15"/>
  <c r="M37" i="15" s="1"/>
  <c r="I37" i="15"/>
  <c r="K37" i="15"/>
  <c r="K35" i="15" s="1"/>
  <c r="O37" i="15"/>
  <c r="Q37" i="15"/>
  <c r="V37" i="15"/>
  <c r="V35" i="15" s="1"/>
  <c r="G38" i="15"/>
  <c r="I38" i="15"/>
  <c r="K38" i="15"/>
  <c r="M38" i="15"/>
  <c r="O38" i="15"/>
  <c r="Q38" i="15"/>
  <c r="V38" i="15"/>
  <c r="G40" i="15"/>
  <c r="M40" i="15" s="1"/>
  <c r="I40" i="15"/>
  <c r="K40" i="15"/>
  <c r="O40" i="15"/>
  <c r="O35" i="15" s="1"/>
  <c r="Q40" i="15"/>
  <c r="V40" i="15"/>
  <c r="G42" i="15"/>
  <c r="I42" i="15"/>
  <c r="K42" i="15"/>
  <c r="M42" i="15"/>
  <c r="O42" i="15"/>
  <c r="Q42" i="15"/>
  <c r="V42" i="15"/>
  <c r="G45" i="15"/>
  <c r="M45" i="15" s="1"/>
  <c r="I45" i="15"/>
  <c r="K45" i="15"/>
  <c r="O45" i="15"/>
  <c r="Q45" i="15"/>
  <c r="V45" i="15"/>
  <c r="Q46" i="15"/>
  <c r="V46" i="15"/>
  <c r="G47" i="15"/>
  <c r="M47" i="15" s="1"/>
  <c r="M46" i="15" s="1"/>
  <c r="I47" i="15"/>
  <c r="I46" i="15" s="1"/>
  <c r="K47" i="15"/>
  <c r="K46" i="15" s="1"/>
  <c r="O47" i="15"/>
  <c r="O46" i="15" s="1"/>
  <c r="Q47" i="15"/>
  <c r="V47" i="15"/>
  <c r="G48" i="15"/>
  <c r="I48" i="15"/>
  <c r="Q48" i="15"/>
  <c r="G49" i="15"/>
  <c r="M49" i="15" s="1"/>
  <c r="M48" i="15" s="1"/>
  <c r="I49" i="15"/>
  <c r="K49" i="15"/>
  <c r="K48" i="15" s="1"/>
  <c r="O49" i="15"/>
  <c r="O48" i="15" s="1"/>
  <c r="Q49" i="15"/>
  <c r="V49" i="15"/>
  <c r="V48" i="15" s="1"/>
  <c r="AE52" i="15"/>
  <c r="G53" i="14"/>
  <c r="BA42" i="14"/>
  <c r="BA20" i="14"/>
  <c r="G9" i="14"/>
  <c r="I9" i="14"/>
  <c r="I8" i="14" s="1"/>
  <c r="K9" i="14"/>
  <c r="K8" i="14" s="1"/>
  <c r="M9" i="14"/>
  <c r="O9" i="14"/>
  <c r="Q9" i="14"/>
  <c r="Q8" i="14" s="1"/>
  <c r="V9" i="14"/>
  <c r="V8" i="14" s="1"/>
  <c r="G11" i="14"/>
  <c r="I11" i="14"/>
  <c r="K11" i="14"/>
  <c r="M11" i="14"/>
  <c r="O11" i="14"/>
  <c r="Q11" i="14"/>
  <c r="V11" i="14"/>
  <c r="G13" i="14"/>
  <c r="I13" i="14"/>
  <c r="K13" i="14"/>
  <c r="M13" i="14"/>
  <c r="O13" i="14"/>
  <c r="Q13" i="14"/>
  <c r="V13" i="14"/>
  <c r="G15" i="14"/>
  <c r="M15" i="14" s="1"/>
  <c r="M8" i="14" s="1"/>
  <c r="I15" i="14"/>
  <c r="K15" i="14"/>
  <c r="O15" i="14"/>
  <c r="Q15" i="14"/>
  <c r="V15" i="14"/>
  <c r="G16" i="14"/>
  <c r="M16" i="14" s="1"/>
  <c r="I16" i="14"/>
  <c r="K16" i="14"/>
  <c r="O16" i="14"/>
  <c r="Q16" i="14"/>
  <c r="V16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O8" i="14" s="1"/>
  <c r="Q21" i="14"/>
  <c r="V21" i="14"/>
  <c r="O24" i="14"/>
  <c r="Q24" i="14"/>
  <c r="G25" i="14"/>
  <c r="I25" i="14"/>
  <c r="I24" i="14" s="1"/>
  <c r="K25" i="14"/>
  <c r="K24" i="14" s="1"/>
  <c r="M25" i="14"/>
  <c r="O25" i="14"/>
  <c r="Q25" i="14"/>
  <c r="V25" i="14"/>
  <c r="V24" i="14" s="1"/>
  <c r="G27" i="14"/>
  <c r="I27" i="14"/>
  <c r="K27" i="14"/>
  <c r="M27" i="14"/>
  <c r="O27" i="14"/>
  <c r="Q27" i="14"/>
  <c r="V27" i="14"/>
  <c r="G29" i="14"/>
  <c r="G24" i="14" s="1"/>
  <c r="I29" i="14"/>
  <c r="K29" i="14"/>
  <c r="O29" i="14"/>
  <c r="Q29" i="14"/>
  <c r="V29" i="14"/>
  <c r="G37" i="14"/>
  <c r="I37" i="14"/>
  <c r="G38" i="14"/>
  <c r="I38" i="14"/>
  <c r="K38" i="14"/>
  <c r="K37" i="14" s="1"/>
  <c r="M38" i="14"/>
  <c r="O38" i="14"/>
  <c r="Q38" i="14"/>
  <c r="Q37" i="14" s="1"/>
  <c r="V38" i="14"/>
  <c r="V37" i="14" s="1"/>
  <c r="G39" i="14"/>
  <c r="I39" i="14"/>
  <c r="K39" i="14"/>
  <c r="M39" i="14"/>
  <c r="O39" i="14"/>
  <c r="Q39" i="14"/>
  <c r="V39" i="14"/>
  <c r="G41" i="14"/>
  <c r="I41" i="14"/>
  <c r="K41" i="14"/>
  <c r="M41" i="14"/>
  <c r="O41" i="14"/>
  <c r="O37" i="14" s="1"/>
  <c r="Q41" i="14"/>
  <c r="V41" i="14"/>
  <c r="G43" i="14"/>
  <c r="M43" i="14" s="1"/>
  <c r="I43" i="14"/>
  <c r="K43" i="14"/>
  <c r="O43" i="14"/>
  <c r="Q43" i="14"/>
  <c r="V43" i="14"/>
  <c r="I44" i="14"/>
  <c r="Q44" i="14"/>
  <c r="V44" i="14"/>
  <c r="G45" i="14"/>
  <c r="G44" i="14" s="1"/>
  <c r="I45" i="14"/>
  <c r="K45" i="14"/>
  <c r="K44" i="14" s="1"/>
  <c r="M45" i="14"/>
  <c r="O45" i="14"/>
  <c r="Q45" i="14"/>
  <c r="V45" i="14"/>
  <c r="G46" i="14"/>
  <c r="M46" i="14" s="1"/>
  <c r="I46" i="14"/>
  <c r="K46" i="14"/>
  <c r="O46" i="14"/>
  <c r="O44" i="14" s="1"/>
  <c r="Q46" i="14"/>
  <c r="V46" i="14"/>
  <c r="G47" i="14"/>
  <c r="I47" i="14"/>
  <c r="O47" i="14"/>
  <c r="G48" i="14"/>
  <c r="I48" i="14"/>
  <c r="K48" i="14"/>
  <c r="K47" i="14" s="1"/>
  <c r="M48" i="14"/>
  <c r="M47" i="14" s="1"/>
  <c r="O48" i="14"/>
  <c r="Q48" i="14"/>
  <c r="Q47" i="14" s="1"/>
  <c r="V48" i="14"/>
  <c r="V47" i="14" s="1"/>
  <c r="K50" i="14"/>
  <c r="M50" i="14"/>
  <c r="V50" i="14"/>
  <c r="G51" i="14"/>
  <c r="G50" i="14" s="1"/>
  <c r="I51" i="14"/>
  <c r="I50" i="14" s="1"/>
  <c r="K51" i="14"/>
  <c r="M51" i="14"/>
  <c r="O51" i="14"/>
  <c r="O50" i="14" s="1"/>
  <c r="Q51" i="14"/>
  <c r="Q50" i="14" s="1"/>
  <c r="V51" i="14"/>
  <c r="AE53" i="14"/>
  <c r="G28" i="13"/>
  <c r="BA22" i="13"/>
  <c r="BA19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G10" i="13"/>
  <c r="I10" i="13"/>
  <c r="K10" i="13"/>
  <c r="M10" i="13"/>
  <c r="O10" i="13"/>
  <c r="Q10" i="13"/>
  <c r="V10" i="13"/>
  <c r="G11" i="13"/>
  <c r="I11" i="13"/>
  <c r="K11" i="13"/>
  <c r="M11" i="13"/>
  <c r="O11" i="13"/>
  <c r="Q11" i="13"/>
  <c r="V11" i="13"/>
  <c r="G13" i="13"/>
  <c r="G14" i="13"/>
  <c r="M14" i="13" s="1"/>
  <c r="I14" i="13"/>
  <c r="I13" i="13" s="1"/>
  <c r="K14" i="13"/>
  <c r="K13" i="13" s="1"/>
  <c r="O14" i="13"/>
  <c r="Q14" i="13"/>
  <c r="Q13" i="13" s="1"/>
  <c r="V14" i="13"/>
  <c r="V13" i="13" s="1"/>
  <c r="G15" i="13"/>
  <c r="I15" i="13"/>
  <c r="K15" i="13"/>
  <c r="M15" i="13"/>
  <c r="O15" i="13"/>
  <c r="Q15" i="13"/>
  <c r="V15" i="13"/>
  <c r="G16" i="13"/>
  <c r="I16" i="13"/>
  <c r="K16" i="13"/>
  <c r="M16" i="13"/>
  <c r="O16" i="13"/>
  <c r="Q16" i="13"/>
  <c r="V16" i="13"/>
  <c r="G18" i="13"/>
  <c r="M18" i="13" s="1"/>
  <c r="I18" i="13"/>
  <c r="K18" i="13"/>
  <c r="O18" i="13"/>
  <c r="O13" i="13" s="1"/>
  <c r="Q18" i="13"/>
  <c r="V18" i="13"/>
  <c r="G20" i="13"/>
  <c r="M20" i="13" s="1"/>
  <c r="I20" i="13"/>
  <c r="K20" i="13"/>
  <c r="O20" i="13"/>
  <c r="Q20" i="13"/>
  <c r="V20" i="13"/>
  <c r="G23" i="13"/>
  <c r="I23" i="13"/>
  <c r="K23" i="13"/>
  <c r="M23" i="13"/>
  <c r="O23" i="13"/>
  <c r="Q23" i="13"/>
  <c r="V23" i="13"/>
  <c r="G24" i="13"/>
  <c r="K24" i="13"/>
  <c r="V24" i="13"/>
  <c r="G25" i="13"/>
  <c r="M25" i="13" s="1"/>
  <c r="M24" i="13" s="1"/>
  <c r="I25" i="13"/>
  <c r="I24" i="13" s="1"/>
  <c r="K25" i="13"/>
  <c r="O25" i="13"/>
  <c r="O24" i="13" s="1"/>
  <c r="Q25" i="13"/>
  <c r="Q24" i="13" s="1"/>
  <c r="V25" i="13"/>
  <c r="AE28" i="13"/>
  <c r="AF28" i="13"/>
  <c r="G94" i="12"/>
  <c r="G9" i="12"/>
  <c r="M9" i="12" s="1"/>
  <c r="I9" i="12"/>
  <c r="I8" i="12" s="1"/>
  <c r="K9" i="12"/>
  <c r="K8" i="12" s="1"/>
  <c r="O9" i="12"/>
  <c r="O8" i="12" s="1"/>
  <c r="Q9" i="12"/>
  <c r="V9" i="12"/>
  <c r="G13" i="12"/>
  <c r="M13" i="12" s="1"/>
  <c r="I13" i="12"/>
  <c r="K13" i="12"/>
  <c r="O13" i="12"/>
  <c r="Q13" i="12"/>
  <c r="Q8" i="12" s="1"/>
  <c r="V13" i="12"/>
  <c r="G15" i="12"/>
  <c r="I15" i="12"/>
  <c r="K15" i="12"/>
  <c r="M15" i="12"/>
  <c r="O15" i="12"/>
  <c r="Q15" i="12"/>
  <c r="V15" i="12"/>
  <c r="G19" i="12"/>
  <c r="I19" i="12"/>
  <c r="K19" i="12"/>
  <c r="M19" i="12"/>
  <c r="O19" i="12"/>
  <c r="Q19" i="12"/>
  <c r="V19" i="12"/>
  <c r="G21" i="12"/>
  <c r="I21" i="12"/>
  <c r="K21" i="12"/>
  <c r="M21" i="12"/>
  <c r="O21" i="12"/>
  <c r="Q21" i="12"/>
  <c r="V21" i="12"/>
  <c r="G23" i="12"/>
  <c r="I23" i="12"/>
  <c r="K23" i="12"/>
  <c r="M23" i="12"/>
  <c r="O23" i="12"/>
  <c r="Q23" i="12"/>
  <c r="V23" i="12"/>
  <c r="V8" i="12" s="1"/>
  <c r="G25" i="12"/>
  <c r="I25" i="12"/>
  <c r="K25" i="12"/>
  <c r="M25" i="12"/>
  <c r="O25" i="12"/>
  <c r="Q25" i="12"/>
  <c r="V25" i="12"/>
  <c r="G27" i="12"/>
  <c r="G8" i="12" s="1"/>
  <c r="I27" i="12"/>
  <c r="K27" i="12"/>
  <c r="O27" i="12"/>
  <c r="Q27" i="12"/>
  <c r="V27" i="12"/>
  <c r="G31" i="12"/>
  <c r="M31" i="12" s="1"/>
  <c r="I31" i="12"/>
  <c r="K31" i="12"/>
  <c r="O31" i="12"/>
  <c r="Q31" i="12"/>
  <c r="V31" i="12"/>
  <c r="G33" i="12"/>
  <c r="M33" i="12" s="1"/>
  <c r="I33" i="12"/>
  <c r="K33" i="12"/>
  <c r="O33" i="12"/>
  <c r="Q33" i="12"/>
  <c r="V33" i="12"/>
  <c r="G35" i="12"/>
  <c r="I35" i="12"/>
  <c r="K35" i="12"/>
  <c r="M35" i="12"/>
  <c r="O35" i="12"/>
  <c r="Q35" i="12"/>
  <c r="V35" i="12"/>
  <c r="G37" i="12"/>
  <c r="I37" i="12"/>
  <c r="K37" i="12"/>
  <c r="M37" i="12"/>
  <c r="O37" i="12"/>
  <c r="Q37" i="12"/>
  <c r="V37" i="12"/>
  <c r="G39" i="12"/>
  <c r="I39" i="12"/>
  <c r="K39" i="12"/>
  <c r="M39" i="12"/>
  <c r="O39" i="12"/>
  <c r="Q39" i="12"/>
  <c r="V39" i="12"/>
  <c r="G42" i="12"/>
  <c r="I42" i="12"/>
  <c r="I41" i="12" s="1"/>
  <c r="K42" i="12"/>
  <c r="K41" i="12" s="1"/>
  <c r="M42" i="12"/>
  <c r="O42" i="12"/>
  <c r="Q42" i="12"/>
  <c r="Q41" i="12" s="1"/>
  <c r="V42" i="12"/>
  <c r="G46" i="12"/>
  <c r="G41" i="12" s="1"/>
  <c r="I46" i="12"/>
  <c r="K46" i="12"/>
  <c r="O46" i="12"/>
  <c r="Q46" i="12"/>
  <c r="V46" i="12"/>
  <c r="G48" i="12"/>
  <c r="I48" i="12"/>
  <c r="K48" i="12"/>
  <c r="M48" i="12"/>
  <c r="O48" i="12"/>
  <c r="Q48" i="12"/>
  <c r="V48" i="12"/>
  <c r="G50" i="12"/>
  <c r="M50" i="12" s="1"/>
  <c r="I50" i="12"/>
  <c r="K50" i="12"/>
  <c r="O50" i="12"/>
  <c r="O41" i="12" s="1"/>
  <c r="Q50" i="12"/>
  <c r="V50" i="12"/>
  <c r="G52" i="12"/>
  <c r="I52" i="12"/>
  <c r="K52" i="12"/>
  <c r="M52" i="12"/>
  <c r="O52" i="12"/>
  <c r="Q52" i="12"/>
  <c r="V52" i="12"/>
  <c r="G54" i="12"/>
  <c r="I54" i="12"/>
  <c r="K54" i="12"/>
  <c r="M54" i="12"/>
  <c r="O54" i="12"/>
  <c r="Q54" i="12"/>
  <c r="V54" i="12"/>
  <c r="G57" i="12"/>
  <c r="I57" i="12"/>
  <c r="K57" i="12"/>
  <c r="M57" i="12"/>
  <c r="O57" i="12"/>
  <c r="Q57" i="12"/>
  <c r="V57" i="12"/>
  <c r="G59" i="12"/>
  <c r="M59" i="12" s="1"/>
  <c r="I59" i="12"/>
  <c r="K59" i="12"/>
  <c r="O59" i="12"/>
  <c r="Q59" i="12"/>
  <c r="V59" i="12"/>
  <c r="V41" i="12" s="1"/>
  <c r="G61" i="12"/>
  <c r="M61" i="12" s="1"/>
  <c r="I61" i="12"/>
  <c r="K61" i="12"/>
  <c r="O61" i="12"/>
  <c r="Q61" i="12"/>
  <c r="V61" i="12"/>
  <c r="G63" i="12"/>
  <c r="M63" i="12" s="1"/>
  <c r="I63" i="12"/>
  <c r="K63" i="12"/>
  <c r="O63" i="12"/>
  <c r="Q63" i="12"/>
  <c r="V63" i="12"/>
  <c r="G65" i="12"/>
  <c r="I65" i="12"/>
  <c r="K65" i="12"/>
  <c r="M65" i="12"/>
  <c r="O65" i="12"/>
  <c r="Q65" i="12"/>
  <c r="V65" i="12"/>
  <c r="G67" i="12"/>
  <c r="M67" i="12" s="1"/>
  <c r="I67" i="12"/>
  <c r="K67" i="12"/>
  <c r="O67" i="12"/>
  <c r="Q67" i="12"/>
  <c r="V67" i="12"/>
  <c r="G68" i="12"/>
  <c r="I68" i="12"/>
  <c r="K68" i="12"/>
  <c r="M68" i="12"/>
  <c r="O68" i="12"/>
  <c r="Q68" i="12"/>
  <c r="V68" i="12"/>
  <c r="G70" i="12"/>
  <c r="I70" i="12"/>
  <c r="K70" i="12"/>
  <c r="M70" i="12"/>
  <c r="O70" i="12"/>
  <c r="Q70" i="12"/>
  <c r="V70" i="12"/>
  <c r="G72" i="12"/>
  <c r="I72" i="12"/>
  <c r="K72" i="12"/>
  <c r="M72" i="12"/>
  <c r="O72" i="12"/>
  <c r="Q72" i="12"/>
  <c r="V72" i="12"/>
  <c r="G73" i="12"/>
  <c r="M73" i="12" s="1"/>
  <c r="I73" i="12"/>
  <c r="K73" i="12"/>
  <c r="O73" i="12"/>
  <c r="Q73" i="12"/>
  <c r="V73" i="12"/>
  <c r="G74" i="12"/>
  <c r="I74" i="12"/>
  <c r="K74" i="12"/>
  <c r="M74" i="12"/>
  <c r="O74" i="12"/>
  <c r="Q74" i="12"/>
  <c r="V74" i="12"/>
  <c r="G77" i="12"/>
  <c r="M77" i="12" s="1"/>
  <c r="I77" i="12"/>
  <c r="K77" i="12"/>
  <c r="O77" i="12"/>
  <c r="Q77" i="12"/>
  <c r="V77" i="12"/>
  <c r="G80" i="12"/>
  <c r="I80" i="12"/>
  <c r="K80" i="12"/>
  <c r="M80" i="12"/>
  <c r="O80" i="12"/>
  <c r="Q80" i="12"/>
  <c r="V80" i="12"/>
  <c r="G81" i="12"/>
  <c r="K81" i="12"/>
  <c r="G82" i="12"/>
  <c r="I82" i="12"/>
  <c r="I81" i="12" s="1"/>
  <c r="K82" i="12"/>
  <c r="M82" i="12"/>
  <c r="M81" i="12" s="1"/>
  <c r="O82" i="12"/>
  <c r="Q82" i="12"/>
  <c r="Q81" i="12" s="1"/>
  <c r="V82" i="12"/>
  <c r="V81" i="12" s="1"/>
  <c r="G84" i="12"/>
  <c r="I84" i="12"/>
  <c r="K84" i="12"/>
  <c r="M84" i="12"/>
  <c r="O84" i="12"/>
  <c r="O81" i="12" s="1"/>
  <c r="Q84" i="12"/>
  <c r="V84" i="12"/>
  <c r="G86" i="12"/>
  <c r="I86" i="12"/>
  <c r="K86" i="12"/>
  <c r="M86" i="12"/>
  <c r="O86" i="12"/>
  <c r="Q86" i="12"/>
  <c r="V86" i="12"/>
  <c r="G89" i="12"/>
  <c r="O89" i="12"/>
  <c r="V89" i="12"/>
  <c r="G90" i="12"/>
  <c r="I90" i="12"/>
  <c r="I89" i="12" s="1"/>
  <c r="K90" i="12"/>
  <c r="K89" i="12" s="1"/>
  <c r="M90" i="12"/>
  <c r="M89" i="12" s="1"/>
  <c r="O90" i="12"/>
  <c r="Q90" i="12"/>
  <c r="Q89" i="12" s="1"/>
  <c r="V90" i="12"/>
  <c r="G91" i="12"/>
  <c r="K91" i="12"/>
  <c r="V91" i="12"/>
  <c r="G92" i="12"/>
  <c r="I92" i="12"/>
  <c r="I91" i="12" s="1"/>
  <c r="K92" i="12"/>
  <c r="M92" i="12"/>
  <c r="M91" i="12" s="1"/>
  <c r="O92" i="12"/>
  <c r="O91" i="12" s="1"/>
  <c r="Q92" i="12"/>
  <c r="Q91" i="12" s="1"/>
  <c r="V92" i="12"/>
  <c r="AE94" i="12"/>
  <c r="AF94" i="12"/>
  <c r="I20" i="1"/>
  <c r="I19" i="1"/>
  <c r="I18" i="1"/>
  <c r="I17" i="1"/>
  <c r="I16" i="1"/>
  <c r="F53" i="1"/>
  <c r="G53" i="1"/>
  <c r="G25" i="1" s="1"/>
  <c r="A25" i="1" s="1"/>
  <c r="H52" i="1"/>
  <c r="I52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3" i="1"/>
  <c r="I43" i="1" s="1"/>
  <c r="H41" i="1"/>
  <c r="I41" i="1" s="1"/>
  <c r="H39" i="1"/>
  <c r="H53" i="1" s="1"/>
  <c r="J28" i="1"/>
  <c r="J26" i="1"/>
  <c r="G38" i="1"/>
  <c r="F38" i="1"/>
  <c r="J23" i="1"/>
  <c r="J24" i="1"/>
  <c r="J25" i="1"/>
  <c r="J27" i="1"/>
  <c r="E24" i="1"/>
  <c r="E26" i="1"/>
  <c r="I94" i="1" l="1"/>
  <c r="J93" i="1" s="1"/>
  <c r="H44" i="1"/>
  <c r="I44" i="1" s="1"/>
  <c r="H40" i="1"/>
  <c r="I40" i="1" s="1"/>
  <c r="G26" i="1"/>
  <c r="A26" i="1"/>
  <c r="G28" i="1"/>
  <c r="G23" i="1"/>
  <c r="M22" i="18"/>
  <c r="M8" i="18"/>
  <c r="AF35" i="18"/>
  <c r="M14" i="18"/>
  <c r="M135" i="17"/>
  <c r="G135" i="17"/>
  <c r="M213" i="17"/>
  <c r="M209" i="17" s="1"/>
  <c r="M191" i="17"/>
  <c r="M184" i="17" s="1"/>
  <c r="M63" i="17"/>
  <c r="M56" i="17" s="1"/>
  <c r="M41" i="17"/>
  <c r="M40" i="17" s="1"/>
  <c r="M29" i="17"/>
  <c r="M28" i="17" s="1"/>
  <c r="M9" i="17"/>
  <c r="M8" i="17" s="1"/>
  <c r="AF243" i="17"/>
  <c r="M14" i="16"/>
  <c r="G14" i="16"/>
  <c r="AF25" i="16"/>
  <c r="M35" i="15"/>
  <c r="M22" i="15"/>
  <c r="M8" i="15"/>
  <c r="G46" i="15"/>
  <c r="M27" i="15"/>
  <c r="M11" i="15"/>
  <c r="AF52" i="15"/>
  <c r="M19" i="15"/>
  <c r="M16" i="15" s="1"/>
  <c r="M24" i="14"/>
  <c r="M37" i="14"/>
  <c r="M44" i="14"/>
  <c r="AF53" i="14"/>
  <c r="G8" i="14"/>
  <c r="M29" i="14"/>
  <c r="M13" i="13"/>
  <c r="M8" i="12"/>
  <c r="M46" i="12"/>
  <c r="M41" i="12" s="1"/>
  <c r="M27" i="12"/>
  <c r="I21" i="1"/>
  <c r="I39" i="1"/>
  <c r="I53" i="1" s="1"/>
  <c r="J74" i="1" l="1"/>
  <c r="J80" i="1"/>
  <c r="J84" i="1"/>
  <c r="J76" i="1"/>
  <c r="J75" i="1"/>
  <c r="J90" i="1"/>
  <c r="J79" i="1"/>
  <c r="J91" i="1"/>
  <c r="J82" i="1"/>
  <c r="J89" i="1"/>
  <c r="J88" i="1"/>
  <c r="J78" i="1"/>
  <c r="J92" i="1"/>
  <c r="J86" i="1"/>
  <c r="J83" i="1"/>
  <c r="J85" i="1"/>
  <c r="J81" i="1"/>
  <c r="J77" i="1"/>
  <c r="J87" i="1"/>
  <c r="A23" i="1"/>
  <c r="J51" i="1"/>
  <c r="J43" i="1"/>
  <c r="J42" i="1"/>
  <c r="J39" i="1"/>
  <c r="J53" i="1" s="1"/>
  <c r="J41" i="1"/>
  <c r="J48" i="1"/>
  <c r="J40" i="1"/>
  <c r="J45" i="1"/>
  <c r="J46" i="1"/>
  <c r="J50" i="1"/>
  <c r="J47" i="1"/>
  <c r="J52" i="1"/>
  <c r="J44" i="1"/>
  <c r="J49" i="1"/>
  <c r="J94" i="1" l="1"/>
  <c r="G24" i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87935D9A-2155-46CF-9EBC-7A16F3AE3B6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9FB92A1-1823-4549-9A86-027F14120C1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C1C40FE-4937-4A35-8AF4-7F23FDA7C47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AA0BD13-4AAD-40DC-A578-6982DFA3B07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1BA9A398-DE26-432D-93CD-9666A3E367C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D9AD67F-95D1-4645-8B4A-3F1B8DB58E4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E9DE331A-C4F7-401B-8A95-BFAEFF34B82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C87EC64-C1A7-4ECE-B15D-338BFF2B403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2A061523-29B3-41DF-B42A-3ADA47F8D54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2FAC2EB-204F-4008-A771-75094C15005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4425DD09-A28C-40CB-91C3-1F1A47E492A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4574EB5-9EE8-44D9-969E-B73C38A5417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B754E8F1-A1B2-4A65-99FD-216BD5647AE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2F10CED-AFFD-484C-B0F2-C098D5CFCAD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<sst xmlns="http://schemas.openxmlformats.org/spreadsheetml/2006/main" count="2562" uniqueCount="590">
  <si>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</si>
  <si>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</si>
  <si>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</si>
  <si>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</si>
  <si>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</si>
  <si>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</si>
  <si>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</si>
  <si>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</si>
  <si>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</si>
  <si>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</si>
  <si>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</si>
  <si>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</si>
  <si>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</si>
  <si>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</si>
  <si>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</si>
  <si>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</si>
  <si>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</si>
  <si>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</si>
  <si>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</si>
  <si>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</si>
  <si>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</si>
  <si>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</si>
  <si>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</si>
  <si>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</si>
  <si>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</si>
  <si>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</si>
  <si>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</si>
  <si>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</si>
  <si>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</si>
  <si>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</si>
  <si>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</si>
  <si>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</si>
  <si>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</si>
  <si>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</si>
  <si>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</si>
  <si>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</si>
  <si>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</si>
  <si>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</si>
  <si>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</si>
  <si>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</si>
  <si>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</si>
  <si>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</si>
  <si>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</si>
  <si>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17032025</t>
  </si>
  <si>
    <t xml:space="preserve">MUZEUM BLANSKO - DEPOZITÁŘ MĚŘICÍ TECHNIKY </t>
  </si>
  <si>
    <t>Město Blansko</t>
  </si>
  <si>
    <t>nám. Svobody 32/3</t>
  </si>
  <si>
    <t>Blansko</t>
  </si>
  <si>
    <t>67801</t>
  </si>
  <si>
    <t>00279943</t>
  </si>
  <si>
    <t>CZ00279943</t>
  </si>
  <si>
    <t>Stavba</t>
  </si>
  <si>
    <t>SO 03</t>
  </si>
  <si>
    <t>VENKOVNÍ ÚPRAVY</t>
  </si>
  <si>
    <t>01</t>
  </si>
  <si>
    <t xml:space="preserve">STAVEBNÍ ČÁST </t>
  </si>
  <si>
    <t>SO 04</t>
  </si>
  <si>
    <t xml:space="preserve">SPLAŠKOVÁ KANALIZACE </t>
  </si>
  <si>
    <t xml:space="preserve">ROZPOČET SO 04 VENKOVNÍ SPLAŠKOVÁ KANALIZACE </t>
  </si>
  <si>
    <t>02</t>
  </si>
  <si>
    <t xml:space="preserve">ROZPOČET SO04.1 NOVÁ PŘÍPOJKA VENKOVNÍ SPLAŠKOVÉ KANALIZACE </t>
  </si>
  <si>
    <t>SO 05</t>
  </si>
  <si>
    <t xml:space="preserve">DEŠŤOVÁ KANALIZACE </t>
  </si>
  <si>
    <t xml:space="preserve">VENKOVNÍ DEŠŤOVÁ KANALIZACE </t>
  </si>
  <si>
    <t>SO 06</t>
  </si>
  <si>
    <t>VODOVOD</t>
  </si>
  <si>
    <t>SO 08</t>
  </si>
  <si>
    <t>VEDENÍ SLABOPROUDU</t>
  </si>
  <si>
    <t>VRN+ON</t>
  </si>
  <si>
    <t xml:space="preserve">VEDLEJŠÍ ROZPOČTOVÉ A OSTATNÍ NÁKLADY </t>
  </si>
  <si>
    <t>Celkem za stavbu</t>
  </si>
  <si>
    <t>CZK</t>
  </si>
  <si>
    <t>#POPS</t>
  </si>
  <si>
    <t xml:space="preserve">Popis stavby: 17032025 - MUZEUM BLANSKO - DEPOZITÁŘ MĚŘICÍ TECHNIKY </t>
  </si>
  <si>
    <t>#POPO</t>
  </si>
  <si>
    <t>Popis objektu: SO 03 - VENKOVNÍ ÚPRAVY</t>
  </si>
  <si>
    <t>#POPR</t>
  </si>
  <si>
    <t xml:space="preserve">Popis rozpočtu: 01 - STAVEBNÍ ČÁST </t>
  </si>
  <si>
    <t xml:space="preserve">Popis objektu: SO 04 - SPLAŠKOVÁ KANALIZACE </t>
  </si>
  <si>
    <t xml:space="preserve">Popis rozpočtu: 01 - ROZPOČET SO 04 VENKOVNÍ SPLAŠKOVÁ KANALIZACE </t>
  </si>
  <si>
    <t xml:space="preserve">Popis rozpočtu: 02 - ROZPOČET SO04.1 NOVÁ PŘÍPOJKA VENKOVNÍ SPLAŠKOVÉ KANALIZACE </t>
  </si>
  <si>
    <t xml:space="preserve">Popis objektu: SO 05 - DEŠŤOVÁ KANALIZACE </t>
  </si>
  <si>
    <t xml:space="preserve">Popis rozpočtu: 01 - VENKOVNÍ DEŠŤOVÁ KANALIZACE </t>
  </si>
  <si>
    <t>Popis objektu: SO 06 - VODOVOD</t>
  </si>
  <si>
    <t>Popis rozpočtu: 01 - VODOVOD</t>
  </si>
  <si>
    <t>Popis objektu: SO 08 - VEDENÍ SLABOPROUDU</t>
  </si>
  <si>
    <t>Popis rozpočtu: 01 - VEDENÍ SLABOPROUDU</t>
  </si>
  <si>
    <t>Popis objektu: VRN+ON - VRN+ON</t>
  </si>
  <si>
    <t xml:space="preserve">Popis rozpočtu: 01 - VEDLEJŠÍ ROZPOČTOVÉ A OSTATNÍ NÁKLADY </t>
  </si>
  <si>
    <t>Rekapitulace dílů</t>
  </si>
  <si>
    <t>Typ dílu</t>
  </si>
  <si>
    <t>01VRN</t>
  </si>
  <si>
    <t>Průzkumy, geodetické a projektové práce</t>
  </si>
  <si>
    <t>03VRN</t>
  </si>
  <si>
    <t>Zařízení staveniště</t>
  </si>
  <si>
    <t>06VRN</t>
  </si>
  <si>
    <t>Územní vlivy</t>
  </si>
  <si>
    <t>07VRN</t>
  </si>
  <si>
    <t>Provozní vlivy</t>
  </si>
  <si>
    <t>1</t>
  </si>
  <si>
    <t>Zemní práce</t>
  </si>
  <si>
    <t>2</t>
  </si>
  <si>
    <t>Základy a zvláštní zakládání</t>
  </si>
  <si>
    <t>5</t>
  </si>
  <si>
    <t>Komunikace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</si>
  <si>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</si>
  <si>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</si>
  <si>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</si>
  <si>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</si>
  <si>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</si>
  <si>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</si>
  <si>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99</t>
  </si>
  <si>
    <t>Staveništní přesun hmot</t>
  </si>
  <si>
    <t>S</t>
  </si>
  <si>
    <t>Přesuny sutí</t>
  </si>
  <si>
    <t>M22.01</t>
  </si>
  <si>
    <t>Montáže sdělovací a zabezpečovací techniky - optická trasa</t>
  </si>
  <si>
    <t>M22.02</t>
  </si>
  <si>
    <t>Montáže sdělovací a zabezpečovací techniky - DEPOZITÁŘ</t>
  </si>
  <si>
    <t>M22.03</t>
  </si>
  <si>
    <t>Montáže sdělovací a zabezpečovací techniky - ZÁMEK 2</t>
  </si>
  <si>
    <t>M46.101</t>
  </si>
  <si>
    <t>Zemní práce při montážích - výkop - volný terén (35x80)</t>
  </si>
  <si>
    <t>M46.102</t>
  </si>
  <si>
    <t>Zemní práce při montážích - kabelové komory a spojkoviště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</si>
  <si>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</si>
  <si>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</si>
  <si>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</si>
  <si>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</si>
  <si>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</si>
  <si>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</si>
  <si>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</si>
  <si>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</si>
  <si>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</si>
  <si>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</si>
  <si>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</si>
  <si>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</si>
  <si>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</si>
  <si>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</si>
  <si>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</si>
  <si>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</si>
  <si>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</si>
  <si>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</si>
  <si>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</si>
  <si>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</si>
  <si>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</si>
  <si>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</si>
  <si>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</si>
  <si>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</si>
  <si>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</si>
  <si>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</si>
  <si>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</si>
  <si>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</si>
  <si>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</si>
  <si>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</si>
  <si>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</si>
  <si>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</si>
  <si>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</si>
  <si>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122301102R00</t>
  </si>
  <si>
    <t>Odkopávky nezapažené v hor. 4 do 1000 m3</t>
  </si>
  <si>
    <t>m3</t>
  </si>
  <si>
    <t>RTS 25/ I</t>
  </si>
  <si>
    <t>Práce</t>
  </si>
  <si>
    <t>Běžná</t>
  </si>
  <si>
    <t>POL1_</t>
  </si>
  <si>
    <t>zpevněná plocha žul. kostkami : 0,68*117,0</t>
  </si>
  <si>
    <t>VV</t>
  </si>
  <si>
    <t>mlatový povrch : 0,3*128,0</t>
  </si>
  <si>
    <t>okap. chodník : 0,3*2,4</t>
  </si>
  <si>
    <t>132301111R00</t>
  </si>
  <si>
    <t>Hloubení rýh š.do 60 cm v hor.4 do 100 m3,STROJNĚ</t>
  </si>
  <si>
    <t>pro dřevěné obrubníky : 0,2*0,1*(6,2+5,5+31,0+15,5)</t>
  </si>
  <si>
    <t>162701105R00</t>
  </si>
  <si>
    <t>Vodorovné přemístění výkopku z hor.1-4 do 10000 m</t>
  </si>
  <si>
    <t>Odkaz na mn. položky pořadí 1 : 118,68000</t>
  </si>
  <si>
    <t>Odkaz na mn. položky pořadí 2 : 1,16400</t>
  </si>
  <si>
    <t>Koeficient +koef. nakypření: 0,2</t>
  </si>
  <si>
    <t>162701109R00</t>
  </si>
  <si>
    <t>Příplatek k vod. přemístění hor.1-4 za další 1 km</t>
  </si>
  <si>
    <t>Odkaz na mn. položky pořadí 3 : 143,81280</t>
  </si>
  <si>
    <t>180402111R00</t>
  </si>
  <si>
    <t>Založení trávníku parkového výsevem v rovině</t>
  </si>
  <si>
    <t>m2</t>
  </si>
  <si>
    <t>185,0</t>
  </si>
  <si>
    <t>180402112R00</t>
  </si>
  <si>
    <t>Založení trávníku parkového výsevem svah do 1:2</t>
  </si>
  <si>
    <t>115,0</t>
  </si>
  <si>
    <t>181301101R00</t>
  </si>
  <si>
    <t>Rozprostření ornice, rovina, tl. do 10 cm do 500m2</t>
  </si>
  <si>
    <t>182001111R00</t>
  </si>
  <si>
    <t>Plošná úprava terénu, nerovnosti do 10 cm v rovině</t>
  </si>
  <si>
    <t>zpevněná plocha žul. kostkami : 117,0</t>
  </si>
  <si>
    <t>mlatový povrch : 128,0</t>
  </si>
  <si>
    <t>okap. chodník : 2,4</t>
  </si>
  <si>
    <t>182201101R00</t>
  </si>
  <si>
    <t>Svahování násypů</t>
  </si>
  <si>
    <t>182301122R00</t>
  </si>
  <si>
    <t>Rozprostření ornice, svah, tl. 10-15 cm, do 500 m2</t>
  </si>
  <si>
    <t>199000005R00</t>
  </si>
  <si>
    <t>Poplatek za skládku zeminy 1- 4, č. dle katal. odpadů 17 05 04</t>
  </si>
  <si>
    <t>t</t>
  </si>
  <si>
    <t>Odkaz na mn. položky pořadí 3 : 143,81280*1,8</t>
  </si>
  <si>
    <t>113106299R00</t>
  </si>
  <si>
    <t>Rozebrání dlažeb z velkých kostek v betonu</t>
  </si>
  <si>
    <t>Vlastní</t>
  </si>
  <si>
    <t>0,2*4,0</t>
  </si>
  <si>
    <t>00572420R</t>
  </si>
  <si>
    <t>Směs travní parková III. dekorativní PROFI</t>
  </si>
  <si>
    <t>kg</t>
  </si>
  <si>
    <t>SPCM</t>
  </si>
  <si>
    <t>Specifikace</t>
  </si>
  <si>
    <t>POL3_</t>
  </si>
  <si>
    <t>300,0*0,025</t>
  </si>
  <si>
    <t>215901101RT5</t>
  </si>
  <si>
    <t>Zhutnění podloží z hornin nesoudržných do 92% PS vibrační deskou</t>
  </si>
  <si>
    <t>564811111R00</t>
  </si>
  <si>
    <t>Podklad ze štěrkodrti po zhutnění tloušťky 5 cm štěrkodrť frakce 0-8 mm</t>
  </si>
  <si>
    <t>plochy z žulové dlažby : 117,0</t>
  </si>
  <si>
    <t>564811112R00</t>
  </si>
  <si>
    <t>Podklad ze štěrkodrti po zhutnění tloušťky 6 cm štěrkodrť frakce 0-16 mm</t>
  </si>
  <si>
    <t>564831111R00</t>
  </si>
  <si>
    <t>Podklad ze štěrkodrti po zhutnění tloušťky 10 cm štěrkodrť frakce 0-8 mm</t>
  </si>
  <si>
    <t>564861111RT2</t>
  </si>
  <si>
    <t>Podklad ze štěrkodrti po zhutnění tloušťky 20 cm štěrkodrť frakce 0-32 mm</t>
  </si>
  <si>
    <t>568111111R00</t>
  </si>
  <si>
    <t>Zřízení vrstvy z geotextilie skl.do 1:5, š.do 3 m</t>
  </si>
  <si>
    <t>zpevněné plochy z žulových kostek : 117,0</t>
  </si>
  <si>
    <t>568119112R00</t>
  </si>
  <si>
    <t>Příplatek-upevnění geotex.,do 1:5, 8 skob/10 m2</t>
  </si>
  <si>
    <t>Odkaz na mn. položky pořadí 19 : 245,00000</t>
  </si>
  <si>
    <t>591211211R00</t>
  </si>
  <si>
    <t>Kladení dlažby drobné kostky, lože z drti tl. 5 cm</t>
  </si>
  <si>
    <t>117,0-7,5</t>
  </si>
  <si>
    <t>591241111R00</t>
  </si>
  <si>
    <t>Kladení dlažby drobné kostky, lože z MC tl. 5 cm</t>
  </si>
  <si>
    <t>2 krajní řady : 0,2*(15,0+22,5)</t>
  </si>
  <si>
    <t>599432111R00</t>
  </si>
  <si>
    <t>Výplň spár dlažby z lomového kamene kam.těženým</t>
  </si>
  <si>
    <t>564811119R00</t>
  </si>
  <si>
    <t>Podklad ze štěrkodrti po zhutnění tloušťky 5 cm štěrk frakce 8-16 mm</t>
  </si>
  <si>
    <t>Indiv</t>
  </si>
  <si>
    <t>564861199RT4</t>
  </si>
  <si>
    <t xml:space="preserve">Podklad ze štěrkodrti po zhutnění tloušťky 30 cm - SANACE PODLOŽÍ  štěrkodrť frakce 0-63 mm, POUZE V PŘÍPADĚ SANACE PODLOŽÍ </t>
  </si>
  <si>
    <t>564871199RT4</t>
  </si>
  <si>
    <t>Podklad ze štěrkodrti po zhutnění tloušťky 35 cm štěrkodrť frakce 0-63 mm</t>
  </si>
  <si>
    <t>564922194R00</t>
  </si>
  <si>
    <t>Mlatový kryt z fr. 0-5 mm tl. 4 cm, dle DIN</t>
  </si>
  <si>
    <t>128,0</t>
  </si>
  <si>
    <t>568111111R001</t>
  </si>
  <si>
    <t xml:space="preserve">Zřízení vrstvy z geotextilie skl.do 1:5, š.do 3 m POUZE V PŘÍPADĚ SANACE PODLOŽÍ </t>
  </si>
  <si>
    <t>568119112R001</t>
  </si>
  <si>
    <t xml:space="preserve">Příplatek-upevnění geotex.,do 1:5, 8 skob/10 m2 POUZE V PŘÍPADĚ SANACE PODLOŽÍ </t>
  </si>
  <si>
    <t>58380120.AR</t>
  </si>
  <si>
    <t>Kostka dlažební žulová štípaná, drobná 80 až 100 mm, třída I</t>
  </si>
  <si>
    <t>Koeficient +5% ztratné: 0,05</t>
  </si>
  <si>
    <t>69366198R</t>
  </si>
  <si>
    <t>Geotextilie netkaná  300 g/m2</t>
  </si>
  <si>
    <t>Koeficient +10% ztratné, přesahy: 0,1</t>
  </si>
  <si>
    <t>69366204R</t>
  </si>
  <si>
    <t xml:space="preserve">Geotextilie 500 g/m2 š. 200 cm POUZE V PŘÍPADĚ SANACE PODLOŽÍ </t>
  </si>
  <si>
    <t>RTS 23/ II</t>
  </si>
  <si>
    <t>917461111R00</t>
  </si>
  <si>
    <t>Osaz. stoj. obrub. kam. s opěrou, lože z C 12/15</t>
  </si>
  <si>
    <t>m</t>
  </si>
  <si>
    <t>11,5+9,2</t>
  </si>
  <si>
    <t>91001</t>
  </si>
  <si>
    <t xml:space="preserve">Osazení dřevěného obrubníku z fošen 20/150 mm vč. dodávky </t>
  </si>
  <si>
    <t xml:space="preserve">m     </t>
  </si>
  <si>
    <t>6,2+13,2+31,0+16,0+1,5*8</t>
  </si>
  <si>
    <t>58380373R</t>
  </si>
  <si>
    <t>Obrubník žulový přímý OP6, průřez 150 x 250 mm</t>
  </si>
  <si>
    <t>Odkaz na mn. položky pořadí 33 : 20,70000</t>
  </si>
  <si>
    <t>998223011R00</t>
  </si>
  <si>
    <t>Přesun hmot, pozemní komunikace, kryt dlážděný</t>
  </si>
  <si>
    <t>Přesun hmot</t>
  </si>
  <si>
    <t>POL7_</t>
  </si>
  <si>
    <t>979981101R00</t>
  </si>
  <si>
    <t>Kontejner, přistavení na 24 h, odvoz a likvidace, suť bez příměsí, kapacita 3 t</t>
  </si>
  <si>
    <t>Přesun suti</t>
  </si>
  <si>
    <t>POL8_</t>
  </si>
  <si>
    <t>SUM</t>
  </si>
  <si>
    <t>Poznámky uchazeče k zadání</t>
  </si>
  <si>
    <t>POPUZIV</t>
  </si>
  <si>
    <t>END</t>
  </si>
  <si>
    <t>0001</t>
  </si>
  <si>
    <t>Zhotovení prostupů v kamenných opěrných zdí vč. následného zapravení</t>
  </si>
  <si>
    <t xml:space="preserve">ks    </t>
  </si>
  <si>
    <t>123100010RAA</t>
  </si>
  <si>
    <t>Výkop zářezu pro podzemní vedení v hornině 1-4 naložení, odvoz 1 km, uložení na skládku</t>
  </si>
  <si>
    <t>Agregovaná položka</t>
  </si>
  <si>
    <t>POL2_</t>
  </si>
  <si>
    <t>174100010RA0</t>
  </si>
  <si>
    <t>Zásyp jam, rýh a šachet sypaninou, dovoz ze vzdálenosti 50 m</t>
  </si>
  <si>
    <t>včetně vodorovného přemístění do 50 m.</t>
  </si>
  <si>
    <t>POP</t>
  </si>
  <si>
    <t>8001</t>
  </si>
  <si>
    <t xml:space="preserve">Kontrola stávající kanalizační přípojky (kamerou), ověření funkčnosti </t>
  </si>
  <si>
    <t>kpl</t>
  </si>
  <si>
    <t>8002</t>
  </si>
  <si>
    <t>Napojení na stávající kanalizační přípojku, D+M</t>
  </si>
  <si>
    <t>831350113RAF</t>
  </si>
  <si>
    <t>Kanalizační přípojka D 160 mm, rýha 900x2000 mm, Koleno plastové pro venkovní kanalizaci typ: jednoznačné; spoj: hrdlový; potrubí: jednovrstvé; materiál: PVC-U; povrch: hladký; úhel = 45,0 °; DN</t>
  </si>
  <si>
    <t>=...</t>
  </si>
  <si>
    <t>894431211RA0</t>
  </si>
  <si>
    <t>Šachty plastové plastové šachty z dílců D 400 mm, dno přímé, D 110 mm, délka šachtové roury 1,50 m, poklop litina 12,5 t, Příslušenství šachty - manžeta redukční těsnící, pryž, 400/315 mm</t>
  </si>
  <si>
    <t>kus</t>
  </si>
  <si>
    <t>Plastové dno, šachta z korugované trouby, těsnění, šachtová roura teleskopická, čtvercový rám do teleskopické trouby, poklop litinový.</t>
  </si>
  <si>
    <t>894431213RA0</t>
  </si>
  <si>
    <t>Šachty plastové plastové šachty z dílců D 400 mm, dno s jedním přítokem, D 110 mm, délka šachtové roury 1,50 m, poklop litina 12,5 t, Příslušenství šachty - manžeta redukční těsnící, pryž, 400/315</t>
  </si>
  <si>
    <t>mm</t>
  </si>
  <si>
    <t>283141494R</t>
  </si>
  <si>
    <t>fólie výstražná PE; pro tlakovou kanalizaci; šedá; š = 300,0 mm; tl. 0,09 mm; l = 250 m</t>
  </si>
  <si>
    <t>998276101R00</t>
  </si>
  <si>
    <t>Přesun hmot, trubní vedení plastová, otevř. výkop</t>
  </si>
  <si>
    <t>na vzdálenost 15 m od hrany výkopu nebo od okraje šachty</t>
  </si>
  <si>
    <t>113106121R00</t>
  </si>
  <si>
    <t>Rozebrání dlažeb z betonových dlaždic na sucho</t>
  </si>
  <si>
    <t>1,0*10,0</t>
  </si>
  <si>
    <t>113106231R00</t>
  </si>
  <si>
    <t>Rozebrání dlažeb ze zámkové dlažby v kamenivu</t>
  </si>
  <si>
    <t>5*1,0</t>
  </si>
  <si>
    <t>113108310R00</t>
  </si>
  <si>
    <t>Odstranění asfaltové vrstvy pl. do 50 m2, tl.10 cm</t>
  </si>
  <si>
    <t>3,0*1,0</t>
  </si>
  <si>
    <t>113202111R00</t>
  </si>
  <si>
    <t>Vytrhání obrub obrubníků silničních</t>
  </si>
  <si>
    <t>460030081RT3</t>
  </si>
  <si>
    <t>Řezání spáry v asfaltu nebo betonu v tloušťce vrstvy do 8-10 cm</t>
  </si>
  <si>
    <t>3,0*2+1,0</t>
  </si>
  <si>
    <t>113202119R00</t>
  </si>
  <si>
    <t>Vytrhání betonové přídlažby silniční</t>
  </si>
  <si>
    <t>Výkop zářezu pro podzemní vedení naložení, odvoz 1 000 m, uložení na skládku</t>
  </si>
  <si>
    <t>se šikmými stěnami, s naložením na dopravní prostředek a s přemístěním a uložením na skládku, s urovnáním dna zářezu do předepsaného profilu a spádu.</t>
  </si>
  <si>
    <t>sypaninou s vodorovnou přepravou k místu zásypu, uložením ve vrstvách a zhutněním.</t>
  </si>
  <si>
    <t>596215021R00</t>
  </si>
  <si>
    <t>Kladení zámkové dlažby tl. 6 cm do drtě tl. 4 cm</t>
  </si>
  <si>
    <t>Odkaz na mn. položky pořadí 2 : 5,00000</t>
  </si>
  <si>
    <t>596811111R00</t>
  </si>
  <si>
    <t>Kladení dlaždic kom.pro pěší, lože z kameniva těž.</t>
  </si>
  <si>
    <t>Odkaz na mn. položky pořadí 1 : 10,00000</t>
  </si>
  <si>
    <t>577000001RA0</t>
  </si>
  <si>
    <t>Komunikace s krytem asfaltobetonovým D1-N-1-III-PII, tl. 470 mm</t>
  </si>
  <si>
    <t>Součtová</t>
  </si>
  <si>
    <t>Skladba:</t>
  </si>
  <si>
    <t>asfaltobeton ACO 11+                                    40 mm</t>
  </si>
  <si>
    <t>asfaltobeton ACL 16+                                    60 mm</t>
  </si>
  <si>
    <t>asfaltobeton ACP 16+                                    50 mm</t>
  </si>
  <si>
    <t>mechanicky zpevněné kamenivo               170 mm</t>
  </si>
  <si>
    <t>štěrkodrť                                                        150 mm</t>
  </si>
  <si>
    <t>doplnění komunikace po zhotovení přípojky : 3,0*1,0</t>
  </si>
  <si>
    <t xml:space="preserve">Napojení kanalizační přípojky na stávající potrubí splaškové kanalizace, D+M </t>
  </si>
  <si>
    <t>917862111RV3</t>
  </si>
  <si>
    <t>Osazení stojatého obrubníku betonového, s boční opěrou, do lože z betonu C 12/15 včetně obrubníku nájezdového 1000/150/150</t>
  </si>
  <si>
    <t>917932121RT2</t>
  </si>
  <si>
    <t>Osazení betonové prefa přídlažby do lože z C16/20 včetně dodávky silniční přídlažby</t>
  </si>
  <si>
    <t>979981102R00</t>
  </si>
  <si>
    <t>Kontejner, přistavení na 24 h, odvoz a likvidace, suť bez příměsí, kapacita 5 t</t>
  </si>
  <si>
    <t>113106221R00</t>
  </si>
  <si>
    <t>Rozebrání dlažeb z drobných kostek v kam. těženém</t>
  </si>
  <si>
    <t>1,0*12,5</t>
  </si>
  <si>
    <t>Odkaz na mn. položky pořadí 1 : 12,50000</t>
  </si>
  <si>
    <t>213150010RA0</t>
  </si>
  <si>
    <t>Vsakovací nádrže z plastových bloků vsakovací nádrž, plocha střechy 100 m2, zpevněná plocha 60 m2, Díl plastový šachtový - kompletní filtrační šachta, připojení DN 100/150; tvar:</t>
  </si>
  <si>
    <t>soubor</t>
  </si>
  <si>
    <t>Vyhloubení jámy s urovnáním dna do předepsaného profilu a spádu, s případným nutným přemístěním ve výkopišti. Svislé přemístění výkopku. Uložení části výkopku na přilehlém terénu na vzdálenost do 3 m od okraje jámy Odvoz přebytku zeminy do 6 km se složením, bez rozhrnutí. Lože ze štěrkodrtě frakce do 63 mm tl. 100 mm. Montáž vsakovacích plastových bloků. Rozprostření geotextilie. Osazení filtrační šachty. Zpětný zásyp vykopanou zemonou s uložením výkopku po vrstvách, se zhutněním. Dodávka vsakovacích bloků, odvětrávací hlavice, geotextilie a filtrační šachty. Bez poplatku za skládku.</t>
  </si>
  <si>
    <t>kruhový; průměr = 400 mm; v 600 až 1 050 mm; příslušenství: pojezdo...</t>
  </si>
  <si>
    <t>Odkaz na mn. položky pořadí 8 : 12,50000</t>
  </si>
  <si>
    <t xml:space="preserve">Napojení potrubí dešťové kanalizace do stávající šachty, D+M </t>
  </si>
  <si>
    <t>831350111RAB1</t>
  </si>
  <si>
    <t>Kanalizační přípojka z trub PVC, D 110 mm, rýha šířky 0,8 m, hloubky 1,2 m DN 110</t>
  </si>
  <si>
    <t>831350111RAD</t>
  </si>
  <si>
    <t>Kanalizační přípojka D 125 mm, rýha 900x1500 mm, Koleno plastové pro venkovní kanalizaci typ: jednoznačné; spoj: hrdlový; potrubí: jednovrstvé; materiál: PVC-U; povrch: hladký; úhel = 45,0 °; DN</t>
  </si>
  <si>
    <t>551625191R</t>
  </si>
  <si>
    <t>lapač střešních splavenin napojení horizontální; litina; světlost 110 mm; / 125 mm; kulový kloub, protizápachová klapka, koš</t>
  </si>
  <si>
    <t>80001</t>
  </si>
  <si>
    <t>Napojení potrubí na stávající vodovodní přípojku, vč. prostupu přes vodoměrnou šachtu, D+M</t>
  </si>
  <si>
    <t>831230110RAB</t>
  </si>
  <si>
    <t>Vodovodní přípojka D 40 ÷ 63, hloubka 1,2 m, Trubka plastová materiál: PE 100 RC; de = 63,0 mm; tl. stěny = 3,8 mm; PN 10; SDR 17,0</t>
  </si>
  <si>
    <t>hloubení rýh nezapažených, šířky do 200 cm, v hornině 3 (včetně příplatku za lepivost), se svislým přemístěním, lože pod potrubí z písku a štěrkopísku do 63 mm, dodávka a montáž potrubí z trub polyetylénových tlakových hrdlových vnějšího průměru podle popisu, tlaková zkouška potrubí, proplach a dezinfekce, obsyp potrubí sypaninou bez prohození materiálem připraveným podél výkopu ve vzdálenosti do 3 m od jeho okraje, pro jakoukoliv míru zhutnění, zásyp rýhy sypaninou z jakékoliv horniny, s uložením výkopku ve vrstvách, se zhutněním.</t>
  </si>
  <si>
    <t>28314148R</t>
  </si>
  <si>
    <t>fólie výstražná PE; pro vodu; bílá; š = 300,0 mm; tl. 0,09 mm; l = 250 m</t>
  </si>
  <si>
    <t>34141302R</t>
  </si>
  <si>
    <t>vodič CYY; silový, propojovací jednožilový; pevné uložení; jádro Cu plné holé; počet žil 1; jmen.průřez jádra 4,00 mm2; vnější průměr max 5,2 mm; izolace PVC; tl. izolace 1,2 mm; odolný proti</t>
  </si>
  <si>
    <t>šíření plamene</t>
  </si>
  <si>
    <t>011002VRN</t>
  </si>
  <si>
    <t>Průzkumy</t>
  </si>
  <si>
    <t>Soubor</t>
  </si>
  <si>
    <t>POL1_1</t>
  </si>
  <si>
    <t xml:space="preserve">1000 : </t>
  </si>
  <si>
    <t>1000</t>
  </si>
  <si>
    <t>460010024RT4</t>
  </si>
  <si>
    <t>Vytýčení kabelové trasy v zastavěném prostoru</t>
  </si>
  <si>
    <t>km</t>
  </si>
  <si>
    <t xml:space="preserve">0,051 : </t>
  </si>
  <si>
    <t>0,051</t>
  </si>
  <si>
    <t>460921102R00</t>
  </si>
  <si>
    <t>Zaměření a zobrazení kabel. trasy na pevný bod</t>
  </si>
  <si>
    <t xml:space="preserve">51 : </t>
  </si>
  <si>
    <t>51</t>
  </si>
  <si>
    <t>460961602R00</t>
  </si>
  <si>
    <t>Zpracování výsledku měření</t>
  </si>
  <si>
    <t>871812111R00</t>
  </si>
  <si>
    <t>Příplatek za zaměření GPS během pokládky</t>
  </si>
  <si>
    <t>031002VRN</t>
  </si>
  <si>
    <t>Přípravné práce</t>
  </si>
  <si>
    <t>065002VRN</t>
  </si>
  <si>
    <t>Mimostaveništní doprava</t>
  </si>
  <si>
    <t xml:space="preserve">2000 : </t>
  </si>
  <si>
    <t>2000</t>
  </si>
  <si>
    <t>073002VRN</t>
  </si>
  <si>
    <t>Pohyb a provoz v centrech měst</t>
  </si>
  <si>
    <t>Výkopové a zemní práce</t>
  </si>
  <si>
    <t>075002VRN</t>
  </si>
  <si>
    <t>Ochraná pásma objektů a inženýrských sítí</t>
  </si>
  <si>
    <t>Poplatek za skládku zeminy 1- 4, skupina odpadu 170504</t>
  </si>
  <si>
    <t xml:space="preserve">(9*0,35*0,2)*1,7 : </t>
  </si>
  <si>
    <t>1,071</t>
  </si>
  <si>
    <t>460600001RT3</t>
  </si>
  <si>
    <t>Naložení a odvoz zeminy</t>
  </si>
  <si>
    <t xml:space="preserve">9*0,35*0,2 : </t>
  </si>
  <si>
    <t>0,63</t>
  </si>
  <si>
    <t>979082312R00</t>
  </si>
  <si>
    <t>Vodorovná doprava suti a hmot po suchu do 500 m</t>
  </si>
  <si>
    <t xml:space="preserve">0,5*1,7 : </t>
  </si>
  <si>
    <t>0,85</t>
  </si>
  <si>
    <t>979083117R00</t>
  </si>
  <si>
    <t>Vodorovné přemístění suti na skládku do 6000 m</t>
  </si>
  <si>
    <t xml:space="preserve">0,2*2 : </t>
  </si>
  <si>
    <t>0,4</t>
  </si>
  <si>
    <t>979990107R00</t>
  </si>
  <si>
    <t>Poplatek za uložení suti - směs betonu, cihel, dřeva, skupina odpadu 170904</t>
  </si>
  <si>
    <t>220110346R00</t>
  </si>
  <si>
    <t>Štítek kabelový</t>
  </si>
  <si>
    <t>POL1_9</t>
  </si>
  <si>
    <t xml:space="preserve">10 : </t>
  </si>
  <si>
    <t>10</t>
  </si>
  <si>
    <t xml:space="preserve">2 : </t>
  </si>
  <si>
    <t>220110347R00</t>
  </si>
  <si>
    <t>Marker pro určení trasy kabelů HDPE</t>
  </si>
  <si>
    <t xml:space="preserve">1 : </t>
  </si>
  <si>
    <t>222.01.VD</t>
  </si>
  <si>
    <t>Koncovka mikrotrubičky - water/gas block 14mm</t>
  </si>
  <si>
    <t>222.02.VD</t>
  </si>
  <si>
    <t>Koncovka mikrotrubičky 14mm</t>
  </si>
  <si>
    <t>222.03.VD</t>
  </si>
  <si>
    <t>Spojka mikrotrubičky 14mm</t>
  </si>
  <si>
    <t xml:space="preserve">4 : </t>
  </si>
  <si>
    <t>4</t>
  </si>
  <si>
    <t>222080101R00</t>
  </si>
  <si>
    <t>Optický kabel v trubce HDPE</t>
  </si>
  <si>
    <t xml:space="preserve">(51+2)*1,03 : </t>
  </si>
  <si>
    <t xml:space="preserve">(49+2)*1,03 : </t>
  </si>
  <si>
    <t xml:space="preserve">(15+2)*1,03 : </t>
  </si>
  <si>
    <t>124,63</t>
  </si>
  <si>
    <t>222080201R00</t>
  </si>
  <si>
    <t>Optický kabel v trubce</t>
  </si>
  <si>
    <t xml:space="preserve">(6+2)*1,03 : </t>
  </si>
  <si>
    <t>8,24</t>
  </si>
  <si>
    <t>222085301R00</t>
  </si>
  <si>
    <t>Kalibrace trubky HDPE</t>
  </si>
  <si>
    <t>222085401R00</t>
  </si>
  <si>
    <t>Tlakování trubky HDPE</t>
  </si>
  <si>
    <t>222086051R00</t>
  </si>
  <si>
    <t>Mikrotrubička HDPE v kabelové rýze</t>
  </si>
  <si>
    <t xml:space="preserve">((51+2)*2)*1,03 : </t>
  </si>
  <si>
    <t>126,69</t>
  </si>
  <si>
    <t>222090201R00</t>
  </si>
  <si>
    <t>Svaření vlákna optic.kabelu,1.vlákno,ochrana svaru</t>
  </si>
  <si>
    <t>222090202R00</t>
  </si>
  <si>
    <t>Svaření vlákna optic.kabelu, další vlákno</t>
  </si>
  <si>
    <t xml:space="preserve">6 : </t>
  </si>
  <si>
    <t>6</t>
  </si>
  <si>
    <t>222171011R00</t>
  </si>
  <si>
    <t>Měření optic.kabelů reflektometr.metoda, 1. měř.</t>
  </si>
  <si>
    <t>222171101R00</t>
  </si>
  <si>
    <t>Vyhotovení protokolu o měření optických kabelů</t>
  </si>
  <si>
    <t>hod</t>
  </si>
  <si>
    <t>222293001R00</t>
  </si>
  <si>
    <t>Vypáskování kabelů v rozvaděči</t>
  </si>
  <si>
    <t>371.09.VD</t>
  </si>
  <si>
    <t>Optický kabel - 4 vlákna</t>
  </si>
  <si>
    <t xml:space="preserve">(6+20)*1,03 : </t>
  </si>
  <si>
    <t xml:space="preserve">(15+20)*1,03 : </t>
  </si>
  <si>
    <t>169,95</t>
  </si>
  <si>
    <t>388996111R00</t>
  </si>
  <si>
    <t>Chránička kabelu z HDPE do DN 63 mm, výkop</t>
  </si>
  <si>
    <t>54,59</t>
  </si>
  <si>
    <t>388996181R00</t>
  </si>
  <si>
    <t>Chránička kabelu z HDPE do DN 160 mm, výkop</t>
  </si>
  <si>
    <t>460490012RT1</t>
  </si>
  <si>
    <t>Fólie výstražná z PVC, šířka 33 cm</t>
  </si>
  <si>
    <t>650139111R00</t>
  </si>
  <si>
    <t>Příplatek na zatahování kabelů váhy do 0,75 kg</t>
  </si>
  <si>
    <t>345.14.10VD</t>
  </si>
  <si>
    <t>Mikrotrubička HDPE 14/10 (silnostěnná)</t>
  </si>
  <si>
    <t>POL3_0</t>
  </si>
  <si>
    <t>220260231R00</t>
  </si>
  <si>
    <t>Montáž minirozvaděče, boxu na zeď</t>
  </si>
  <si>
    <t>222290981R00</t>
  </si>
  <si>
    <t>Vyvazovací panel</t>
  </si>
  <si>
    <t>222301801R00</t>
  </si>
  <si>
    <t>Závěrečné práce v rozvaděči</t>
  </si>
  <si>
    <t>222310011R00</t>
  </si>
  <si>
    <t>Optická vana</t>
  </si>
  <si>
    <t>340239212RT2</t>
  </si>
  <si>
    <t>Zazdívka otvorů pl.4 m2,cihlami tl.zdi nad 10 cm</t>
  </si>
  <si>
    <t xml:space="preserve">0,2 : </t>
  </si>
  <si>
    <t>0,2</t>
  </si>
  <si>
    <t>343820172</t>
  </si>
  <si>
    <t>Páska elektroizolační</t>
  </si>
  <si>
    <t>371.01.VD</t>
  </si>
  <si>
    <t>Optická vana (24 portů - vybavená)</t>
  </si>
  <si>
    <t>371.02.VD</t>
  </si>
  <si>
    <t>Vyvyzovací panel</t>
  </si>
  <si>
    <t>371.05.VD</t>
  </si>
  <si>
    <t>Optický modul SFP 10G SM LC (například Cisco)</t>
  </si>
  <si>
    <t>371.06.VD</t>
  </si>
  <si>
    <t>Optický patch cord 2m duplex</t>
  </si>
  <si>
    <t>460680033RT1</t>
  </si>
  <si>
    <t>Průraz zdivem v kamenné zdi tloušťky 45 cm</t>
  </si>
  <si>
    <t>460680035R00</t>
  </si>
  <si>
    <t>Průraz zdivem v kamenné zdi tloušťky 100 cm</t>
  </si>
  <si>
    <t>650010624RT3</t>
  </si>
  <si>
    <t>Montáž trubky ohebné plastové D 32 mm, pod omítku</t>
  </si>
  <si>
    <t>974031153R00</t>
  </si>
  <si>
    <t>Vysekání rýh ve zdi cihelné 10 x 10 cm</t>
  </si>
  <si>
    <t xml:space="preserve">5 : </t>
  </si>
  <si>
    <t>23170126</t>
  </si>
  <si>
    <t>Studnařská montážní pěna 750 ml</t>
  </si>
  <si>
    <t>34571544</t>
  </si>
  <si>
    <t>Krabice rozvodná s víčkem KT 250</t>
  </si>
  <si>
    <t>182001121R00</t>
  </si>
  <si>
    <t>Plošná úprava terénu, nerovnosti do 15 cm v rovině</t>
  </si>
  <si>
    <t xml:space="preserve">9 : </t>
  </si>
  <si>
    <t>9</t>
  </si>
  <si>
    <t>460200163RT2</t>
  </si>
  <si>
    <t>Výkop kabelové rýhy 35/80 cm  hor.3</t>
  </si>
  <si>
    <t>460420018RT3</t>
  </si>
  <si>
    <t>Zřízení kabelového lože v rýze š.do 35 cm z písku</t>
  </si>
  <si>
    <t>460570143R00</t>
  </si>
  <si>
    <t>Zához rýhy 35/60 cm, hornina třídy 3, se zhutněním</t>
  </si>
  <si>
    <t>460620006RT1</t>
  </si>
  <si>
    <t>Osetí povrchu trávou</t>
  </si>
  <si>
    <t xml:space="preserve">3 : </t>
  </si>
  <si>
    <t>3</t>
  </si>
  <si>
    <t>460300001RT1</t>
  </si>
  <si>
    <t>Záhrn rýh strojem v zastavěném prostoru</t>
  </si>
  <si>
    <t xml:space="preserve">1*(0,6*0,6*0,8) : </t>
  </si>
  <si>
    <t>0,288</t>
  </si>
  <si>
    <t>Montážní práce</t>
  </si>
  <si>
    <t>139600012RA0</t>
  </si>
  <si>
    <t>Ruční výkop v hornině 3</t>
  </si>
  <si>
    <t>POL2_9</t>
  </si>
  <si>
    <t>005111020R</t>
  </si>
  <si>
    <t>Vytyčení stavby</t>
  </si>
  <si>
    <t>VRN</t>
  </si>
  <si>
    <t>POL99_8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</si>
  <si>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</si>
  <si>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</si>
  <si>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</si>
  <si>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</si>
  <si>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 R</t>
  </si>
  <si>
    <t>Veškeré náklady spojené s vybudováním, provozem a odstraněním zařízení staveniště.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</si>
  <si>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</si>
  <si>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</si>
  <si>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</si>
  <si>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</si>
  <si>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</si>
  <si>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</si>
  <si>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</si>
  <si>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</si>
  <si>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</si>
  <si>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</si>
  <si>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</si>
  <si>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</si>
  <si>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</si>
  <si>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</si>
  <si>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</si>
  <si>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005211010R</t>
  </si>
  <si>
    <t>Předání a převzetí staveniště</t>
  </si>
  <si>
    <t>Náklady spojené s účastí zhotovitele na předání a převzetí staveniště.</t>
  </si>
  <si>
    <t>005241010R</t>
  </si>
  <si>
    <t xml:space="preserve">Dokumentace skutečného provedení vč. dokladové části </t>
  </si>
  <si>
    <t>Náklady na vyhotovení dokumentace skutečného provedení stavby a její předání objednateli v požadované formě a požadovaném počtu.</t>
  </si>
  <si>
    <t>005261020R</t>
  </si>
  <si>
    <t>Bankovní záruky</t>
  </si>
  <si>
    <t>Náklady zhotovitele spojené se zabezpečením a poskytnutím zajišťovacích bankovních záruk, pokud je zadavatel požaduje v obchodních podmínkách.</t>
  </si>
  <si>
    <t>ON001</t>
  </si>
  <si>
    <t xml:space="preserve">Zábory, ochrana území, zabezpečení příjezdů a přístupů </t>
  </si>
  <si>
    <t>Geodetické zaměření rohů stavby, stabilizace bodů a sestavení laviček.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</si>
</sst>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19" fillId="0" borderId="18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9" fillId="0" borderId="0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CB104-F62C-40AA-833D-0BEF63A8370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68</v>
      </c>
      <c r="C3" s="201" t="s">
        <v>68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54</v>
      </c>
      <c r="C4" s="204" t="s">
        <v>69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156</v>
      </c>
      <c r="B8" s="241" t="s">
        <v>128</v>
      </c>
      <c r="C8" s="259" t="s">
        <v>29</v>
      </c>
      <c r="D8" s="242"/>
      <c r="E8" s="243"/>
      <c r="F8" s="244"/>
      <c r="G8" s="245">
        <f>SUMIF(AG9:AG21,"&lt;&gt;NOR",G9:G21)</f>
        <v>0</v>
      </c>
      <c r="H8" s="239"/>
      <c r="I8" s="239">
        <f>SUM(I9:I21)</f>
        <v>0</v>
      </c>
      <c r="J8" s="239"/>
      <c r="K8" s="239">
        <f>SUM(K9:K21)</f>
        <v>0</v>
      </c>
      <c r="L8" s="239"/>
      <c r="M8" s="239">
        <f>SUM(M9:M21)</f>
        <v>0</v>
      </c>
      <c r="N8" s="238"/>
      <c r="O8" s="238">
        <f>SUM(O9:O21)</f>
        <v>0</v>
      </c>
      <c r="P8" s="238"/>
      <c r="Q8" s="238">
        <f>SUM(Q9:Q21)</f>
        <v>0</v>
      </c>
      <c r="R8" s="239"/>
      <c r="S8" s="239"/>
      <c r="T8" s="239"/>
      <c r="U8" s="239"/>
      <c r="V8" s="239">
        <f>SUM(V9:V21)</f>
        <v>0</v>
      </c>
      <c r="W8" s="239"/>
      <c r="X8" s="239"/>
      <c r="Y8" s="239"/>
      <c r="AG8" t="s">
        <v>157</v>
      </c>
    </row>
    <row r="9" spans="1:60" outlineLevel="1" x14ac:dyDescent="0.2">
      <c r="A9" s="247">
        <v>1</v>
      </c>
      <c r="B9" s="248" t="s">
        <v>553</v>
      </c>
      <c r="C9" s="260" t="s">
        <v>554</v>
      </c>
      <c r="D9" s="249" t="s">
        <v>386</v>
      </c>
      <c r="E9" s="250">
        <v>1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161</v>
      </c>
      <c r="T9" s="232" t="s">
        <v>240</v>
      </c>
      <c r="U9" s="232">
        <v>0</v>
      </c>
      <c r="V9" s="232">
        <f>ROUND(E9*U9,2)</f>
        <v>0</v>
      </c>
      <c r="W9" s="232"/>
      <c r="X9" s="232" t="s">
        <v>555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556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74" t="s">
        <v>589</v>
      </c>
      <c r="D10" s="271"/>
      <c r="E10" s="271"/>
      <c r="F10" s="271"/>
      <c r="G10" s="271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294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75" t="s">
        <v>557</v>
      </c>
      <c r="D11" s="273"/>
      <c r="E11" s="273"/>
      <c r="F11" s="273"/>
      <c r="G11" s="273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294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72" t="str">
        <f>C11</f>
        <v>Vyhotovení protokolu o vytyčení stavby se seznamem souřadnic vytyčených bodů a jejich polohopisnými (S-JTSK) a výškopisnými (Bpv) hodnotami.</v>
      </c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7">
        <v>2</v>
      </c>
      <c r="B12" s="248" t="s">
        <v>558</v>
      </c>
      <c r="C12" s="260" t="s">
        <v>559</v>
      </c>
      <c r="D12" s="249" t="s">
        <v>386</v>
      </c>
      <c r="E12" s="250">
        <v>1</v>
      </c>
      <c r="F12" s="251"/>
      <c r="G12" s="252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161</v>
      </c>
      <c r="T12" s="232" t="s">
        <v>240</v>
      </c>
      <c r="U12" s="232">
        <v>0</v>
      </c>
      <c r="V12" s="232">
        <f>ROUND(E12*U12,2)</f>
        <v>0</v>
      </c>
      <c r="W12" s="232"/>
      <c r="X12" s="232" t="s">
        <v>555</v>
      </c>
      <c r="Y12" s="232" t="s">
        <v>163</v>
      </c>
      <c r="Z12" s="212"/>
      <c r="AA12" s="212"/>
      <c r="AB12" s="212"/>
      <c r="AC12" s="212"/>
      <c r="AD12" s="212"/>
      <c r="AE12" s="212"/>
      <c r="AF12" s="212"/>
      <c r="AG12" s="212" t="s">
        <v>556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2" x14ac:dyDescent="0.2">
      <c r="A13" s="229"/>
      <c r="B13" s="230"/>
      <c r="C13" s="274" t="s">
        <v>560</v>
      </c>
      <c r="D13" s="271"/>
      <c r="E13" s="271"/>
      <c r="F13" s="271"/>
      <c r="G13" s="271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294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72" t="str">
        <f>C13</f>
        <v>Zaměření a vytýčení stávajících inženýrských sítí v místě stavby z hlediska jejich ochrany při provádění stavby.</v>
      </c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47">
        <v>3</v>
      </c>
      <c r="B14" s="248" t="s">
        <v>561</v>
      </c>
      <c r="C14" s="260" t="s">
        <v>94</v>
      </c>
      <c r="D14" s="249" t="s">
        <v>386</v>
      </c>
      <c r="E14" s="250">
        <v>1</v>
      </c>
      <c r="F14" s="251"/>
      <c r="G14" s="252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161</v>
      </c>
      <c r="T14" s="232" t="s">
        <v>240</v>
      </c>
      <c r="U14" s="232">
        <v>0</v>
      </c>
      <c r="V14" s="232">
        <f>ROUND(E14*U14,2)</f>
        <v>0</v>
      </c>
      <c r="W14" s="232"/>
      <c r="X14" s="232" t="s">
        <v>555</v>
      </c>
      <c r="Y14" s="232" t="s">
        <v>163</v>
      </c>
      <c r="Z14" s="212"/>
      <c r="AA14" s="212"/>
      <c r="AB14" s="212"/>
      <c r="AC14" s="212"/>
      <c r="AD14" s="212"/>
      <c r="AE14" s="212"/>
      <c r="AF14" s="212"/>
      <c r="AG14" s="212" t="s">
        <v>556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29"/>
      <c r="B15" s="230"/>
      <c r="C15" s="274" t="s">
        <v>562</v>
      </c>
      <c r="D15" s="271"/>
      <c r="E15" s="271"/>
      <c r="F15" s="271"/>
      <c r="G15" s="271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294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7">
        <v>4</v>
      </c>
      <c r="B16" s="248" t="s">
        <v>563</v>
      </c>
      <c r="C16" s="260" t="s">
        <v>564</v>
      </c>
      <c r="D16" s="249" t="s">
        <v>386</v>
      </c>
      <c r="E16" s="250">
        <v>1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161</v>
      </c>
      <c r="T16" s="232" t="s">
        <v>240</v>
      </c>
      <c r="U16" s="232">
        <v>0</v>
      </c>
      <c r="V16" s="232">
        <f>ROUND(E16*U16,2)</f>
        <v>0</v>
      </c>
      <c r="W16" s="232"/>
      <c r="X16" s="232" t="s">
        <v>555</v>
      </c>
      <c r="Y16" s="232" t="s">
        <v>163</v>
      </c>
      <c r="Z16" s="212"/>
      <c r="AA16" s="212"/>
      <c r="AB16" s="212"/>
      <c r="AC16" s="212"/>
      <c r="AD16" s="212"/>
      <c r="AE16" s="212"/>
      <c r="AF16" s="212"/>
      <c r="AG16" s="212" t="s">
        <v>556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2" x14ac:dyDescent="0.2">
      <c r="A17" s="229"/>
      <c r="B17" s="230"/>
      <c r="C17" s="274" t="s">
        <v>565</v>
      </c>
      <c r="D17" s="271"/>
      <c r="E17" s="271"/>
      <c r="F17" s="271"/>
      <c r="G17" s="271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294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72" t="str">
        <f>C17</f>
        <v>Náklady na ztížené provádění stavebních prací v důsledku nepřerušeného provozu na staveništi nebo v případech nepřerušeného provozu v objektech v nichž se stavební práce provádí.</v>
      </c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47">
        <v>5</v>
      </c>
      <c r="B18" s="248" t="s">
        <v>566</v>
      </c>
      <c r="C18" s="260" t="s">
        <v>567</v>
      </c>
      <c r="D18" s="249" t="s">
        <v>386</v>
      </c>
      <c r="E18" s="250">
        <v>1</v>
      </c>
      <c r="F18" s="251"/>
      <c r="G18" s="252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161</v>
      </c>
      <c r="T18" s="232" t="s">
        <v>240</v>
      </c>
      <c r="U18" s="232">
        <v>0</v>
      </c>
      <c r="V18" s="232">
        <f>ROUND(E18*U18,2)</f>
        <v>0</v>
      </c>
      <c r="W18" s="232"/>
      <c r="X18" s="232" t="s">
        <v>555</v>
      </c>
      <c r="Y18" s="232" t="s">
        <v>163</v>
      </c>
      <c r="Z18" s="212"/>
      <c r="AA18" s="212"/>
      <c r="AB18" s="212"/>
      <c r="AC18" s="212"/>
      <c r="AD18" s="212"/>
      <c r="AE18" s="212"/>
      <c r="AF18" s="212"/>
      <c r="AG18" s="212" t="s">
        <v>556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74" t="s">
        <v>568</v>
      </c>
      <c r="D19" s="271"/>
      <c r="E19" s="271"/>
      <c r="F19" s="271"/>
      <c r="G19" s="271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294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7">
        <v>6</v>
      </c>
      <c r="B20" s="248" t="s">
        <v>569</v>
      </c>
      <c r="C20" s="260" t="s">
        <v>570</v>
      </c>
      <c r="D20" s="249" t="s">
        <v>386</v>
      </c>
      <c r="E20" s="250">
        <v>1</v>
      </c>
      <c r="F20" s="251"/>
      <c r="G20" s="252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161</v>
      </c>
      <c r="T20" s="232" t="s">
        <v>240</v>
      </c>
      <c r="U20" s="232">
        <v>0</v>
      </c>
      <c r="V20" s="232">
        <f>ROUND(E20*U20,2)</f>
        <v>0</v>
      </c>
      <c r="W20" s="232"/>
      <c r="X20" s="232" t="s">
        <v>555</v>
      </c>
      <c r="Y20" s="232" t="s">
        <v>163</v>
      </c>
      <c r="Z20" s="212"/>
      <c r="AA20" s="212"/>
      <c r="AB20" s="212"/>
      <c r="AC20" s="212"/>
      <c r="AD20" s="212"/>
      <c r="AE20" s="212"/>
      <c r="AF20" s="212"/>
      <c r="AG20" s="212" t="s">
        <v>556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2" x14ac:dyDescent="0.2">
      <c r="A21" s="229"/>
      <c r="B21" s="230"/>
      <c r="C21" s="274" t="s">
        <v>571</v>
      </c>
      <c r="D21" s="271"/>
      <c r="E21" s="271"/>
      <c r="F21" s="271"/>
      <c r="G21" s="271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294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72" t="str">
        <f>C21</f>
        <v>Náklady zhotovitele, související s prováděním zkoušek a revizí předepsaných technickými normami nebo objednatelem a které jsou pro provedení díla nezbytné.</v>
      </c>
      <c r="BB21" s="212"/>
      <c r="BC21" s="212"/>
      <c r="BD21" s="212"/>
      <c r="BE21" s="212"/>
      <c r="BF21" s="212"/>
      <c r="BG21" s="212"/>
      <c r="BH21" s="212"/>
    </row>
    <row r="22" spans="1:60" x14ac:dyDescent="0.2">
      <c r="A22" s="240" t="s">
        <v>156</v>
      </c>
      <c r="B22" s="241" t="s">
        <v>129</v>
      </c>
      <c r="C22" s="259" t="s">
        <v>30</v>
      </c>
      <c r="D22" s="242"/>
      <c r="E22" s="243"/>
      <c r="F22" s="244"/>
      <c r="G22" s="245">
        <f>SUMIF(AG23:AG33,"&lt;&gt;NOR",G23:G33)</f>
        <v>0</v>
      </c>
      <c r="H22" s="239"/>
      <c r="I22" s="239">
        <f>SUM(I23:I33)</f>
        <v>0</v>
      </c>
      <c r="J22" s="239"/>
      <c r="K22" s="239">
        <f>SUM(K23:K33)</f>
        <v>0</v>
      </c>
      <c r="L22" s="239"/>
      <c r="M22" s="239">
        <f>SUM(M23:M33)</f>
        <v>0</v>
      </c>
      <c r="N22" s="238"/>
      <c r="O22" s="238">
        <f>SUM(O23:O33)</f>
        <v>0</v>
      </c>
      <c r="P22" s="238"/>
      <c r="Q22" s="238">
        <f>SUM(Q23:Q33)</f>
        <v>0</v>
      </c>
      <c r="R22" s="239"/>
      <c r="S22" s="239"/>
      <c r="T22" s="239"/>
      <c r="U22" s="239"/>
      <c r="V22" s="239">
        <f>SUM(V23:V33)</f>
        <v>0</v>
      </c>
      <c r="W22" s="239"/>
      <c r="X22" s="239"/>
      <c r="Y22" s="239"/>
      <c r="AG22" t="s">
        <v>157</v>
      </c>
    </row>
    <row r="23" spans="1:60" outlineLevel="1" x14ac:dyDescent="0.2">
      <c r="A23" s="247">
        <v>7</v>
      </c>
      <c r="B23" s="248" t="s">
        <v>572</v>
      </c>
      <c r="C23" s="260" t="s">
        <v>573</v>
      </c>
      <c r="D23" s="249" t="s">
        <v>386</v>
      </c>
      <c r="E23" s="250">
        <v>1</v>
      </c>
      <c r="F23" s="251"/>
      <c r="G23" s="252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161</v>
      </c>
      <c r="T23" s="232" t="s">
        <v>240</v>
      </c>
      <c r="U23" s="232">
        <v>0</v>
      </c>
      <c r="V23" s="232">
        <f>ROUND(E23*U23,2)</f>
        <v>0</v>
      </c>
      <c r="W23" s="232"/>
      <c r="X23" s="232" t="s">
        <v>555</v>
      </c>
      <c r="Y23" s="232" t="s">
        <v>163</v>
      </c>
      <c r="Z23" s="212"/>
      <c r="AA23" s="212"/>
      <c r="AB23" s="212"/>
      <c r="AC23" s="212"/>
      <c r="AD23" s="212"/>
      <c r="AE23" s="212"/>
      <c r="AF23" s="212"/>
      <c r="AG23" s="212" t="s">
        <v>556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33.75" outlineLevel="2" x14ac:dyDescent="0.2">
      <c r="A24" s="229"/>
      <c r="B24" s="230"/>
      <c r="C24" s="274" t="s">
        <v>574</v>
      </c>
      <c r="D24" s="271"/>
      <c r="E24" s="271"/>
      <c r="F24" s="271"/>
      <c r="G24" s="271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294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72" t="str">
        <f>C24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7">
        <v>8</v>
      </c>
      <c r="B25" s="248" t="s">
        <v>575</v>
      </c>
      <c r="C25" s="260" t="s">
        <v>576</v>
      </c>
      <c r="D25" s="249" t="s">
        <v>386</v>
      </c>
      <c r="E25" s="250">
        <v>1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161</v>
      </c>
      <c r="T25" s="232" t="s">
        <v>240</v>
      </c>
      <c r="U25" s="232">
        <v>0</v>
      </c>
      <c r="V25" s="232">
        <f>ROUND(E25*U25,2)</f>
        <v>0</v>
      </c>
      <c r="W25" s="232"/>
      <c r="X25" s="232" t="s">
        <v>555</v>
      </c>
      <c r="Y25" s="232" t="s">
        <v>163</v>
      </c>
      <c r="Z25" s="212"/>
      <c r="AA25" s="212"/>
      <c r="AB25" s="212"/>
      <c r="AC25" s="212"/>
      <c r="AD25" s="212"/>
      <c r="AE25" s="212"/>
      <c r="AF25" s="212"/>
      <c r="AG25" s="212" t="s">
        <v>556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45" outlineLevel="2" x14ac:dyDescent="0.2">
      <c r="A26" s="229"/>
      <c r="B26" s="230"/>
      <c r="C26" s="274" t="s">
        <v>577</v>
      </c>
      <c r="D26" s="271"/>
      <c r="E26" s="271"/>
      <c r="F26" s="271"/>
      <c r="G26" s="271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294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72" t="str">
        <f>C26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9</v>
      </c>
      <c r="B27" s="248" t="s">
        <v>578</v>
      </c>
      <c r="C27" s="260" t="s">
        <v>579</v>
      </c>
      <c r="D27" s="249" t="s">
        <v>386</v>
      </c>
      <c r="E27" s="250">
        <v>1</v>
      </c>
      <c r="F27" s="251"/>
      <c r="G27" s="252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0</v>
      </c>
      <c r="O27" s="231">
        <f>ROUND(E27*N27,2)</f>
        <v>0</v>
      </c>
      <c r="P27" s="231">
        <v>0</v>
      </c>
      <c r="Q27" s="231">
        <f>ROUND(E27*P27,2)</f>
        <v>0</v>
      </c>
      <c r="R27" s="232"/>
      <c r="S27" s="232" t="s">
        <v>161</v>
      </c>
      <c r="T27" s="232" t="s">
        <v>240</v>
      </c>
      <c r="U27" s="232">
        <v>0</v>
      </c>
      <c r="V27" s="232">
        <f>ROUND(E27*U27,2)</f>
        <v>0</v>
      </c>
      <c r="W27" s="232"/>
      <c r="X27" s="232" t="s">
        <v>555</v>
      </c>
      <c r="Y27" s="232" t="s">
        <v>163</v>
      </c>
      <c r="Z27" s="212"/>
      <c r="AA27" s="212"/>
      <c r="AB27" s="212"/>
      <c r="AC27" s="212"/>
      <c r="AD27" s="212"/>
      <c r="AE27" s="212"/>
      <c r="AF27" s="212"/>
      <c r="AG27" s="212" t="s">
        <v>556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74" t="s">
        <v>580</v>
      </c>
      <c r="D28" s="271"/>
      <c r="E28" s="271"/>
      <c r="F28" s="271"/>
      <c r="G28" s="271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294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7">
        <v>10</v>
      </c>
      <c r="B29" s="248" t="s">
        <v>581</v>
      </c>
      <c r="C29" s="260" t="s">
        <v>582</v>
      </c>
      <c r="D29" s="249" t="s">
        <v>386</v>
      </c>
      <c r="E29" s="250">
        <v>1</v>
      </c>
      <c r="F29" s="251"/>
      <c r="G29" s="252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1">
        <v>0</v>
      </c>
      <c r="O29" s="231">
        <f>ROUND(E29*N29,2)</f>
        <v>0</v>
      </c>
      <c r="P29" s="231">
        <v>0</v>
      </c>
      <c r="Q29" s="231">
        <f>ROUND(E29*P29,2)</f>
        <v>0</v>
      </c>
      <c r="R29" s="232"/>
      <c r="S29" s="232" t="s">
        <v>161</v>
      </c>
      <c r="T29" s="232" t="s">
        <v>240</v>
      </c>
      <c r="U29" s="232">
        <v>0</v>
      </c>
      <c r="V29" s="232">
        <f>ROUND(E29*U29,2)</f>
        <v>0</v>
      </c>
      <c r="W29" s="232"/>
      <c r="X29" s="232" t="s">
        <v>555</v>
      </c>
      <c r="Y29" s="232" t="s">
        <v>163</v>
      </c>
      <c r="Z29" s="212"/>
      <c r="AA29" s="212"/>
      <c r="AB29" s="212"/>
      <c r="AC29" s="212"/>
      <c r="AD29" s="212"/>
      <c r="AE29" s="212"/>
      <c r="AF29" s="212"/>
      <c r="AG29" s="212" t="s">
        <v>556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2" x14ac:dyDescent="0.2">
      <c r="A30" s="229"/>
      <c r="B30" s="230"/>
      <c r="C30" s="274" t="s">
        <v>583</v>
      </c>
      <c r="D30" s="271"/>
      <c r="E30" s="271"/>
      <c r="F30" s="271"/>
      <c r="G30" s="271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294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72" t="str">
        <f>C30</f>
        <v>Náklady na vyhotovení dokumentace skutečného provedení stavby a její předání objednateli v požadované formě a požadovaném počtu.</v>
      </c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47">
        <v>11</v>
      </c>
      <c r="B31" s="248" t="s">
        <v>584</v>
      </c>
      <c r="C31" s="260" t="s">
        <v>585</v>
      </c>
      <c r="D31" s="249" t="s">
        <v>386</v>
      </c>
      <c r="E31" s="250">
        <v>1</v>
      </c>
      <c r="F31" s="251"/>
      <c r="G31" s="252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21</v>
      </c>
      <c r="M31" s="232">
        <f>G31*(1+L31/100)</f>
        <v>0</v>
      </c>
      <c r="N31" s="231">
        <v>0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161</v>
      </c>
      <c r="T31" s="232" t="s">
        <v>240</v>
      </c>
      <c r="U31" s="232">
        <v>0</v>
      </c>
      <c r="V31" s="232">
        <f>ROUND(E31*U31,2)</f>
        <v>0</v>
      </c>
      <c r="W31" s="232"/>
      <c r="X31" s="232" t="s">
        <v>555</v>
      </c>
      <c r="Y31" s="232" t="s">
        <v>163</v>
      </c>
      <c r="Z31" s="212"/>
      <c r="AA31" s="212"/>
      <c r="AB31" s="212"/>
      <c r="AC31" s="212"/>
      <c r="AD31" s="212"/>
      <c r="AE31" s="212"/>
      <c r="AF31" s="212"/>
      <c r="AG31" s="212" t="s">
        <v>556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2" x14ac:dyDescent="0.2">
      <c r="A32" s="229"/>
      <c r="B32" s="230"/>
      <c r="C32" s="274" t="s">
        <v>586</v>
      </c>
      <c r="D32" s="271"/>
      <c r="E32" s="271"/>
      <c r="F32" s="271"/>
      <c r="G32" s="271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294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72" t="str">
        <f>C32</f>
        <v>Náklady zhotovitele spojené se zabezpečením a poskytnutím zajišťovacích bankovních záruk, pokud je zadavatel požaduje v obchodních podmínkách.</v>
      </c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47">
        <v>12</v>
      </c>
      <c r="B33" s="248" t="s">
        <v>587</v>
      </c>
      <c r="C33" s="260" t="s">
        <v>588</v>
      </c>
      <c r="D33" s="249" t="s">
        <v>363</v>
      </c>
      <c r="E33" s="250">
        <v>1</v>
      </c>
      <c r="F33" s="251"/>
      <c r="G33" s="252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204</v>
      </c>
      <c r="T33" s="232" t="s">
        <v>240</v>
      </c>
      <c r="U33" s="232">
        <v>0</v>
      </c>
      <c r="V33" s="232">
        <f>ROUND(E33*U33,2)</f>
        <v>0</v>
      </c>
      <c r="W33" s="232"/>
      <c r="X33" s="232" t="s">
        <v>555</v>
      </c>
      <c r="Y33" s="232" t="s">
        <v>163</v>
      </c>
      <c r="Z33" s="212"/>
      <c r="AA33" s="212"/>
      <c r="AB33" s="212"/>
      <c r="AC33" s="212"/>
      <c r="AD33" s="212"/>
      <c r="AE33" s="212"/>
      <c r="AF33" s="212"/>
      <c r="AG33" s="212" t="s">
        <v>556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x14ac:dyDescent="0.2">
      <c r="A34" s="3"/>
      <c r="B34" s="4"/>
      <c r="C34" s="264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v>12</v>
      </c>
      <c r="AF34">
        <v>21</v>
      </c>
      <c r="AG34" t="s">
        <v>142</v>
      </c>
    </row>
    <row r="35" spans="1:60" x14ac:dyDescent="0.2">
      <c r="A35" s="215"/>
      <c r="B35" s="216" t="s">
        <v>31</v>
      </c>
      <c r="C35" s="265"/>
      <c r="D35" s="217"/>
      <c r="E35" s="218"/>
      <c r="F35" s="218"/>
      <c r="G35" s="246">
        <f>G8+G22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f>SUMIF(L7:L33,AE34,G7:G33)</f>
        <v>0</v>
      </c>
      <c r="AF35">
        <f>SUMIF(L7:L33,AF34,G7:G33)</f>
        <v>0</v>
      </c>
      <c r="AG35" t="s">
        <v>280</v>
      </c>
    </row>
    <row r="36" spans="1:60" x14ac:dyDescent="0.2">
      <c r="A36" s="3"/>
      <c r="B36" s="4"/>
      <c r="C36" s="264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60" x14ac:dyDescent="0.2">
      <c r="A37" s="3"/>
      <c r="B37" s="4"/>
      <c r="C37" s="264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60" x14ac:dyDescent="0.2">
      <c r="A38" s="219" t="s">
        <v>281</v>
      </c>
      <c r="B38" s="219"/>
      <c r="C38" s="266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">
      <c r="A39" s="220"/>
      <c r="B39" s="221"/>
      <c r="C39" s="267"/>
      <c r="D39" s="221"/>
      <c r="E39" s="221"/>
      <c r="F39" s="221"/>
      <c r="G39" s="222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G39" t="s">
        <v>282</v>
      </c>
    </row>
    <row r="40" spans="1:60" x14ac:dyDescent="0.2">
      <c r="A40" s="223"/>
      <c r="B40" s="224"/>
      <c r="C40" s="268"/>
      <c r="D40" s="224"/>
      <c r="E40" s="224"/>
      <c r="F40" s="224"/>
      <c r="G40" s="225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223"/>
      <c r="B41" s="224"/>
      <c r="C41" s="268"/>
      <c r="D41" s="224"/>
      <c r="E41" s="224"/>
      <c r="F41" s="224"/>
      <c r="G41" s="225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23"/>
      <c r="B42" s="224"/>
      <c r="C42" s="268"/>
      <c r="D42" s="224"/>
      <c r="E42" s="224"/>
      <c r="F42" s="224"/>
      <c r="G42" s="225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26"/>
      <c r="B43" s="227"/>
      <c r="C43" s="269"/>
      <c r="D43" s="227"/>
      <c r="E43" s="227"/>
      <c r="F43" s="227"/>
      <c r="G43" s="228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3"/>
      <c r="B44" s="4"/>
      <c r="C44" s="264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C45" s="270"/>
      <c r="D45" s="10"/>
      <c r="AG45" t="s">
        <v>283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8">
    <mergeCell ref="C30:G30"/>
    <mergeCell ref="C32:G32"/>
    <mergeCell ref="C17:G17"/>
    <mergeCell ref="C19:G19"/>
    <mergeCell ref="C21:G21"/>
    <mergeCell ref="C24:G24"/>
    <mergeCell ref="C26:G26"/>
    <mergeCell ref="C28:G28"/>
    <mergeCell ref="A1:G1"/>
    <mergeCell ref="C2:G2"/>
    <mergeCell ref="C3:G3"/>
    <mergeCell ref="C4:G4"/>
    <mergeCell ref="A38:C38"/>
    <mergeCell ref="A39:G43"/>
    <mergeCell ref="C10:G10"/>
    <mergeCell ref="C11:G11"/>
    <mergeCell ref="C13:G13"/>
    <mergeCell ref="C15:G15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7"/>
  <sheetViews>
    <sheetView showGridLines="0" tabSelected="1" topLeftCell="B14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24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23</v>
      </c>
      <c r="D5" s="124" t="s">
        <v>45</v>
      </c>
      <c r="E5" s="91"/>
      <c r="F5" s="91"/>
      <c r="G5" s="91"/>
      <c r="H5" s="18" t="s">
        <v>42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36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9"/>
      <c r="E11" s="129"/>
      <c r="F11" s="129"/>
      <c r="G11" s="129"/>
      <c r="H11" s="18" t="s">
        <v>42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36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 x14ac:dyDescent="0.2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SUMIF(F74:F93,A16,I74:I93)+SUMIF(F74:F93,"PSU",I74:I93)</f>
        <v>0</v>
      </c>
      <c r="J16" s="85"/>
    </row>
    <row r="17" spans="1:10" ht="23.25" customHeight="1" x14ac:dyDescent="0.2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SUMIF(F74:F93,A17,I74:I93)</f>
        <v>0</v>
      </c>
      <c r="J17" s="85"/>
    </row>
    <row r="18" spans="1:10" ht="23.25" customHeight="1" x14ac:dyDescent="0.2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SUMIF(F74:F93,A18,I74:I93)</f>
        <v>0</v>
      </c>
      <c r="J18" s="85"/>
    </row>
    <row r="19" spans="1:10" ht="23.25" customHeight="1" x14ac:dyDescent="0.2">
      <c r="A19" s="196" t="s">
        <v>128</v>
      </c>
      <c r="B19" s="38" t="s">
        <v>29</v>
      </c>
      <c r="C19" s="62"/>
      <c r="D19" s="63"/>
      <c r="E19" s="83"/>
      <c r="F19" s="84"/>
      <c r="G19" s="83"/>
      <c r="H19" s="84"/>
      <c r="I19" s="83">
        <f>SUMIF(F74:F93,A19,I74:I93)</f>
        <v>0</v>
      </c>
      <c r="J19" s="85"/>
    </row>
    <row r="20" spans="1:10" ht="23.25" customHeight="1" x14ac:dyDescent="0.2">
      <c r="A20" s="196" t="s">
        <v>129</v>
      </c>
      <c r="B20" s="38" t="s">
        <v>30</v>
      </c>
      <c r="C20" s="62"/>
      <c r="D20" s="63"/>
      <c r="E20" s="83"/>
      <c r="F20" s="84"/>
      <c r="G20" s="83"/>
      <c r="H20" s="84"/>
      <c r="I20" s="83">
        <f>SUMIF(F74:F93,A20,I74:I93)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25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37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17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39</v>
      </c>
      <c r="B38" s="141" t="s">
        <v>18</v>
      </c>
      <c r="C38" s="142" t="s">
        <v>6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19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'SO 03 01 Pol'!AE94+'SO 04 01 Pol'!AE28+'SO 04 02 Pol'!AE53+'SO 05 01 Pol'!AE52+'SO 06 01 Pol'!AE25+'SO 08 01 Pol'!AE243+'VRN+ON 01 Pol'!AE35</f>
        <v>0</v>
      </c>
      <c r="G39" s="149">
        <f>'SO 03 01 Pol'!AF94+'SO 04 01 Pol'!AF28+'SO 04 02 Pol'!AF53+'SO 05 01 Pol'!AF52+'SO 06 01 Pol'!AF25+'SO 08 01 Pol'!AF243+'VRN+ON 01 Pol'!AF35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 t="s">
        <v>52</v>
      </c>
      <c r="C40" s="153" t="s">
        <v>53</v>
      </c>
      <c r="D40" s="153"/>
      <c r="E40" s="153"/>
      <c r="F40" s="154">
        <f>'SO 03 01 Pol'!AE94</f>
        <v>0</v>
      </c>
      <c r="G40" s="155">
        <f>'SO 03 01 Pol'!AF94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54</v>
      </c>
      <c r="C41" s="147" t="s">
        <v>55</v>
      </c>
      <c r="D41" s="147"/>
      <c r="E41" s="147"/>
      <c r="F41" s="158">
        <f>'SO 03 01 Pol'!AE94</f>
        <v>0</v>
      </c>
      <c r="G41" s="150">
        <f>'SO 03 01 Pol'!AF94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 t="s">
        <v>56</v>
      </c>
      <c r="C42" s="153" t="s">
        <v>57</v>
      </c>
      <c r="D42" s="153"/>
      <c r="E42" s="153"/>
      <c r="F42" s="154">
        <f>'SO 04 01 Pol'!AE28+'SO 04 02 Pol'!AE53</f>
        <v>0</v>
      </c>
      <c r="G42" s="155">
        <f>'SO 04 01 Pol'!AF28+'SO 04 02 Pol'!AF53</f>
        <v>0</v>
      </c>
      <c r="H42" s="155">
        <f>(F42*SazbaDPH1/100)+(G42*SazbaDPH2/100)</f>
        <v>0</v>
      </c>
      <c r="I42" s="155">
        <f>F42+G42+H42</f>
        <v>0</v>
      </c>
      <c r="J42" s="156" t="str">
        <f>IF(CenaCelkemVypocet=0,"",I42/CenaCelkemVypocet*100)</f>
        <v/>
      </c>
    </row>
    <row r="43" spans="1:10" ht="25.5" customHeight="1" x14ac:dyDescent="0.2">
      <c r="A43" s="136">
        <v>3</v>
      </c>
      <c r="B43" s="157" t="s">
        <v>54</v>
      </c>
      <c r="C43" s="147" t="s">
        <v>58</v>
      </c>
      <c r="D43" s="147"/>
      <c r="E43" s="147"/>
      <c r="F43" s="158">
        <f>'SO 04 01 Pol'!AE28</f>
        <v>0</v>
      </c>
      <c r="G43" s="150">
        <f>'SO 04 01 Pol'!AF28</f>
        <v>0</v>
      </c>
      <c r="H43" s="150">
        <f>(F43*SazbaDPH1/100)+(G43*SazbaDPH2/100)</f>
        <v>0</v>
      </c>
      <c r="I43" s="150">
        <f>F43+G43+H43</f>
        <v>0</v>
      </c>
      <c r="J43" s="151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59</v>
      </c>
      <c r="C44" s="147" t="s">
        <v>60</v>
      </c>
      <c r="D44" s="147"/>
      <c r="E44" s="147"/>
      <c r="F44" s="158">
        <f>'SO 04 02 Pol'!AE53</f>
        <v>0</v>
      </c>
      <c r="G44" s="150">
        <f>'SO 04 02 Pol'!AF53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2</v>
      </c>
      <c r="B45" s="152" t="s">
        <v>61</v>
      </c>
      <c r="C45" s="153" t="s">
        <v>62</v>
      </c>
      <c r="D45" s="153"/>
      <c r="E45" s="153"/>
      <c r="F45" s="154">
        <f>'SO 05 01 Pol'!AE52</f>
        <v>0</v>
      </c>
      <c r="G45" s="155">
        <f>'SO 05 01 Pol'!AF52</f>
        <v>0</v>
      </c>
      <c r="H45" s="155">
        <f>(F45*SazbaDPH1/100)+(G45*SazbaDPH2/100)</f>
        <v>0</v>
      </c>
      <c r="I45" s="155">
        <f>F45+G45+H45</f>
        <v>0</v>
      </c>
      <c r="J45" s="156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54</v>
      </c>
      <c r="C46" s="147" t="s">
        <v>63</v>
      </c>
      <c r="D46" s="147"/>
      <c r="E46" s="147"/>
      <c r="F46" s="158">
        <f>'SO 05 01 Pol'!AE52</f>
        <v>0</v>
      </c>
      <c r="G46" s="150">
        <f>'SO 05 01 Pol'!AF52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2</v>
      </c>
      <c r="B47" s="152" t="s">
        <v>64</v>
      </c>
      <c r="C47" s="153" t="s">
        <v>65</v>
      </c>
      <c r="D47" s="153"/>
      <c r="E47" s="153"/>
      <c r="F47" s="154">
        <f>'SO 06 01 Pol'!AE25</f>
        <v>0</v>
      </c>
      <c r="G47" s="155">
        <f>'SO 06 01 Pol'!AF25</f>
        <v>0</v>
      </c>
      <c r="H47" s="155">
        <f>(F47*SazbaDPH1/100)+(G47*SazbaDPH2/100)</f>
        <v>0</v>
      </c>
      <c r="I47" s="155">
        <f>F47+G47+H47</f>
        <v>0</v>
      </c>
      <c r="J47" s="156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54</v>
      </c>
      <c r="C48" s="147" t="s">
        <v>65</v>
      </c>
      <c r="D48" s="147"/>
      <c r="E48" s="147"/>
      <c r="F48" s="158">
        <f>'SO 06 01 Pol'!AE25</f>
        <v>0</v>
      </c>
      <c r="G48" s="150">
        <f>'SO 06 01 Pol'!AF25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10" ht="25.5" customHeight="1" x14ac:dyDescent="0.2">
      <c r="A49" s="136">
        <v>2</v>
      </c>
      <c r="B49" s="152" t="s">
        <v>66</v>
      </c>
      <c r="C49" s="153" t="s">
        <v>67</v>
      </c>
      <c r="D49" s="153"/>
      <c r="E49" s="153"/>
      <c r="F49" s="154">
        <f>'SO 08 01 Pol'!AE243</f>
        <v>0</v>
      </c>
      <c r="G49" s="155">
        <f>'SO 08 01 Pol'!AF243</f>
        <v>0</v>
      </c>
      <c r="H49" s="155">
        <f>(F49*SazbaDPH1/100)+(G49*SazbaDPH2/100)</f>
        <v>0</v>
      </c>
      <c r="I49" s="155">
        <f>F49+G49+H49</f>
        <v>0</v>
      </c>
      <c r="J49" s="156" t="str">
        <f>IF(CenaCelkemVypocet=0,"",I49/CenaCelkemVypocet*100)</f>
        <v/>
      </c>
    </row>
    <row r="50" spans="1:10" ht="25.5" customHeight="1" x14ac:dyDescent="0.2">
      <c r="A50" s="136">
        <v>3</v>
      </c>
      <c r="B50" s="157" t="s">
        <v>54</v>
      </c>
      <c r="C50" s="147" t="s">
        <v>67</v>
      </c>
      <c r="D50" s="147"/>
      <c r="E50" s="147"/>
      <c r="F50" s="158">
        <f>'SO 08 01 Pol'!AE243</f>
        <v>0</v>
      </c>
      <c r="G50" s="150">
        <f>'SO 08 01 Pol'!AF243</f>
        <v>0</v>
      </c>
      <c r="H50" s="150">
        <f>(F50*SazbaDPH1/100)+(G50*SazbaDPH2/100)</f>
        <v>0</v>
      </c>
      <c r="I50" s="150">
        <f>F50+G50+H50</f>
        <v>0</v>
      </c>
      <c r="J50" s="151" t="str">
        <f>IF(CenaCelkemVypocet=0,"",I50/CenaCelkemVypocet*100)</f>
        <v/>
      </c>
    </row>
    <row r="51" spans="1:10" ht="25.5" customHeight="1" x14ac:dyDescent="0.2">
      <c r="A51" s="136">
        <v>2</v>
      </c>
      <c r="B51" s="152" t="s">
        <v>68</v>
      </c>
      <c r="C51" s="153" t="s">
        <v>68</v>
      </c>
      <c r="D51" s="153"/>
      <c r="E51" s="153"/>
      <c r="F51" s="154">
        <f>'VRN+ON 01 Pol'!AE35</f>
        <v>0</v>
      </c>
      <c r="G51" s="155">
        <f>'VRN+ON 01 Pol'!AF35</f>
        <v>0</v>
      </c>
      <c r="H51" s="155">
        <f>(F51*SazbaDPH1/100)+(G51*SazbaDPH2/100)</f>
        <v>0</v>
      </c>
      <c r="I51" s="155">
        <f>F51+G51+H51</f>
        <v>0</v>
      </c>
      <c r="J51" s="156" t="str">
        <f>IF(CenaCelkemVypocet=0,"",I51/CenaCelkemVypocet*100)</f>
        <v/>
      </c>
    </row>
    <row r="52" spans="1:10" ht="25.5" customHeight="1" x14ac:dyDescent="0.2">
      <c r="A52" s="136">
        <v>3</v>
      </c>
      <c r="B52" s="157" t="s">
        <v>54</v>
      </c>
      <c r="C52" s="147" t="s">
        <v>69</v>
      </c>
      <c r="D52" s="147"/>
      <c r="E52" s="147"/>
      <c r="F52" s="158">
        <f>'VRN+ON 01 Pol'!AE35</f>
        <v>0</v>
      </c>
      <c r="G52" s="150">
        <f>'VRN+ON 01 Pol'!AF35</f>
        <v>0</v>
      </c>
      <c r="H52" s="150">
        <f>(F52*SazbaDPH1/100)+(G52*SazbaDPH2/100)</f>
        <v>0</v>
      </c>
      <c r="I52" s="150">
        <f>F52+G52+H52</f>
        <v>0</v>
      </c>
      <c r="J52" s="151" t="str">
        <f>IF(CenaCelkemVypocet=0,"",I52/CenaCelkemVypocet*100)</f>
        <v/>
      </c>
    </row>
    <row r="53" spans="1:10" ht="25.5" customHeight="1" x14ac:dyDescent="0.2">
      <c r="A53" s="136"/>
      <c r="B53" s="159" t="s">
        <v>70</v>
      </c>
      <c r="C53" s="160"/>
      <c r="D53" s="160"/>
      <c r="E53" s="161"/>
      <c r="F53" s="162">
        <f>SUMIF(A39:A52,"=1",F39:F52)</f>
        <v>0</v>
      </c>
      <c r="G53" s="163">
        <f>SUMIF(A39:A52,"=1",G39:G52)</f>
        <v>0</v>
      </c>
      <c r="H53" s="163">
        <f>SUMIF(A39:A52,"=1",H39:H52)</f>
        <v>0</v>
      </c>
      <c r="I53" s="163">
        <f>SUMIF(A39:A52,"=1",I39:I52)</f>
        <v>0</v>
      </c>
      <c r="J53" s="164">
        <f>SUMIF(A39:A52,"=1",J39:J52)</f>
        <v>0</v>
      </c>
    </row>
    <row r="55" spans="1:10" x14ac:dyDescent="0.2">
      <c r="A55" t="s">
        <v>72</v>
      </c>
      <c r="B55" t="s">
        <v>73</v>
      </c>
    </row>
    <row r="56" spans="1:10" x14ac:dyDescent="0.2">
      <c r="A56" t="s">
        <v>74</v>
      </c>
      <c r="B56" t="s">
        <v>75</v>
      </c>
    </row>
    <row r="57" spans="1:10" x14ac:dyDescent="0.2">
      <c r="A57" t="s">
        <v>76</v>
      </c>
      <c r="B57" t="s">
        <v>77</v>
      </c>
    </row>
    <row r="58" spans="1:10" x14ac:dyDescent="0.2">
      <c r="A58" t="s">
        <v>74</v>
      </c>
      <c r="B58" t="s">
        <v>78</v>
      </c>
    </row>
    <row r="59" spans="1:10" x14ac:dyDescent="0.2">
      <c r="A59" t="s">
        <v>76</v>
      </c>
      <c r="B59" t="s">
        <v>79</v>
      </c>
    </row>
    <row r="60" spans="1:10" x14ac:dyDescent="0.2">
      <c r="A60" t="s">
        <v>76</v>
      </c>
      <c r="B60" t="s">
        <v>80</v>
      </c>
    </row>
    <row r="61" spans="1:10" x14ac:dyDescent="0.2">
      <c r="A61" t="s">
        <v>74</v>
      </c>
      <c r="B61" t="s">
        <v>81</v>
      </c>
    </row>
    <row r="62" spans="1:10" x14ac:dyDescent="0.2">
      <c r="A62" t="s">
        <v>76</v>
      </c>
      <c r="B62" t="s">
        <v>82</v>
      </c>
    </row>
    <row r="63" spans="1:10" x14ac:dyDescent="0.2">
      <c r="A63" t="s">
        <v>74</v>
      </c>
      <c r="B63" t="s">
        <v>83</v>
      </c>
    </row>
    <row r="64" spans="1:10" x14ac:dyDescent="0.2">
      <c r="A64" t="s">
        <v>76</v>
      </c>
      <c r="B64" t="s">
        <v>84</v>
      </c>
    </row>
    <row r="65" spans="1:10" x14ac:dyDescent="0.2">
      <c r="A65" t="s">
        <v>74</v>
      </c>
      <c r="B65" t="s">
        <v>85</v>
      </c>
    </row>
    <row r="66" spans="1:10" x14ac:dyDescent="0.2">
      <c r="A66" t="s">
        <v>76</v>
      </c>
      <c r="B66" t="s">
        <v>86</v>
      </c>
    </row>
    <row r="67" spans="1:10" x14ac:dyDescent="0.2">
      <c r="A67" t="s">
        <v>74</v>
      </c>
      <c r="B67" t="s">
        <v>87</v>
      </c>
    </row>
    <row r="68" spans="1:10" x14ac:dyDescent="0.2">
      <c r="A68" t="s">
        <v>76</v>
      </c>
      <c r="B68" t="s">
        <v>88</v>
      </c>
    </row>
    <row r="71" spans="1:10" ht="15.75" x14ac:dyDescent="0.25">
      <c r="B71" s="175" t="s">
        <v>89</v>
      </c>
    </row>
    <row r="73" spans="1:10" ht="25.5" customHeight="1" x14ac:dyDescent="0.2">
      <c r="A73" s="177"/>
      <c r="B73" s="180" t="s">
        <v>18</v>
      </c>
      <c r="C73" s="180" t="s">
        <v>6</v>
      </c>
      <c r="D73" s="181"/>
      <c r="E73" s="181"/>
      <c r="F73" s="182" t="s">
        <v>90</v>
      </c>
      <c r="G73" s="182"/>
      <c r="H73" s="182"/>
      <c r="I73" s="182" t="s">
        <v>31</v>
      </c>
      <c r="J73" s="182" t="s">
        <v>0</v>
      </c>
    </row>
    <row r="74" spans="1:10" ht="36.75" customHeight="1" x14ac:dyDescent="0.2">
      <c r="A74" s="178"/>
      <c r="B74" s="183" t="s">
        <v>91</v>
      </c>
      <c r="C74" s="184" t="s">
        <v>92</v>
      </c>
      <c r="D74" s="185"/>
      <c r="E74" s="185"/>
      <c r="F74" s="192" t="s">
        <v>26</v>
      </c>
      <c r="G74" s="193"/>
      <c r="H74" s="193"/>
      <c r="I74" s="193">
        <f>'SO 08 01 Pol'!G8</f>
        <v>0</v>
      </c>
      <c r="J74" s="189" t="str">
        <f>IF(I94=0,"",I74/I94*100)</f>
        <v/>
      </c>
    </row>
    <row r="75" spans="1:10" ht="36.75" customHeight="1" x14ac:dyDescent="0.2">
      <c r="A75" s="178"/>
      <c r="B75" s="183" t="s">
        <v>93</v>
      </c>
      <c r="C75" s="184" t="s">
        <v>94</v>
      </c>
      <c r="D75" s="185"/>
      <c r="E75" s="185"/>
      <c r="F75" s="192" t="s">
        <v>26</v>
      </c>
      <c r="G75" s="193"/>
      <c r="H75" s="193"/>
      <c r="I75" s="193">
        <f>'SO 08 01 Pol'!G24</f>
        <v>0</v>
      </c>
      <c r="J75" s="189" t="str">
        <f>IF(I94=0,"",I75/I94*100)</f>
        <v/>
      </c>
    </row>
    <row r="76" spans="1:10" ht="36.75" customHeight="1" x14ac:dyDescent="0.2">
      <c r="A76" s="178"/>
      <c r="B76" s="183" t="s">
        <v>95</v>
      </c>
      <c r="C76" s="184" t="s">
        <v>96</v>
      </c>
      <c r="D76" s="185"/>
      <c r="E76" s="185"/>
      <c r="F76" s="192" t="s">
        <v>26</v>
      </c>
      <c r="G76" s="193"/>
      <c r="H76" s="193"/>
      <c r="I76" s="193">
        <f>'SO 08 01 Pol'!G28</f>
        <v>0</v>
      </c>
      <c r="J76" s="189" t="str">
        <f>IF(I94=0,"",I76/I94*100)</f>
        <v/>
      </c>
    </row>
    <row r="77" spans="1:10" ht="36.75" customHeight="1" x14ac:dyDescent="0.2">
      <c r="A77" s="178"/>
      <c r="B77" s="183" t="s">
        <v>97</v>
      </c>
      <c r="C77" s="184" t="s">
        <v>98</v>
      </c>
      <c r="D77" s="185"/>
      <c r="E77" s="185"/>
      <c r="F77" s="192" t="s">
        <v>26</v>
      </c>
      <c r="G77" s="193"/>
      <c r="H77" s="193"/>
      <c r="I77" s="193">
        <f>'SO 08 01 Pol'!G32</f>
        <v>0</v>
      </c>
      <c r="J77" s="189" t="str">
        <f>IF(I94=0,"",I77/I94*100)</f>
        <v/>
      </c>
    </row>
    <row r="78" spans="1:10" ht="36.75" customHeight="1" x14ac:dyDescent="0.2">
      <c r="A78" s="178"/>
      <c r="B78" s="183" t="s">
        <v>99</v>
      </c>
      <c r="C78" s="184" t="s">
        <v>100</v>
      </c>
      <c r="D78" s="185"/>
      <c r="E78" s="185"/>
      <c r="F78" s="192" t="s">
        <v>26</v>
      </c>
      <c r="G78" s="193"/>
      <c r="H78" s="193"/>
      <c r="I78" s="193">
        <f>'SO 03 01 Pol'!G8+'SO 04 01 Pol'!G8+'SO 04 02 Pol'!G8+'SO 05 01 Pol'!G8+'SO 06 01 Pol'!G8</f>
        <v>0</v>
      </c>
      <c r="J78" s="189" t="str">
        <f>IF(I94=0,"",I78/I94*100)</f>
        <v/>
      </c>
    </row>
    <row r="79" spans="1:10" ht="36.75" customHeight="1" x14ac:dyDescent="0.2">
      <c r="A79" s="178"/>
      <c r="B79" s="183" t="s">
        <v>101</v>
      </c>
      <c r="C79" s="184" t="s">
        <v>102</v>
      </c>
      <c r="D79" s="185"/>
      <c r="E79" s="185"/>
      <c r="F79" s="192" t="s">
        <v>26</v>
      </c>
      <c r="G79" s="193"/>
      <c r="H79" s="193"/>
      <c r="I79" s="193">
        <f>'SO 05 01 Pol'!G16</f>
        <v>0</v>
      </c>
      <c r="J79" s="189" t="str">
        <f>IF(I94=0,"",I79/I94*100)</f>
        <v/>
      </c>
    </row>
    <row r="80" spans="1:10" ht="36.75" customHeight="1" x14ac:dyDescent="0.2">
      <c r="A80" s="178"/>
      <c r="B80" s="183" t="s">
        <v>103</v>
      </c>
      <c r="C80" s="184" t="s">
        <v>104</v>
      </c>
      <c r="D80" s="185"/>
      <c r="E80" s="185"/>
      <c r="F80" s="192" t="s">
        <v>26</v>
      </c>
      <c r="G80" s="193"/>
      <c r="H80" s="193"/>
      <c r="I80" s="193">
        <f>'SO 03 01 Pol'!G41+'SO 04 02 Pol'!G24+'SO 05 01 Pol'!G22</f>
        <v>0</v>
      </c>
      <c r="J80" s="189" t="str">
        <f>IF(I94=0,"",I80/I94*100)</f>
        <v/>
      </c>
    </row>
    <row r="81" spans="1:10" ht="36.75" customHeight="1" x14ac:dyDescent="0.2">
      <c r="A81" s="178"/>
      <c r="B81" s="183" t="s">
        <v>105</v>
      </c>
      <c r="C81" s="184" t="s">
        <v>106</v>
      </c>
      <c r="D81" s="185"/>
      <c r="E81" s="185"/>
      <c r="F81" s="192" t="s">
        <v>26</v>
      </c>
      <c r="G81" s="193"/>
      <c r="H81" s="193"/>
      <c r="I81" s="193">
        <f>'SO 04 01 Pol'!G13+'SO 04 02 Pol'!G37+'SO 05 01 Pol'!G35+'SO 06 01 Pol'!G14</f>
        <v>0</v>
      </c>
      <c r="J81" s="189" t="str">
        <f>IF(I94=0,"",I81/I94*100)</f>
        <v/>
      </c>
    </row>
    <row r="82" spans="1:10" ht="36.75" customHeight="1" x14ac:dyDescent="0.2">
      <c r="A82" s="178"/>
      <c r="B82" s="183" t="s">
        <v>107</v>
      </c>
      <c r="C82" s="184" t="s">
        <v>108</v>
      </c>
      <c r="D82" s="185"/>
      <c r="E82" s="185"/>
      <c r="F82" s="192" t="s">
        <v>26</v>
      </c>
      <c r="G82" s="193"/>
      <c r="H82" s="193"/>
      <c r="I82" s="193">
        <f>'SO 03 01 Pol'!G81+'SO 04 02 Pol'!G44</f>
        <v>0</v>
      </c>
      <c r="J82" s="189" t="str">
        <f>IF(I94=0,"",I82/I94*100)</f>
        <v/>
      </c>
    </row>
    <row r="83" spans="1:10" ht="36.75" customHeight="1" x14ac:dyDescent="0.2">
      <c r="A83" s="178"/>
      <c r="B83" s="183" t="s">
        <v>109</v>
      </c>
      <c r="C83" s="184" t="s">
        <v>110</v>
      </c>
      <c r="D83" s="185"/>
      <c r="E83" s="185"/>
      <c r="F83" s="192" t="s">
        <v>26</v>
      </c>
      <c r="G83" s="193"/>
      <c r="H83" s="193"/>
      <c r="I83" s="193">
        <f>'SO 05 01 Pol'!G46</f>
        <v>0</v>
      </c>
      <c r="J83" s="189" t="str">
        <f>IF(I94=0,"",I83/I94*100)</f>
        <v/>
      </c>
    </row>
    <row r="84" spans="1:10" ht="36.75" customHeight="1" x14ac:dyDescent="0.2">
      <c r="A84" s="178"/>
      <c r="B84" s="183" t="s">
        <v>111</v>
      </c>
      <c r="C84" s="184" t="s">
        <v>112</v>
      </c>
      <c r="D84" s="185"/>
      <c r="E84" s="185"/>
      <c r="F84" s="192" t="s">
        <v>26</v>
      </c>
      <c r="G84" s="193"/>
      <c r="H84" s="193"/>
      <c r="I84" s="193">
        <f>'SO 03 01 Pol'!G89+'SO 04 01 Pol'!G24+'SO 04 02 Pol'!G47+'SO 05 01 Pol'!G48+'SO 06 01 Pol'!G21</f>
        <v>0</v>
      </c>
      <c r="J84" s="189" t="str">
        <f>IF(I94=0,"",I84/I94*100)</f>
        <v/>
      </c>
    </row>
    <row r="85" spans="1:10" ht="36.75" customHeight="1" x14ac:dyDescent="0.2">
      <c r="A85" s="178"/>
      <c r="B85" s="183" t="s">
        <v>113</v>
      </c>
      <c r="C85" s="184" t="s">
        <v>114</v>
      </c>
      <c r="D85" s="185"/>
      <c r="E85" s="185"/>
      <c r="F85" s="192" t="s">
        <v>26</v>
      </c>
      <c r="G85" s="193"/>
      <c r="H85" s="193"/>
      <c r="I85" s="193">
        <f>'SO 08 01 Pol'!G40</f>
        <v>0</v>
      </c>
      <c r="J85" s="189" t="str">
        <f>IF(I94=0,"",I85/I94*100)</f>
        <v/>
      </c>
    </row>
    <row r="86" spans="1:10" ht="36.75" customHeight="1" x14ac:dyDescent="0.2">
      <c r="A86" s="178"/>
      <c r="B86" s="183" t="s">
        <v>115</v>
      </c>
      <c r="C86" s="184" t="s">
        <v>116</v>
      </c>
      <c r="D86" s="185"/>
      <c r="E86" s="185"/>
      <c r="F86" s="192" t="s">
        <v>28</v>
      </c>
      <c r="G86" s="193"/>
      <c r="H86" s="193"/>
      <c r="I86" s="193">
        <f>'SO 08 01 Pol'!G56</f>
        <v>0</v>
      </c>
      <c r="J86" s="189" t="str">
        <f>IF(I94=0,"",I86/I94*100)</f>
        <v/>
      </c>
    </row>
    <row r="87" spans="1:10" ht="36.75" customHeight="1" x14ac:dyDescent="0.2">
      <c r="A87" s="178"/>
      <c r="B87" s="183" t="s">
        <v>117</v>
      </c>
      <c r="C87" s="184" t="s">
        <v>118</v>
      </c>
      <c r="D87" s="185"/>
      <c r="E87" s="185"/>
      <c r="F87" s="192" t="s">
        <v>28</v>
      </c>
      <c r="G87" s="193"/>
      <c r="H87" s="193"/>
      <c r="I87" s="193">
        <f>'SO 08 01 Pol'!G135</f>
        <v>0</v>
      </c>
      <c r="J87" s="189" t="str">
        <f>IF(I94=0,"",I87/I94*100)</f>
        <v/>
      </c>
    </row>
    <row r="88" spans="1:10" ht="36.75" customHeight="1" x14ac:dyDescent="0.2">
      <c r="A88" s="178"/>
      <c r="B88" s="183" t="s">
        <v>119</v>
      </c>
      <c r="C88" s="184" t="s">
        <v>120</v>
      </c>
      <c r="D88" s="185"/>
      <c r="E88" s="185"/>
      <c r="F88" s="192" t="s">
        <v>28</v>
      </c>
      <c r="G88" s="193"/>
      <c r="H88" s="193"/>
      <c r="I88" s="193">
        <f>'SO 08 01 Pol'!G184</f>
        <v>0</v>
      </c>
      <c r="J88" s="189" t="str">
        <f>IF(I94=0,"",I88/I94*100)</f>
        <v/>
      </c>
    </row>
    <row r="89" spans="1:10" ht="36.75" customHeight="1" x14ac:dyDescent="0.2">
      <c r="A89" s="178"/>
      <c r="B89" s="183" t="s">
        <v>121</v>
      </c>
      <c r="C89" s="184" t="s">
        <v>122</v>
      </c>
      <c r="D89" s="185"/>
      <c r="E89" s="185"/>
      <c r="F89" s="192" t="s">
        <v>28</v>
      </c>
      <c r="G89" s="193"/>
      <c r="H89" s="193"/>
      <c r="I89" s="193">
        <f>'SO 08 01 Pol'!G209</f>
        <v>0</v>
      </c>
      <c r="J89" s="189" t="str">
        <f>IF(I94=0,"",I89/I94*100)</f>
        <v/>
      </c>
    </row>
    <row r="90" spans="1:10" ht="36.75" customHeight="1" x14ac:dyDescent="0.2">
      <c r="A90" s="178"/>
      <c r="B90" s="183" t="s">
        <v>123</v>
      </c>
      <c r="C90" s="184" t="s">
        <v>124</v>
      </c>
      <c r="D90" s="185"/>
      <c r="E90" s="185"/>
      <c r="F90" s="192" t="s">
        <v>28</v>
      </c>
      <c r="G90" s="193"/>
      <c r="H90" s="193"/>
      <c r="I90" s="193">
        <f>'SO 08 01 Pol'!G225</f>
        <v>0</v>
      </c>
      <c r="J90" s="189" t="str">
        <f>IF(I94=0,"",I90/I94*100)</f>
        <v/>
      </c>
    </row>
    <row r="91" spans="1:10" ht="36.75" customHeight="1" x14ac:dyDescent="0.2">
      <c r="A91" s="178"/>
      <c r="B91" s="183" t="s">
        <v>125</v>
      </c>
      <c r="C91" s="184" t="s">
        <v>126</v>
      </c>
      <c r="D91" s="185"/>
      <c r="E91" s="185"/>
      <c r="F91" s="192" t="s">
        <v>127</v>
      </c>
      <c r="G91" s="193"/>
      <c r="H91" s="193"/>
      <c r="I91" s="193">
        <f>'SO 03 01 Pol'!G91+'SO 04 02 Pol'!G50</f>
        <v>0</v>
      </c>
      <c r="J91" s="189" t="str">
        <f>IF(I94=0,"",I91/I94*100)</f>
        <v/>
      </c>
    </row>
    <row r="92" spans="1:10" ht="36.75" customHeight="1" x14ac:dyDescent="0.2">
      <c r="A92" s="178"/>
      <c r="B92" s="183" t="s">
        <v>128</v>
      </c>
      <c r="C92" s="184" t="s">
        <v>29</v>
      </c>
      <c r="D92" s="185"/>
      <c r="E92" s="185"/>
      <c r="F92" s="192" t="s">
        <v>128</v>
      </c>
      <c r="G92" s="193"/>
      <c r="H92" s="193"/>
      <c r="I92" s="193">
        <f>'VRN+ON 01 Pol'!G8</f>
        <v>0</v>
      </c>
      <c r="J92" s="189" t="str">
        <f>IF(I94=0,"",I92/I94*100)</f>
        <v/>
      </c>
    </row>
    <row r="93" spans="1:10" ht="36.75" customHeight="1" x14ac:dyDescent="0.2">
      <c r="A93" s="178"/>
      <c r="B93" s="183" t="s">
        <v>129</v>
      </c>
      <c r="C93" s="184" t="s">
        <v>30</v>
      </c>
      <c r="D93" s="185"/>
      <c r="E93" s="185"/>
      <c r="F93" s="192" t="s">
        <v>129</v>
      </c>
      <c r="G93" s="193"/>
      <c r="H93" s="193"/>
      <c r="I93" s="193">
        <f>'VRN+ON 01 Pol'!G22</f>
        <v>0</v>
      </c>
      <c r="J93" s="189" t="str">
        <f>IF(I94=0,"",I93/I94*100)</f>
        <v/>
      </c>
    </row>
    <row r="94" spans="1:10" ht="25.5" customHeight="1" x14ac:dyDescent="0.2">
      <c r="A94" s="179"/>
      <c r="B94" s="186" t="s">
        <v>1</v>
      </c>
      <c r="C94" s="187"/>
      <c r="D94" s="188"/>
      <c r="E94" s="188"/>
      <c r="F94" s="194"/>
      <c r="G94" s="195"/>
      <c r="H94" s="195"/>
      <c r="I94" s="195">
        <f>SUM(I74:I93)</f>
        <v>0</v>
      </c>
      <c r="J94" s="190">
        <f>SUM(J74:J93)</f>
        <v>0</v>
      </c>
    </row>
    <row r="95" spans="1:10" x14ac:dyDescent="0.2">
      <c r="F95" s="135"/>
      <c r="G95" s="135"/>
      <c r="H95" s="135"/>
      <c r="I95" s="135"/>
      <c r="J95" s="191"/>
    </row>
    <row r="96" spans="1:10" x14ac:dyDescent="0.2">
      <c r="F96" s="135"/>
      <c r="G96" s="135"/>
      <c r="H96" s="135"/>
      <c r="I96" s="135"/>
      <c r="J96" s="191"/>
    </row>
    <row r="97" spans="6:10" x14ac:dyDescent="0.2">
      <c r="F97" s="135"/>
      <c r="G97" s="135"/>
      <c r="H97" s="135"/>
      <c r="I97" s="135"/>
      <c r="J97" s="191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6"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7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8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9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10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EF189-1B18-429C-A9D2-F453D849D61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54</v>
      </c>
      <c r="C4" s="204" t="s">
        <v>55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156</v>
      </c>
      <c r="B8" s="241" t="s">
        <v>99</v>
      </c>
      <c r="C8" s="259" t="s">
        <v>100</v>
      </c>
      <c r="D8" s="242"/>
      <c r="E8" s="243"/>
      <c r="F8" s="244"/>
      <c r="G8" s="245">
        <f>SUMIF(AG9:AG40,"&lt;&gt;NOR",G9:G40)</f>
        <v>0</v>
      </c>
      <c r="H8" s="239"/>
      <c r="I8" s="239">
        <f>SUM(I9:I40)</f>
        <v>0</v>
      </c>
      <c r="J8" s="239"/>
      <c r="K8" s="239">
        <f>SUM(K9:K40)</f>
        <v>0</v>
      </c>
      <c r="L8" s="239"/>
      <c r="M8" s="239">
        <f>SUM(M9:M40)</f>
        <v>0</v>
      </c>
      <c r="N8" s="238"/>
      <c r="O8" s="238">
        <f>SUM(O9:O40)</f>
        <v>0.01</v>
      </c>
      <c r="P8" s="238"/>
      <c r="Q8" s="238">
        <f>SUM(Q9:Q40)</f>
        <v>0.4</v>
      </c>
      <c r="R8" s="239"/>
      <c r="S8" s="239"/>
      <c r="T8" s="239"/>
      <c r="U8" s="239"/>
      <c r="V8" s="239">
        <f>SUM(V9:V40)</f>
        <v>148.38999999999999</v>
      </c>
      <c r="W8" s="239"/>
      <c r="X8" s="239"/>
      <c r="Y8" s="239"/>
      <c r="AG8" t="s">
        <v>157</v>
      </c>
    </row>
    <row r="9" spans="1:60" outlineLevel="1" x14ac:dyDescent="0.2">
      <c r="A9" s="247">
        <v>1</v>
      </c>
      <c r="B9" s="248" t="s">
        <v>158</v>
      </c>
      <c r="C9" s="260" t="s">
        <v>159</v>
      </c>
      <c r="D9" s="249" t="s">
        <v>160</v>
      </c>
      <c r="E9" s="250">
        <v>118.68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161</v>
      </c>
      <c r="T9" s="232" t="s">
        <v>161</v>
      </c>
      <c r="U9" s="232">
        <v>0.29399999999999998</v>
      </c>
      <c r="V9" s="232">
        <f>ROUND(E9*U9,2)</f>
        <v>34.89</v>
      </c>
      <c r="W9" s="232"/>
      <c r="X9" s="232" t="s">
        <v>162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164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165</v>
      </c>
      <c r="D10" s="234"/>
      <c r="E10" s="235">
        <v>79.56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166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1" t="s">
        <v>167</v>
      </c>
      <c r="D11" s="234"/>
      <c r="E11" s="235">
        <v>38.4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166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1" t="s">
        <v>168</v>
      </c>
      <c r="D12" s="234"/>
      <c r="E12" s="235">
        <v>0.72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166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169</v>
      </c>
      <c r="C13" s="260" t="s">
        <v>170</v>
      </c>
      <c r="D13" s="249" t="s">
        <v>160</v>
      </c>
      <c r="E13" s="250">
        <v>1.1639999999999999</v>
      </c>
      <c r="F13" s="251"/>
      <c r="G13" s="252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161</v>
      </c>
      <c r="T13" s="232" t="s">
        <v>161</v>
      </c>
      <c r="U13" s="232">
        <v>0.39</v>
      </c>
      <c r="V13" s="232">
        <f>ROUND(E13*U13,2)</f>
        <v>0.45</v>
      </c>
      <c r="W13" s="232"/>
      <c r="X13" s="232" t="s">
        <v>162</v>
      </c>
      <c r="Y13" s="232" t="s">
        <v>163</v>
      </c>
      <c r="Z13" s="212"/>
      <c r="AA13" s="212"/>
      <c r="AB13" s="212"/>
      <c r="AC13" s="212"/>
      <c r="AD13" s="212"/>
      <c r="AE13" s="212"/>
      <c r="AF13" s="212"/>
      <c r="AG13" s="212" t="s">
        <v>164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1" t="s">
        <v>171</v>
      </c>
      <c r="D14" s="234"/>
      <c r="E14" s="235">
        <v>1.1639999999999999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166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47">
        <v>3</v>
      </c>
      <c r="B15" s="248" t="s">
        <v>172</v>
      </c>
      <c r="C15" s="260" t="s">
        <v>173</v>
      </c>
      <c r="D15" s="249" t="s">
        <v>160</v>
      </c>
      <c r="E15" s="250">
        <v>143.81280000000001</v>
      </c>
      <c r="F15" s="251"/>
      <c r="G15" s="252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161</v>
      </c>
      <c r="T15" s="232" t="s">
        <v>161</v>
      </c>
      <c r="U15" s="232">
        <v>0.01</v>
      </c>
      <c r="V15" s="232">
        <f>ROUND(E15*U15,2)</f>
        <v>1.44</v>
      </c>
      <c r="W15" s="232"/>
      <c r="X15" s="232" t="s">
        <v>162</v>
      </c>
      <c r="Y15" s="232" t="s">
        <v>163</v>
      </c>
      <c r="Z15" s="212"/>
      <c r="AA15" s="212"/>
      <c r="AB15" s="212"/>
      <c r="AC15" s="212"/>
      <c r="AD15" s="212"/>
      <c r="AE15" s="212"/>
      <c r="AF15" s="212"/>
      <c r="AG15" s="212" t="s">
        <v>164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1" t="s">
        <v>174</v>
      </c>
      <c r="D16" s="234"/>
      <c r="E16" s="235">
        <v>118.68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166</v>
      </c>
      <c r="AH16" s="212">
        <v>5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1" t="s">
        <v>175</v>
      </c>
      <c r="D17" s="234"/>
      <c r="E17" s="235">
        <v>1.1639999999999999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166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2" t="s">
        <v>176</v>
      </c>
      <c r="D18" s="236"/>
      <c r="E18" s="237">
        <v>23.968800000000002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166</v>
      </c>
      <c r="AH18" s="212">
        <v>4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47">
        <v>4</v>
      </c>
      <c r="B19" s="248" t="s">
        <v>177</v>
      </c>
      <c r="C19" s="260" t="s">
        <v>178</v>
      </c>
      <c r="D19" s="249" t="s">
        <v>160</v>
      </c>
      <c r="E19" s="250">
        <v>143.81280000000001</v>
      </c>
      <c r="F19" s="251"/>
      <c r="G19" s="252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161</v>
      </c>
      <c r="T19" s="232" t="s">
        <v>161</v>
      </c>
      <c r="U19" s="232">
        <v>0</v>
      </c>
      <c r="V19" s="232">
        <f>ROUND(E19*U19,2)</f>
        <v>0</v>
      </c>
      <c r="W19" s="232"/>
      <c r="X19" s="232" t="s">
        <v>162</v>
      </c>
      <c r="Y19" s="232" t="s">
        <v>163</v>
      </c>
      <c r="Z19" s="212"/>
      <c r="AA19" s="212"/>
      <c r="AB19" s="212"/>
      <c r="AC19" s="212"/>
      <c r="AD19" s="212"/>
      <c r="AE19" s="212"/>
      <c r="AF19" s="212"/>
      <c r="AG19" s="212" t="s">
        <v>164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1" t="s">
        <v>179</v>
      </c>
      <c r="D20" s="234"/>
      <c r="E20" s="235">
        <v>143.81280000000001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166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7">
        <v>5</v>
      </c>
      <c r="B21" s="248" t="s">
        <v>180</v>
      </c>
      <c r="C21" s="260" t="s">
        <v>181</v>
      </c>
      <c r="D21" s="249" t="s">
        <v>182</v>
      </c>
      <c r="E21" s="250">
        <v>185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161</v>
      </c>
      <c r="T21" s="232" t="s">
        <v>161</v>
      </c>
      <c r="U21" s="232">
        <v>0.06</v>
      </c>
      <c r="V21" s="232">
        <f>ROUND(E21*U21,2)</f>
        <v>11.1</v>
      </c>
      <c r="W21" s="232"/>
      <c r="X21" s="232" t="s">
        <v>162</v>
      </c>
      <c r="Y21" s="232" t="s">
        <v>163</v>
      </c>
      <c r="Z21" s="212"/>
      <c r="AA21" s="212"/>
      <c r="AB21" s="212"/>
      <c r="AC21" s="212"/>
      <c r="AD21" s="212"/>
      <c r="AE21" s="212"/>
      <c r="AF21" s="212"/>
      <c r="AG21" s="212" t="s">
        <v>164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1" t="s">
        <v>183</v>
      </c>
      <c r="D22" s="234"/>
      <c r="E22" s="235">
        <v>185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166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7">
        <v>6</v>
      </c>
      <c r="B23" s="248" t="s">
        <v>184</v>
      </c>
      <c r="C23" s="260" t="s">
        <v>185</v>
      </c>
      <c r="D23" s="249" t="s">
        <v>182</v>
      </c>
      <c r="E23" s="250">
        <v>115</v>
      </c>
      <c r="F23" s="251"/>
      <c r="G23" s="252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161</v>
      </c>
      <c r="T23" s="232" t="s">
        <v>161</v>
      </c>
      <c r="U23" s="232">
        <v>0.1</v>
      </c>
      <c r="V23" s="232">
        <f>ROUND(E23*U23,2)</f>
        <v>11.5</v>
      </c>
      <c r="W23" s="232"/>
      <c r="X23" s="232" t="s">
        <v>162</v>
      </c>
      <c r="Y23" s="232" t="s">
        <v>163</v>
      </c>
      <c r="Z23" s="212"/>
      <c r="AA23" s="212"/>
      <c r="AB23" s="212"/>
      <c r="AC23" s="212"/>
      <c r="AD23" s="212"/>
      <c r="AE23" s="212"/>
      <c r="AF23" s="212"/>
      <c r="AG23" s="212" t="s">
        <v>164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1" t="s">
        <v>186</v>
      </c>
      <c r="D24" s="234"/>
      <c r="E24" s="235">
        <v>115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166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7">
        <v>7</v>
      </c>
      <c r="B25" s="248" t="s">
        <v>187</v>
      </c>
      <c r="C25" s="260" t="s">
        <v>188</v>
      </c>
      <c r="D25" s="249" t="s">
        <v>182</v>
      </c>
      <c r="E25" s="250">
        <v>185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161</v>
      </c>
      <c r="T25" s="232" t="s">
        <v>161</v>
      </c>
      <c r="U25" s="232">
        <v>0.13</v>
      </c>
      <c r="V25" s="232">
        <f>ROUND(E25*U25,2)</f>
        <v>24.05</v>
      </c>
      <c r="W25" s="232"/>
      <c r="X25" s="232" t="s">
        <v>162</v>
      </c>
      <c r="Y25" s="232" t="s">
        <v>163</v>
      </c>
      <c r="Z25" s="212"/>
      <c r="AA25" s="212"/>
      <c r="AB25" s="212"/>
      <c r="AC25" s="212"/>
      <c r="AD25" s="212"/>
      <c r="AE25" s="212"/>
      <c r="AF25" s="212"/>
      <c r="AG25" s="212" t="s">
        <v>164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1" t="s">
        <v>183</v>
      </c>
      <c r="D26" s="234"/>
      <c r="E26" s="235">
        <v>185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166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189</v>
      </c>
      <c r="C27" s="260" t="s">
        <v>190</v>
      </c>
      <c r="D27" s="249" t="s">
        <v>182</v>
      </c>
      <c r="E27" s="250">
        <v>247.4</v>
      </c>
      <c r="F27" s="251"/>
      <c r="G27" s="252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0</v>
      </c>
      <c r="O27" s="231">
        <f>ROUND(E27*N27,2)</f>
        <v>0</v>
      </c>
      <c r="P27" s="231">
        <v>0</v>
      </c>
      <c r="Q27" s="231">
        <f>ROUND(E27*P27,2)</f>
        <v>0</v>
      </c>
      <c r="R27" s="232"/>
      <c r="S27" s="232" t="s">
        <v>161</v>
      </c>
      <c r="T27" s="232" t="s">
        <v>161</v>
      </c>
      <c r="U27" s="232">
        <v>0.09</v>
      </c>
      <c r="V27" s="232">
        <f>ROUND(E27*U27,2)</f>
        <v>22.27</v>
      </c>
      <c r="W27" s="232"/>
      <c r="X27" s="232" t="s">
        <v>162</v>
      </c>
      <c r="Y27" s="232" t="s">
        <v>163</v>
      </c>
      <c r="Z27" s="212"/>
      <c r="AA27" s="212"/>
      <c r="AB27" s="212"/>
      <c r="AC27" s="212"/>
      <c r="AD27" s="212"/>
      <c r="AE27" s="212"/>
      <c r="AF27" s="212"/>
      <c r="AG27" s="212" t="s">
        <v>164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1" t="s">
        <v>191</v>
      </c>
      <c r="D28" s="234"/>
      <c r="E28" s="235">
        <v>117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166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1" t="s">
        <v>192</v>
      </c>
      <c r="D29" s="234"/>
      <c r="E29" s="235">
        <v>128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166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1" t="s">
        <v>193</v>
      </c>
      <c r="D30" s="234"/>
      <c r="E30" s="235">
        <v>2.4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166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47">
        <v>9</v>
      </c>
      <c r="B31" s="248" t="s">
        <v>194</v>
      </c>
      <c r="C31" s="260" t="s">
        <v>195</v>
      </c>
      <c r="D31" s="249" t="s">
        <v>182</v>
      </c>
      <c r="E31" s="250">
        <v>115</v>
      </c>
      <c r="F31" s="251"/>
      <c r="G31" s="252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21</v>
      </c>
      <c r="M31" s="232">
        <f>G31*(1+L31/100)</f>
        <v>0</v>
      </c>
      <c r="N31" s="231">
        <v>0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161</v>
      </c>
      <c r="T31" s="232" t="s">
        <v>161</v>
      </c>
      <c r="U31" s="232">
        <v>0.11</v>
      </c>
      <c r="V31" s="232">
        <f>ROUND(E31*U31,2)</f>
        <v>12.65</v>
      </c>
      <c r="W31" s="232"/>
      <c r="X31" s="232" t="s">
        <v>162</v>
      </c>
      <c r="Y31" s="232" t="s">
        <v>163</v>
      </c>
      <c r="Z31" s="212"/>
      <c r="AA31" s="212"/>
      <c r="AB31" s="212"/>
      <c r="AC31" s="212"/>
      <c r="AD31" s="212"/>
      <c r="AE31" s="212"/>
      <c r="AF31" s="212"/>
      <c r="AG31" s="212" t="s">
        <v>164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29"/>
      <c r="B32" s="230"/>
      <c r="C32" s="261" t="s">
        <v>186</v>
      </c>
      <c r="D32" s="234"/>
      <c r="E32" s="235">
        <v>115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166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7">
        <v>10</v>
      </c>
      <c r="B33" s="248" t="s">
        <v>196</v>
      </c>
      <c r="C33" s="260" t="s">
        <v>197</v>
      </c>
      <c r="D33" s="249" t="s">
        <v>182</v>
      </c>
      <c r="E33" s="250">
        <v>115</v>
      </c>
      <c r="F33" s="251"/>
      <c r="G33" s="252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161</v>
      </c>
      <c r="T33" s="232" t="s">
        <v>161</v>
      </c>
      <c r="U33" s="232">
        <v>0.26</v>
      </c>
      <c r="V33" s="232">
        <f>ROUND(E33*U33,2)</f>
        <v>29.9</v>
      </c>
      <c r="W33" s="232"/>
      <c r="X33" s="232" t="s">
        <v>162</v>
      </c>
      <c r="Y33" s="232" t="s">
        <v>163</v>
      </c>
      <c r="Z33" s="212"/>
      <c r="AA33" s="212"/>
      <c r="AB33" s="212"/>
      <c r="AC33" s="212"/>
      <c r="AD33" s="212"/>
      <c r="AE33" s="212"/>
      <c r="AF33" s="212"/>
      <c r="AG33" s="212" t="s">
        <v>164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61" t="s">
        <v>186</v>
      </c>
      <c r="D34" s="234"/>
      <c r="E34" s="235">
        <v>115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166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7">
        <v>11</v>
      </c>
      <c r="B35" s="248" t="s">
        <v>198</v>
      </c>
      <c r="C35" s="260" t="s">
        <v>199</v>
      </c>
      <c r="D35" s="249" t="s">
        <v>200</v>
      </c>
      <c r="E35" s="250">
        <v>258.86304000000001</v>
      </c>
      <c r="F35" s="251"/>
      <c r="G35" s="252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21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161</v>
      </c>
      <c r="T35" s="232" t="s">
        <v>161</v>
      </c>
      <c r="U35" s="232">
        <v>0</v>
      </c>
      <c r="V35" s="232">
        <f>ROUND(E35*U35,2)</f>
        <v>0</v>
      </c>
      <c r="W35" s="232"/>
      <c r="X35" s="232" t="s">
        <v>162</v>
      </c>
      <c r="Y35" s="232" t="s">
        <v>163</v>
      </c>
      <c r="Z35" s="212"/>
      <c r="AA35" s="212"/>
      <c r="AB35" s="212"/>
      <c r="AC35" s="212"/>
      <c r="AD35" s="212"/>
      <c r="AE35" s="212"/>
      <c r="AF35" s="212"/>
      <c r="AG35" s="212" t="s">
        <v>164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1" t="s">
        <v>201</v>
      </c>
      <c r="D36" s="234"/>
      <c r="E36" s="235">
        <v>258.86304000000001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166</v>
      </c>
      <c r="AH36" s="212">
        <v>5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47">
        <v>12</v>
      </c>
      <c r="B37" s="248" t="s">
        <v>202</v>
      </c>
      <c r="C37" s="260" t="s">
        <v>203</v>
      </c>
      <c r="D37" s="249" t="s">
        <v>182</v>
      </c>
      <c r="E37" s="250">
        <v>0.8</v>
      </c>
      <c r="F37" s="251"/>
      <c r="G37" s="252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1">
        <v>0</v>
      </c>
      <c r="O37" s="231">
        <f>ROUND(E37*N37,2)</f>
        <v>0</v>
      </c>
      <c r="P37" s="231">
        <v>0.505</v>
      </c>
      <c r="Q37" s="231">
        <f>ROUND(E37*P37,2)</f>
        <v>0.4</v>
      </c>
      <c r="R37" s="232"/>
      <c r="S37" s="232" t="s">
        <v>204</v>
      </c>
      <c r="T37" s="232" t="s">
        <v>161</v>
      </c>
      <c r="U37" s="232">
        <v>0.18</v>
      </c>
      <c r="V37" s="232">
        <f>ROUND(E37*U37,2)</f>
        <v>0.14000000000000001</v>
      </c>
      <c r="W37" s="232"/>
      <c r="X37" s="232" t="s">
        <v>162</v>
      </c>
      <c r="Y37" s="232" t="s">
        <v>163</v>
      </c>
      <c r="Z37" s="212"/>
      <c r="AA37" s="212"/>
      <c r="AB37" s="212"/>
      <c r="AC37" s="212"/>
      <c r="AD37" s="212"/>
      <c r="AE37" s="212"/>
      <c r="AF37" s="212"/>
      <c r="AG37" s="212" t="s">
        <v>164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29"/>
      <c r="B38" s="230"/>
      <c r="C38" s="261" t="s">
        <v>205</v>
      </c>
      <c r="D38" s="234"/>
      <c r="E38" s="235">
        <v>0.8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166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47">
        <v>13</v>
      </c>
      <c r="B39" s="248" t="s">
        <v>206</v>
      </c>
      <c r="C39" s="260" t="s">
        <v>207</v>
      </c>
      <c r="D39" s="249" t="s">
        <v>208</v>
      </c>
      <c r="E39" s="250">
        <v>7.5</v>
      </c>
      <c r="F39" s="251"/>
      <c r="G39" s="252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1">
        <v>1E-3</v>
      </c>
      <c r="O39" s="231">
        <f>ROUND(E39*N39,2)</f>
        <v>0.01</v>
      </c>
      <c r="P39" s="231">
        <v>0</v>
      </c>
      <c r="Q39" s="231">
        <f>ROUND(E39*P39,2)</f>
        <v>0</v>
      </c>
      <c r="R39" s="232" t="s">
        <v>209</v>
      </c>
      <c r="S39" s="232" t="s">
        <v>161</v>
      </c>
      <c r="T39" s="232" t="s">
        <v>161</v>
      </c>
      <c r="U39" s="232">
        <v>0</v>
      </c>
      <c r="V39" s="232">
        <f>ROUND(E39*U39,2)</f>
        <v>0</v>
      </c>
      <c r="W39" s="232"/>
      <c r="X39" s="232" t="s">
        <v>210</v>
      </c>
      <c r="Y39" s="232" t="s">
        <v>163</v>
      </c>
      <c r="Z39" s="212"/>
      <c r="AA39" s="212"/>
      <c r="AB39" s="212"/>
      <c r="AC39" s="212"/>
      <c r="AD39" s="212"/>
      <c r="AE39" s="212"/>
      <c r="AF39" s="212"/>
      <c r="AG39" s="212" t="s">
        <v>211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1" t="s">
        <v>212</v>
      </c>
      <c r="D40" s="234"/>
      <c r="E40" s="235">
        <v>7.5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166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x14ac:dyDescent="0.2">
      <c r="A41" s="240" t="s">
        <v>156</v>
      </c>
      <c r="B41" s="241" t="s">
        <v>103</v>
      </c>
      <c r="C41" s="259" t="s">
        <v>104</v>
      </c>
      <c r="D41" s="242"/>
      <c r="E41" s="243"/>
      <c r="F41" s="244"/>
      <c r="G41" s="245">
        <f>SUMIF(AG42:AG80,"&lt;&gt;NOR",G42:G80)</f>
        <v>0</v>
      </c>
      <c r="H41" s="239"/>
      <c r="I41" s="239">
        <f>SUM(I42:I80)</f>
        <v>0</v>
      </c>
      <c r="J41" s="239"/>
      <c r="K41" s="239">
        <f>SUM(K42:K80)</f>
        <v>0</v>
      </c>
      <c r="L41" s="239"/>
      <c r="M41" s="239">
        <f>SUM(M42:M80)</f>
        <v>0</v>
      </c>
      <c r="N41" s="238"/>
      <c r="O41" s="238">
        <f>SUM(O42:O80)</f>
        <v>312.24999999999994</v>
      </c>
      <c r="P41" s="238"/>
      <c r="Q41" s="238">
        <f>SUM(Q42:Q80)</f>
        <v>0</v>
      </c>
      <c r="R41" s="239"/>
      <c r="S41" s="239"/>
      <c r="T41" s="239"/>
      <c r="U41" s="239"/>
      <c r="V41" s="239">
        <f>SUM(V42:V80)</f>
        <v>253.68000000000004</v>
      </c>
      <c r="W41" s="239"/>
      <c r="X41" s="239"/>
      <c r="Y41" s="239"/>
      <c r="AG41" t="s">
        <v>157</v>
      </c>
    </row>
    <row r="42" spans="1:60" ht="22.5" outlineLevel="1" x14ac:dyDescent="0.2">
      <c r="A42" s="247">
        <v>14</v>
      </c>
      <c r="B42" s="248" t="s">
        <v>213</v>
      </c>
      <c r="C42" s="260" t="s">
        <v>214</v>
      </c>
      <c r="D42" s="249" t="s">
        <v>182</v>
      </c>
      <c r="E42" s="250">
        <v>247.4</v>
      </c>
      <c r="F42" s="251"/>
      <c r="G42" s="252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21</v>
      </c>
      <c r="M42" s="232">
        <f>G42*(1+L42/100)</f>
        <v>0</v>
      </c>
      <c r="N42" s="231">
        <v>0</v>
      </c>
      <c r="O42" s="231">
        <f>ROUND(E42*N42,2)</f>
        <v>0</v>
      </c>
      <c r="P42" s="231">
        <v>0</v>
      </c>
      <c r="Q42" s="231">
        <f>ROUND(E42*P42,2)</f>
        <v>0</v>
      </c>
      <c r="R42" s="232"/>
      <c r="S42" s="232" t="s">
        <v>161</v>
      </c>
      <c r="T42" s="232" t="s">
        <v>161</v>
      </c>
      <c r="U42" s="232">
        <v>0.15</v>
      </c>
      <c r="V42" s="232">
        <f>ROUND(E42*U42,2)</f>
        <v>37.11</v>
      </c>
      <c r="W42" s="232"/>
      <c r="X42" s="232" t="s">
        <v>162</v>
      </c>
      <c r="Y42" s="232" t="s">
        <v>163</v>
      </c>
      <c r="Z42" s="212"/>
      <c r="AA42" s="212"/>
      <c r="AB42" s="212"/>
      <c r="AC42" s="212"/>
      <c r="AD42" s="212"/>
      <c r="AE42" s="212"/>
      <c r="AF42" s="212"/>
      <c r="AG42" s="212" t="s">
        <v>164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29"/>
      <c r="B43" s="230"/>
      <c r="C43" s="261" t="s">
        <v>191</v>
      </c>
      <c r="D43" s="234"/>
      <c r="E43" s="235">
        <v>117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166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29"/>
      <c r="B44" s="230"/>
      <c r="C44" s="261" t="s">
        <v>192</v>
      </c>
      <c r="D44" s="234"/>
      <c r="E44" s="235">
        <v>128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166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1" t="s">
        <v>193</v>
      </c>
      <c r="D45" s="234"/>
      <c r="E45" s="235">
        <v>2.4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166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47">
        <v>15</v>
      </c>
      <c r="B46" s="248" t="s">
        <v>215</v>
      </c>
      <c r="C46" s="260" t="s">
        <v>216</v>
      </c>
      <c r="D46" s="249" t="s">
        <v>182</v>
      </c>
      <c r="E46" s="250">
        <v>117</v>
      </c>
      <c r="F46" s="251"/>
      <c r="G46" s="252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21</v>
      </c>
      <c r="M46" s="232">
        <f>G46*(1+L46/100)</f>
        <v>0</v>
      </c>
      <c r="N46" s="231">
        <v>0.115</v>
      </c>
      <c r="O46" s="231">
        <f>ROUND(E46*N46,2)</f>
        <v>13.46</v>
      </c>
      <c r="P46" s="231">
        <v>0</v>
      </c>
      <c r="Q46" s="231">
        <f>ROUND(E46*P46,2)</f>
        <v>0</v>
      </c>
      <c r="R46" s="232"/>
      <c r="S46" s="232" t="s">
        <v>161</v>
      </c>
      <c r="T46" s="232" t="s">
        <v>161</v>
      </c>
      <c r="U46" s="232">
        <v>0.02</v>
      </c>
      <c r="V46" s="232">
        <f>ROUND(E46*U46,2)</f>
        <v>2.34</v>
      </c>
      <c r="W46" s="232"/>
      <c r="X46" s="232" t="s">
        <v>162</v>
      </c>
      <c r="Y46" s="232" t="s">
        <v>163</v>
      </c>
      <c r="Z46" s="212"/>
      <c r="AA46" s="212"/>
      <c r="AB46" s="212"/>
      <c r="AC46" s="212"/>
      <c r="AD46" s="212"/>
      <c r="AE46" s="212"/>
      <c r="AF46" s="212"/>
      <c r="AG46" s="212" t="s">
        <v>164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1" t="s">
        <v>217</v>
      </c>
      <c r="D47" s="234"/>
      <c r="E47" s="235">
        <v>117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166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47">
        <v>16</v>
      </c>
      <c r="B48" s="248" t="s">
        <v>218</v>
      </c>
      <c r="C48" s="260" t="s">
        <v>219</v>
      </c>
      <c r="D48" s="249" t="s">
        <v>182</v>
      </c>
      <c r="E48" s="250">
        <v>128</v>
      </c>
      <c r="F48" s="251"/>
      <c r="G48" s="252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21</v>
      </c>
      <c r="M48" s="232">
        <f>G48*(1+L48/100)</f>
        <v>0</v>
      </c>
      <c r="N48" s="231">
        <v>0.13800000000000001</v>
      </c>
      <c r="O48" s="231">
        <f>ROUND(E48*N48,2)</f>
        <v>17.66</v>
      </c>
      <c r="P48" s="231">
        <v>0</v>
      </c>
      <c r="Q48" s="231">
        <f>ROUND(E48*P48,2)</f>
        <v>0</v>
      </c>
      <c r="R48" s="232"/>
      <c r="S48" s="232" t="s">
        <v>161</v>
      </c>
      <c r="T48" s="232" t="s">
        <v>161</v>
      </c>
      <c r="U48" s="232">
        <v>0.02</v>
      </c>
      <c r="V48" s="232">
        <f>ROUND(E48*U48,2)</f>
        <v>2.56</v>
      </c>
      <c r="W48" s="232"/>
      <c r="X48" s="232" t="s">
        <v>162</v>
      </c>
      <c r="Y48" s="232" t="s">
        <v>163</v>
      </c>
      <c r="Z48" s="212"/>
      <c r="AA48" s="212"/>
      <c r="AB48" s="212"/>
      <c r="AC48" s="212"/>
      <c r="AD48" s="212"/>
      <c r="AE48" s="212"/>
      <c r="AF48" s="212"/>
      <c r="AG48" s="212" t="s">
        <v>164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1" t="s">
        <v>192</v>
      </c>
      <c r="D49" s="234"/>
      <c r="E49" s="235">
        <v>128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166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47">
        <v>17</v>
      </c>
      <c r="B50" s="248" t="s">
        <v>220</v>
      </c>
      <c r="C50" s="260" t="s">
        <v>221</v>
      </c>
      <c r="D50" s="249" t="s">
        <v>182</v>
      </c>
      <c r="E50" s="250">
        <v>117</v>
      </c>
      <c r="F50" s="251"/>
      <c r="G50" s="25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21</v>
      </c>
      <c r="M50" s="232">
        <f>G50*(1+L50/100)</f>
        <v>0</v>
      </c>
      <c r="N50" s="231">
        <v>0.23</v>
      </c>
      <c r="O50" s="231">
        <f>ROUND(E50*N50,2)</f>
        <v>26.91</v>
      </c>
      <c r="P50" s="231">
        <v>0</v>
      </c>
      <c r="Q50" s="231">
        <f>ROUND(E50*P50,2)</f>
        <v>0</v>
      </c>
      <c r="R50" s="232"/>
      <c r="S50" s="232" t="s">
        <v>161</v>
      </c>
      <c r="T50" s="232" t="s">
        <v>161</v>
      </c>
      <c r="U50" s="232">
        <v>0.02</v>
      </c>
      <c r="V50" s="232">
        <f>ROUND(E50*U50,2)</f>
        <v>2.34</v>
      </c>
      <c r="W50" s="232"/>
      <c r="X50" s="232" t="s">
        <v>162</v>
      </c>
      <c r="Y50" s="232" t="s">
        <v>163</v>
      </c>
      <c r="Z50" s="212"/>
      <c r="AA50" s="212"/>
      <c r="AB50" s="212"/>
      <c r="AC50" s="212"/>
      <c r="AD50" s="212"/>
      <c r="AE50" s="212"/>
      <c r="AF50" s="212"/>
      <c r="AG50" s="212" t="s">
        <v>164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1" t="s">
        <v>217</v>
      </c>
      <c r="D51" s="234"/>
      <c r="E51" s="235">
        <v>117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166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47">
        <v>18</v>
      </c>
      <c r="B52" s="248" t="s">
        <v>222</v>
      </c>
      <c r="C52" s="260" t="s">
        <v>223</v>
      </c>
      <c r="D52" s="249" t="s">
        <v>182</v>
      </c>
      <c r="E52" s="250">
        <v>128</v>
      </c>
      <c r="F52" s="251"/>
      <c r="G52" s="252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21</v>
      </c>
      <c r="M52" s="232">
        <f>G52*(1+L52/100)</f>
        <v>0</v>
      </c>
      <c r="N52" s="231">
        <v>0.46</v>
      </c>
      <c r="O52" s="231">
        <f>ROUND(E52*N52,2)</f>
        <v>58.88</v>
      </c>
      <c r="P52" s="231">
        <v>0</v>
      </c>
      <c r="Q52" s="231">
        <f>ROUND(E52*P52,2)</f>
        <v>0</v>
      </c>
      <c r="R52" s="232"/>
      <c r="S52" s="232" t="s">
        <v>161</v>
      </c>
      <c r="T52" s="232" t="s">
        <v>161</v>
      </c>
      <c r="U52" s="232">
        <v>0.03</v>
      </c>
      <c r="V52" s="232">
        <f>ROUND(E52*U52,2)</f>
        <v>3.84</v>
      </c>
      <c r="W52" s="232"/>
      <c r="X52" s="232" t="s">
        <v>162</v>
      </c>
      <c r="Y52" s="232" t="s">
        <v>163</v>
      </c>
      <c r="Z52" s="212"/>
      <c r="AA52" s="212"/>
      <c r="AB52" s="212"/>
      <c r="AC52" s="212"/>
      <c r="AD52" s="212"/>
      <c r="AE52" s="212"/>
      <c r="AF52" s="212"/>
      <c r="AG52" s="212" t="s">
        <v>164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29"/>
      <c r="B53" s="230"/>
      <c r="C53" s="261" t="s">
        <v>192</v>
      </c>
      <c r="D53" s="234"/>
      <c r="E53" s="235">
        <v>128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166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47">
        <v>19</v>
      </c>
      <c r="B54" s="248" t="s">
        <v>224</v>
      </c>
      <c r="C54" s="260" t="s">
        <v>225</v>
      </c>
      <c r="D54" s="249" t="s">
        <v>182</v>
      </c>
      <c r="E54" s="250">
        <v>245</v>
      </c>
      <c r="F54" s="251"/>
      <c r="G54" s="252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21</v>
      </c>
      <c r="M54" s="232">
        <f>G54*(1+L54/100)</f>
        <v>0</v>
      </c>
      <c r="N54" s="231">
        <v>0</v>
      </c>
      <c r="O54" s="231">
        <f>ROUND(E54*N54,2)</f>
        <v>0</v>
      </c>
      <c r="P54" s="231">
        <v>0</v>
      </c>
      <c r="Q54" s="231">
        <f>ROUND(E54*P54,2)</f>
        <v>0</v>
      </c>
      <c r="R54" s="232"/>
      <c r="S54" s="232" t="s">
        <v>161</v>
      </c>
      <c r="T54" s="232" t="s">
        <v>161</v>
      </c>
      <c r="U54" s="232">
        <v>9.0999999999999998E-2</v>
      </c>
      <c r="V54" s="232">
        <f>ROUND(E54*U54,2)</f>
        <v>22.3</v>
      </c>
      <c r="W54" s="232"/>
      <c r="X54" s="232" t="s">
        <v>162</v>
      </c>
      <c r="Y54" s="232" t="s">
        <v>163</v>
      </c>
      <c r="Z54" s="212"/>
      <c r="AA54" s="212"/>
      <c r="AB54" s="212"/>
      <c r="AC54" s="212"/>
      <c r="AD54" s="212"/>
      <c r="AE54" s="212"/>
      <c r="AF54" s="212"/>
      <c r="AG54" s="212" t="s">
        <v>164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29"/>
      <c r="B55" s="230"/>
      <c r="C55" s="261" t="s">
        <v>226</v>
      </c>
      <c r="D55" s="234"/>
      <c r="E55" s="235">
        <v>117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166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">
      <c r="A56" s="229"/>
      <c r="B56" s="230"/>
      <c r="C56" s="261" t="s">
        <v>192</v>
      </c>
      <c r="D56" s="234"/>
      <c r="E56" s="235">
        <v>128</v>
      </c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166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47">
        <v>20</v>
      </c>
      <c r="B57" s="248" t="s">
        <v>227</v>
      </c>
      <c r="C57" s="260" t="s">
        <v>228</v>
      </c>
      <c r="D57" s="249" t="s">
        <v>182</v>
      </c>
      <c r="E57" s="250">
        <v>245</v>
      </c>
      <c r="F57" s="251"/>
      <c r="G57" s="252">
        <f>ROUND(E57*F57,2)</f>
        <v>0</v>
      </c>
      <c r="H57" s="233"/>
      <c r="I57" s="232">
        <f>ROUND(E57*H57,2)</f>
        <v>0</v>
      </c>
      <c r="J57" s="233"/>
      <c r="K57" s="232">
        <f>ROUND(E57*J57,2)</f>
        <v>0</v>
      </c>
      <c r="L57" s="232">
        <v>21</v>
      </c>
      <c r="M57" s="232">
        <f>G57*(1+L57/100)</f>
        <v>0</v>
      </c>
      <c r="N57" s="231">
        <v>2.3000000000000001E-4</v>
      </c>
      <c r="O57" s="231">
        <f>ROUND(E57*N57,2)</f>
        <v>0.06</v>
      </c>
      <c r="P57" s="231">
        <v>0</v>
      </c>
      <c r="Q57" s="231">
        <f>ROUND(E57*P57,2)</f>
        <v>0</v>
      </c>
      <c r="R57" s="232"/>
      <c r="S57" s="232" t="s">
        <v>161</v>
      </c>
      <c r="T57" s="232" t="s">
        <v>161</v>
      </c>
      <c r="U57" s="232">
        <v>0.02</v>
      </c>
      <c r="V57" s="232">
        <f>ROUND(E57*U57,2)</f>
        <v>4.9000000000000004</v>
      </c>
      <c r="W57" s="232"/>
      <c r="X57" s="232" t="s">
        <v>162</v>
      </c>
      <c r="Y57" s="232" t="s">
        <v>163</v>
      </c>
      <c r="Z57" s="212"/>
      <c r="AA57" s="212"/>
      <c r="AB57" s="212"/>
      <c r="AC57" s="212"/>
      <c r="AD57" s="212"/>
      <c r="AE57" s="212"/>
      <c r="AF57" s="212"/>
      <c r="AG57" s="212" t="s">
        <v>164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29"/>
      <c r="B58" s="230"/>
      <c r="C58" s="261" t="s">
        <v>229</v>
      </c>
      <c r="D58" s="234"/>
      <c r="E58" s="235">
        <v>245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166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7">
        <v>21</v>
      </c>
      <c r="B59" s="248" t="s">
        <v>230</v>
      </c>
      <c r="C59" s="260" t="s">
        <v>231</v>
      </c>
      <c r="D59" s="249" t="s">
        <v>182</v>
      </c>
      <c r="E59" s="250">
        <v>109.5</v>
      </c>
      <c r="F59" s="251"/>
      <c r="G59" s="252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21</v>
      </c>
      <c r="M59" s="232">
        <f>G59*(1+L59/100)</f>
        <v>0</v>
      </c>
      <c r="N59" s="231">
        <v>0.11</v>
      </c>
      <c r="O59" s="231">
        <f>ROUND(E59*N59,2)</f>
        <v>12.05</v>
      </c>
      <c r="P59" s="231">
        <v>0</v>
      </c>
      <c r="Q59" s="231">
        <f>ROUND(E59*P59,2)</f>
        <v>0</v>
      </c>
      <c r="R59" s="232"/>
      <c r="S59" s="232" t="s">
        <v>161</v>
      </c>
      <c r="T59" s="232" t="s">
        <v>161</v>
      </c>
      <c r="U59" s="232">
        <v>1.19</v>
      </c>
      <c r="V59" s="232">
        <f>ROUND(E59*U59,2)</f>
        <v>130.31</v>
      </c>
      <c r="W59" s="232"/>
      <c r="X59" s="232" t="s">
        <v>162</v>
      </c>
      <c r="Y59" s="232" t="s">
        <v>163</v>
      </c>
      <c r="Z59" s="212"/>
      <c r="AA59" s="212"/>
      <c r="AB59" s="212"/>
      <c r="AC59" s="212"/>
      <c r="AD59" s="212"/>
      <c r="AE59" s="212"/>
      <c r="AF59" s="212"/>
      <c r="AG59" s="212" t="s">
        <v>164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29"/>
      <c r="B60" s="230"/>
      <c r="C60" s="261" t="s">
        <v>232</v>
      </c>
      <c r="D60" s="234"/>
      <c r="E60" s="235">
        <v>109.5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166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47">
        <v>22</v>
      </c>
      <c r="B61" s="248" t="s">
        <v>233</v>
      </c>
      <c r="C61" s="260" t="s">
        <v>234</v>
      </c>
      <c r="D61" s="249" t="s">
        <v>182</v>
      </c>
      <c r="E61" s="250">
        <v>7.5</v>
      </c>
      <c r="F61" s="251"/>
      <c r="G61" s="252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21</v>
      </c>
      <c r="M61" s="232">
        <f>G61*(1+L61/100)</f>
        <v>0</v>
      </c>
      <c r="N61" s="231">
        <v>0.31387999999999999</v>
      </c>
      <c r="O61" s="231">
        <f>ROUND(E61*N61,2)</f>
        <v>2.35</v>
      </c>
      <c r="P61" s="231">
        <v>0</v>
      </c>
      <c r="Q61" s="231">
        <f>ROUND(E61*P61,2)</f>
        <v>0</v>
      </c>
      <c r="R61" s="232"/>
      <c r="S61" s="232" t="s">
        <v>161</v>
      </c>
      <c r="T61" s="232" t="s">
        <v>161</v>
      </c>
      <c r="U61" s="232">
        <v>1.21</v>
      </c>
      <c r="V61" s="232">
        <f>ROUND(E61*U61,2)</f>
        <v>9.08</v>
      </c>
      <c r="W61" s="232"/>
      <c r="X61" s="232" t="s">
        <v>162</v>
      </c>
      <c r="Y61" s="232" t="s">
        <v>163</v>
      </c>
      <c r="Z61" s="212"/>
      <c r="AA61" s="212"/>
      <c r="AB61" s="212"/>
      <c r="AC61" s="212"/>
      <c r="AD61" s="212"/>
      <c r="AE61" s="212"/>
      <c r="AF61" s="212"/>
      <c r="AG61" s="212" t="s">
        <v>164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29"/>
      <c r="B62" s="230"/>
      <c r="C62" s="261" t="s">
        <v>235</v>
      </c>
      <c r="D62" s="234"/>
      <c r="E62" s="235">
        <v>7.5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166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47">
        <v>23</v>
      </c>
      <c r="B63" s="248" t="s">
        <v>236</v>
      </c>
      <c r="C63" s="260" t="s">
        <v>237</v>
      </c>
      <c r="D63" s="249" t="s">
        <v>182</v>
      </c>
      <c r="E63" s="250">
        <v>117</v>
      </c>
      <c r="F63" s="251"/>
      <c r="G63" s="252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1">
        <v>0.10353999999999999</v>
      </c>
      <c r="O63" s="231">
        <f>ROUND(E63*N63,2)</f>
        <v>12.11</v>
      </c>
      <c r="P63" s="231">
        <v>0</v>
      </c>
      <c r="Q63" s="231">
        <f>ROUND(E63*P63,2)</f>
        <v>0</v>
      </c>
      <c r="R63" s="232"/>
      <c r="S63" s="232" t="s">
        <v>161</v>
      </c>
      <c r="T63" s="232" t="s">
        <v>161</v>
      </c>
      <c r="U63" s="232">
        <v>0.12</v>
      </c>
      <c r="V63" s="232">
        <f>ROUND(E63*U63,2)</f>
        <v>14.04</v>
      </c>
      <c r="W63" s="232"/>
      <c r="X63" s="232" t="s">
        <v>162</v>
      </c>
      <c r="Y63" s="232" t="s">
        <v>163</v>
      </c>
      <c r="Z63" s="212"/>
      <c r="AA63" s="212"/>
      <c r="AB63" s="212"/>
      <c r="AC63" s="212"/>
      <c r="AD63" s="212"/>
      <c r="AE63" s="212"/>
      <c r="AF63" s="212"/>
      <c r="AG63" s="212" t="s">
        <v>164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1" t="s">
        <v>217</v>
      </c>
      <c r="D64" s="234"/>
      <c r="E64" s="235">
        <v>117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166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1" x14ac:dyDescent="0.2">
      <c r="A65" s="247">
        <v>24</v>
      </c>
      <c r="B65" s="248" t="s">
        <v>238</v>
      </c>
      <c r="C65" s="260" t="s">
        <v>239</v>
      </c>
      <c r="D65" s="249" t="s">
        <v>182</v>
      </c>
      <c r="E65" s="250">
        <v>117</v>
      </c>
      <c r="F65" s="251"/>
      <c r="G65" s="252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21</v>
      </c>
      <c r="M65" s="232">
        <f>G65*(1+L65/100)</f>
        <v>0</v>
      </c>
      <c r="N65" s="231">
        <v>0.115</v>
      </c>
      <c r="O65" s="231">
        <f>ROUND(E65*N65,2)</f>
        <v>13.46</v>
      </c>
      <c r="P65" s="231">
        <v>0</v>
      </c>
      <c r="Q65" s="231">
        <f>ROUND(E65*P65,2)</f>
        <v>0</v>
      </c>
      <c r="R65" s="232"/>
      <c r="S65" s="232" t="s">
        <v>204</v>
      </c>
      <c r="T65" s="232" t="s">
        <v>240</v>
      </c>
      <c r="U65" s="232">
        <v>0.02</v>
      </c>
      <c r="V65" s="232">
        <f>ROUND(E65*U65,2)</f>
        <v>2.34</v>
      </c>
      <c r="W65" s="232"/>
      <c r="X65" s="232" t="s">
        <v>162</v>
      </c>
      <c r="Y65" s="232" t="s">
        <v>163</v>
      </c>
      <c r="Z65" s="212"/>
      <c r="AA65" s="212"/>
      <c r="AB65" s="212"/>
      <c r="AC65" s="212"/>
      <c r="AD65" s="212"/>
      <c r="AE65" s="212"/>
      <c r="AF65" s="212"/>
      <c r="AG65" s="212" t="s">
        <v>164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29"/>
      <c r="B66" s="230"/>
      <c r="C66" s="261" t="s">
        <v>217</v>
      </c>
      <c r="D66" s="234"/>
      <c r="E66" s="235">
        <v>117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166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33.75" outlineLevel="1" x14ac:dyDescent="0.2">
      <c r="A67" s="253">
        <v>25</v>
      </c>
      <c r="B67" s="254" t="s">
        <v>241</v>
      </c>
      <c r="C67" s="263" t="s">
        <v>242</v>
      </c>
      <c r="D67" s="255" t="s">
        <v>182</v>
      </c>
      <c r="E67" s="256">
        <v>120</v>
      </c>
      <c r="F67" s="257"/>
      <c r="G67" s="258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1">
        <v>0.441</v>
      </c>
      <c r="O67" s="231">
        <f>ROUND(E67*N67,2)</f>
        <v>52.92</v>
      </c>
      <c r="P67" s="231">
        <v>0</v>
      </c>
      <c r="Q67" s="231">
        <f>ROUND(E67*P67,2)</f>
        <v>0</v>
      </c>
      <c r="R67" s="232"/>
      <c r="S67" s="232" t="s">
        <v>204</v>
      </c>
      <c r="T67" s="232" t="s">
        <v>240</v>
      </c>
      <c r="U67" s="232">
        <v>0.03</v>
      </c>
      <c r="V67" s="232">
        <f>ROUND(E67*U67,2)</f>
        <v>3.6</v>
      </c>
      <c r="W67" s="232"/>
      <c r="X67" s="232" t="s">
        <v>162</v>
      </c>
      <c r="Y67" s="232" t="s">
        <v>163</v>
      </c>
      <c r="Z67" s="212"/>
      <c r="AA67" s="212"/>
      <c r="AB67" s="212"/>
      <c r="AC67" s="212"/>
      <c r="AD67" s="212"/>
      <c r="AE67" s="212"/>
      <c r="AF67" s="212"/>
      <c r="AG67" s="212" t="s">
        <v>164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47">
        <v>26</v>
      </c>
      <c r="B68" s="248" t="s">
        <v>243</v>
      </c>
      <c r="C68" s="260" t="s">
        <v>244</v>
      </c>
      <c r="D68" s="249" t="s">
        <v>182</v>
      </c>
      <c r="E68" s="250">
        <v>117</v>
      </c>
      <c r="F68" s="251"/>
      <c r="G68" s="252">
        <f>ROUND(E68*F68,2)</f>
        <v>0</v>
      </c>
      <c r="H68" s="233"/>
      <c r="I68" s="232">
        <f>ROUND(E68*H68,2)</f>
        <v>0</v>
      </c>
      <c r="J68" s="233"/>
      <c r="K68" s="232">
        <f>ROUND(E68*J68,2)</f>
        <v>0</v>
      </c>
      <c r="L68" s="232">
        <v>21</v>
      </c>
      <c r="M68" s="232">
        <f>G68*(1+L68/100)</f>
        <v>0</v>
      </c>
      <c r="N68" s="231">
        <v>0.57499999999999996</v>
      </c>
      <c r="O68" s="231">
        <f>ROUND(E68*N68,2)</f>
        <v>67.28</v>
      </c>
      <c r="P68" s="231">
        <v>0</v>
      </c>
      <c r="Q68" s="231">
        <f>ROUND(E68*P68,2)</f>
        <v>0</v>
      </c>
      <c r="R68" s="232"/>
      <c r="S68" s="232" t="s">
        <v>204</v>
      </c>
      <c r="T68" s="232" t="s">
        <v>240</v>
      </c>
      <c r="U68" s="232">
        <v>2.7E-2</v>
      </c>
      <c r="V68" s="232">
        <f>ROUND(E68*U68,2)</f>
        <v>3.16</v>
      </c>
      <c r="W68" s="232"/>
      <c r="X68" s="232" t="s">
        <v>162</v>
      </c>
      <c r="Y68" s="232" t="s">
        <v>163</v>
      </c>
      <c r="Z68" s="212"/>
      <c r="AA68" s="212"/>
      <c r="AB68" s="212"/>
      <c r="AC68" s="212"/>
      <c r="AD68" s="212"/>
      <c r="AE68" s="212"/>
      <c r="AF68" s="212"/>
      <c r="AG68" s="212" t="s">
        <v>164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9"/>
      <c r="B69" s="230"/>
      <c r="C69" s="261" t="s">
        <v>217</v>
      </c>
      <c r="D69" s="234"/>
      <c r="E69" s="235">
        <v>117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166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47">
        <v>27</v>
      </c>
      <c r="B70" s="248" t="s">
        <v>245</v>
      </c>
      <c r="C70" s="260" t="s">
        <v>246</v>
      </c>
      <c r="D70" s="249" t="s">
        <v>182</v>
      </c>
      <c r="E70" s="250">
        <v>128</v>
      </c>
      <c r="F70" s="251"/>
      <c r="G70" s="252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1">
        <v>8.0960000000000004E-2</v>
      </c>
      <c r="O70" s="231">
        <f>ROUND(E70*N70,2)</f>
        <v>10.36</v>
      </c>
      <c r="P70" s="231">
        <v>0</v>
      </c>
      <c r="Q70" s="231">
        <f>ROUND(E70*P70,2)</f>
        <v>0</v>
      </c>
      <c r="R70" s="232"/>
      <c r="S70" s="232" t="s">
        <v>204</v>
      </c>
      <c r="T70" s="232" t="s">
        <v>240</v>
      </c>
      <c r="U70" s="232">
        <v>0.02</v>
      </c>
      <c r="V70" s="232">
        <f>ROUND(E70*U70,2)</f>
        <v>2.56</v>
      </c>
      <c r="W70" s="232"/>
      <c r="X70" s="232" t="s">
        <v>162</v>
      </c>
      <c r="Y70" s="232" t="s">
        <v>163</v>
      </c>
      <c r="Z70" s="212"/>
      <c r="AA70" s="212"/>
      <c r="AB70" s="212"/>
      <c r="AC70" s="212"/>
      <c r="AD70" s="212"/>
      <c r="AE70" s="212"/>
      <c r="AF70" s="212"/>
      <c r="AG70" s="212" t="s">
        <v>164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1" t="s">
        <v>247</v>
      </c>
      <c r="D71" s="234"/>
      <c r="E71" s="235">
        <v>128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166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1" x14ac:dyDescent="0.2">
      <c r="A72" s="253">
        <v>28</v>
      </c>
      <c r="B72" s="254" t="s">
        <v>248</v>
      </c>
      <c r="C72" s="263" t="s">
        <v>249</v>
      </c>
      <c r="D72" s="255" t="s">
        <v>182</v>
      </c>
      <c r="E72" s="256">
        <v>120</v>
      </c>
      <c r="F72" s="257"/>
      <c r="G72" s="258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21</v>
      </c>
      <c r="M72" s="232">
        <f>G72*(1+L72/100)</f>
        <v>0</v>
      </c>
      <c r="N72" s="231">
        <v>0</v>
      </c>
      <c r="O72" s="231">
        <f>ROUND(E72*N72,2)</f>
        <v>0</v>
      </c>
      <c r="P72" s="231">
        <v>0</v>
      </c>
      <c r="Q72" s="231">
        <f>ROUND(E72*P72,2)</f>
        <v>0</v>
      </c>
      <c r="R72" s="232"/>
      <c r="S72" s="232" t="s">
        <v>204</v>
      </c>
      <c r="T72" s="232" t="s">
        <v>240</v>
      </c>
      <c r="U72" s="232">
        <v>0.09</v>
      </c>
      <c r="V72" s="232">
        <f>ROUND(E72*U72,2)</f>
        <v>10.8</v>
      </c>
      <c r="W72" s="232"/>
      <c r="X72" s="232" t="s">
        <v>162</v>
      </c>
      <c r="Y72" s="232" t="s">
        <v>163</v>
      </c>
      <c r="Z72" s="212"/>
      <c r="AA72" s="212"/>
      <c r="AB72" s="212"/>
      <c r="AC72" s="212"/>
      <c r="AD72" s="212"/>
      <c r="AE72" s="212"/>
      <c r="AF72" s="212"/>
      <c r="AG72" s="212" t="s">
        <v>164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22.5" outlineLevel="1" x14ac:dyDescent="0.2">
      <c r="A73" s="253">
        <v>29</v>
      </c>
      <c r="B73" s="254" t="s">
        <v>250</v>
      </c>
      <c r="C73" s="263" t="s">
        <v>251</v>
      </c>
      <c r="D73" s="255" t="s">
        <v>182</v>
      </c>
      <c r="E73" s="256">
        <v>120</v>
      </c>
      <c r="F73" s="257"/>
      <c r="G73" s="258">
        <f>ROUND(E73*F73,2)</f>
        <v>0</v>
      </c>
      <c r="H73" s="233"/>
      <c r="I73" s="232">
        <f>ROUND(E73*H73,2)</f>
        <v>0</v>
      </c>
      <c r="J73" s="233"/>
      <c r="K73" s="232">
        <f>ROUND(E73*J73,2)</f>
        <v>0</v>
      </c>
      <c r="L73" s="232">
        <v>21</v>
      </c>
      <c r="M73" s="232">
        <f>G73*(1+L73/100)</f>
        <v>0</v>
      </c>
      <c r="N73" s="231">
        <v>2.3000000000000001E-4</v>
      </c>
      <c r="O73" s="231">
        <f>ROUND(E73*N73,2)</f>
        <v>0.03</v>
      </c>
      <c r="P73" s="231">
        <v>0</v>
      </c>
      <c r="Q73" s="231">
        <f>ROUND(E73*P73,2)</f>
        <v>0</v>
      </c>
      <c r="R73" s="232"/>
      <c r="S73" s="232" t="s">
        <v>204</v>
      </c>
      <c r="T73" s="232" t="s">
        <v>240</v>
      </c>
      <c r="U73" s="232">
        <v>0.02</v>
      </c>
      <c r="V73" s="232">
        <f>ROUND(E73*U73,2)</f>
        <v>2.4</v>
      </c>
      <c r="W73" s="232"/>
      <c r="X73" s="232" t="s">
        <v>162</v>
      </c>
      <c r="Y73" s="232" t="s">
        <v>163</v>
      </c>
      <c r="Z73" s="212"/>
      <c r="AA73" s="212"/>
      <c r="AB73" s="212"/>
      <c r="AC73" s="212"/>
      <c r="AD73" s="212"/>
      <c r="AE73" s="212"/>
      <c r="AF73" s="212"/>
      <c r="AG73" s="212" t="s">
        <v>164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ht="22.5" outlineLevel="1" x14ac:dyDescent="0.2">
      <c r="A74" s="247">
        <v>30</v>
      </c>
      <c r="B74" s="248" t="s">
        <v>252</v>
      </c>
      <c r="C74" s="260" t="s">
        <v>253</v>
      </c>
      <c r="D74" s="249" t="s">
        <v>182</v>
      </c>
      <c r="E74" s="250">
        <v>122.85</v>
      </c>
      <c r="F74" s="251"/>
      <c r="G74" s="252">
        <f>ROUND(E74*F74,2)</f>
        <v>0</v>
      </c>
      <c r="H74" s="233"/>
      <c r="I74" s="232">
        <f>ROUND(E74*H74,2)</f>
        <v>0</v>
      </c>
      <c r="J74" s="233"/>
      <c r="K74" s="232">
        <f>ROUND(E74*J74,2)</f>
        <v>0</v>
      </c>
      <c r="L74" s="232">
        <v>21</v>
      </c>
      <c r="M74" s="232">
        <f>G74*(1+L74/100)</f>
        <v>0</v>
      </c>
      <c r="N74" s="231">
        <v>0.2</v>
      </c>
      <c r="O74" s="231">
        <f>ROUND(E74*N74,2)</f>
        <v>24.57</v>
      </c>
      <c r="P74" s="231">
        <v>0</v>
      </c>
      <c r="Q74" s="231">
        <f>ROUND(E74*P74,2)</f>
        <v>0</v>
      </c>
      <c r="R74" s="232" t="s">
        <v>209</v>
      </c>
      <c r="S74" s="232" t="s">
        <v>161</v>
      </c>
      <c r="T74" s="232" t="s">
        <v>161</v>
      </c>
      <c r="U74" s="232">
        <v>0</v>
      </c>
      <c r="V74" s="232">
        <f>ROUND(E74*U74,2)</f>
        <v>0</v>
      </c>
      <c r="W74" s="232"/>
      <c r="X74" s="232" t="s">
        <v>210</v>
      </c>
      <c r="Y74" s="232" t="s">
        <v>163</v>
      </c>
      <c r="Z74" s="212"/>
      <c r="AA74" s="212"/>
      <c r="AB74" s="212"/>
      <c r="AC74" s="212"/>
      <c r="AD74" s="212"/>
      <c r="AE74" s="212"/>
      <c r="AF74" s="212"/>
      <c r="AG74" s="212" t="s">
        <v>211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9"/>
      <c r="B75" s="230"/>
      <c r="C75" s="261" t="s">
        <v>217</v>
      </c>
      <c r="D75" s="234"/>
      <c r="E75" s="235">
        <v>117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166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29"/>
      <c r="B76" s="230"/>
      <c r="C76" s="262" t="s">
        <v>254</v>
      </c>
      <c r="D76" s="236"/>
      <c r="E76" s="237">
        <v>5.85</v>
      </c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166</v>
      </c>
      <c r="AH76" s="212">
        <v>4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47">
        <v>31</v>
      </c>
      <c r="B77" s="248" t="s">
        <v>255</v>
      </c>
      <c r="C77" s="260" t="s">
        <v>256</v>
      </c>
      <c r="D77" s="249" t="s">
        <v>182</v>
      </c>
      <c r="E77" s="250">
        <v>269.5</v>
      </c>
      <c r="F77" s="251"/>
      <c r="G77" s="252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21</v>
      </c>
      <c r="M77" s="232">
        <f>G77*(1+L77/100)</f>
        <v>0</v>
      </c>
      <c r="N77" s="231">
        <v>2.9999999999999997E-4</v>
      </c>
      <c r="O77" s="231">
        <f>ROUND(E77*N77,2)</f>
        <v>0.08</v>
      </c>
      <c r="P77" s="231">
        <v>0</v>
      </c>
      <c r="Q77" s="231">
        <f>ROUND(E77*P77,2)</f>
        <v>0</v>
      </c>
      <c r="R77" s="232" t="s">
        <v>209</v>
      </c>
      <c r="S77" s="232" t="s">
        <v>161</v>
      </c>
      <c r="T77" s="232" t="s">
        <v>161</v>
      </c>
      <c r="U77" s="232">
        <v>0</v>
      </c>
      <c r="V77" s="232">
        <f>ROUND(E77*U77,2)</f>
        <v>0</v>
      </c>
      <c r="W77" s="232"/>
      <c r="X77" s="232" t="s">
        <v>210</v>
      </c>
      <c r="Y77" s="232" t="s">
        <v>163</v>
      </c>
      <c r="Z77" s="212"/>
      <c r="AA77" s="212"/>
      <c r="AB77" s="212"/>
      <c r="AC77" s="212"/>
      <c r="AD77" s="212"/>
      <c r="AE77" s="212"/>
      <c r="AF77" s="212"/>
      <c r="AG77" s="212" t="s">
        <v>211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29"/>
      <c r="B78" s="230"/>
      <c r="C78" s="261" t="s">
        <v>229</v>
      </c>
      <c r="D78" s="234"/>
      <c r="E78" s="235">
        <v>245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166</v>
      </c>
      <c r="AH78" s="212">
        <v>5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2" t="s">
        <v>257</v>
      </c>
      <c r="D79" s="236"/>
      <c r="E79" s="237">
        <v>24.5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166</v>
      </c>
      <c r="AH79" s="212">
        <v>4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2.5" outlineLevel="1" x14ac:dyDescent="0.2">
      <c r="A80" s="253">
        <v>32</v>
      </c>
      <c r="B80" s="254" t="s">
        <v>258</v>
      </c>
      <c r="C80" s="263" t="s">
        <v>259</v>
      </c>
      <c r="D80" s="255" t="s">
        <v>182</v>
      </c>
      <c r="E80" s="256">
        <v>135</v>
      </c>
      <c r="F80" s="257"/>
      <c r="G80" s="258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21</v>
      </c>
      <c r="M80" s="232">
        <f>G80*(1+L80/100)</f>
        <v>0</v>
      </c>
      <c r="N80" s="231">
        <v>5.0000000000000001E-4</v>
      </c>
      <c r="O80" s="231">
        <f>ROUND(E80*N80,2)</f>
        <v>7.0000000000000007E-2</v>
      </c>
      <c r="P80" s="231">
        <v>0</v>
      </c>
      <c r="Q80" s="231">
        <f>ROUND(E80*P80,2)</f>
        <v>0</v>
      </c>
      <c r="R80" s="232" t="s">
        <v>209</v>
      </c>
      <c r="S80" s="232" t="s">
        <v>161</v>
      </c>
      <c r="T80" s="232" t="s">
        <v>260</v>
      </c>
      <c r="U80" s="232">
        <v>0</v>
      </c>
      <c r="V80" s="232">
        <f>ROUND(E80*U80,2)</f>
        <v>0</v>
      </c>
      <c r="W80" s="232"/>
      <c r="X80" s="232" t="s">
        <v>210</v>
      </c>
      <c r="Y80" s="232" t="s">
        <v>163</v>
      </c>
      <c r="Z80" s="212"/>
      <c r="AA80" s="212"/>
      <c r="AB80" s="212"/>
      <c r="AC80" s="212"/>
      <c r="AD80" s="212"/>
      <c r="AE80" s="212"/>
      <c r="AF80" s="212"/>
      <c r="AG80" s="212" t="s">
        <v>211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x14ac:dyDescent="0.2">
      <c r="A81" s="240" t="s">
        <v>156</v>
      </c>
      <c r="B81" s="241" t="s">
        <v>107</v>
      </c>
      <c r="C81" s="259" t="s">
        <v>108</v>
      </c>
      <c r="D81" s="242"/>
      <c r="E81" s="243"/>
      <c r="F81" s="244"/>
      <c r="G81" s="245">
        <f>SUMIF(AG82:AG88,"&lt;&gt;NOR",G82:G88)</f>
        <v>0</v>
      </c>
      <c r="H81" s="239"/>
      <c r="I81" s="239">
        <f>SUM(I82:I88)</f>
        <v>0</v>
      </c>
      <c r="J81" s="239"/>
      <c r="K81" s="239">
        <f>SUM(K82:K88)</f>
        <v>0</v>
      </c>
      <c r="L81" s="239"/>
      <c r="M81" s="239">
        <f>SUM(M82:M88)</f>
        <v>0</v>
      </c>
      <c r="N81" s="238"/>
      <c r="O81" s="238">
        <f>SUM(O82:O88)</f>
        <v>5.41</v>
      </c>
      <c r="P81" s="238"/>
      <c r="Q81" s="238">
        <f>SUM(Q82:Q88)</f>
        <v>0</v>
      </c>
      <c r="R81" s="239"/>
      <c r="S81" s="239"/>
      <c r="T81" s="239"/>
      <c r="U81" s="239"/>
      <c r="V81" s="239">
        <f>SUM(V82:V88)</f>
        <v>6.12</v>
      </c>
      <c r="W81" s="239"/>
      <c r="X81" s="239"/>
      <c r="Y81" s="239"/>
      <c r="AG81" t="s">
        <v>157</v>
      </c>
    </row>
    <row r="82" spans="1:60" outlineLevel="1" x14ac:dyDescent="0.2">
      <c r="A82" s="247">
        <v>33</v>
      </c>
      <c r="B82" s="248" t="s">
        <v>261</v>
      </c>
      <c r="C82" s="260" t="s">
        <v>262</v>
      </c>
      <c r="D82" s="249" t="s">
        <v>263</v>
      </c>
      <c r="E82" s="250">
        <v>20.7</v>
      </c>
      <c r="F82" s="251"/>
      <c r="G82" s="252">
        <f>ROUND(E82*F82,2)</f>
        <v>0</v>
      </c>
      <c r="H82" s="233"/>
      <c r="I82" s="232">
        <f>ROUND(E82*H82,2)</f>
        <v>0</v>
      </c>
      <c r="J82" s="233"/>
      <c r="K82" s="232">
        <f>ROUND(E82*J82,2)</f>
        <v>0</v>
      </c>
      <c r="L82" s="232">
        <v>21</v>
      </c>
      <c r="M82" s="232">
        <f>G82*(1+L82/100)</f>
        <v>0</v>
      </c>
      <c r="N82" s="231">
        <v>0.15673999999999999</v>
      </c>
      <c r="O82" s="231">
        <f>ROUND(E82*N82,2)</f>
        <v>3.24</v>
      </c>
      <c r="P82" s="231">
        <v>0</v>
      </c>
      <c r="Q82" s="231">
        <f>ROUND(E82*P82,2)</f>
        <v>0</v>
      </c>
      <c r="R82" s="232"/>
      <c r="S82" s="232" t="s">
        <v>161</v>
      </c>
      <c r="T82" s="232" t="s">
        <v>161</v>
      </c>
      <c r="U82" s="232">
        <v>0.29548000000000002</v>
      </c>
      <c r="V82" s="232">
        <f>ROUND(E82*U82,2)</f>
        <v>6.12</v>
      </c>
      <c r="W82" s="232"/>
      <c r="X82" s="232" t="s">
        <v>162</v>
      </c>
      <c r="Y82" s="232" t="s">
        <v>163</v>
      </c>
      <c r="Z82" s="212"/>
      <c r="AA82" s="212"/>
      <c r="AB82" s="212"/>
      <c r="AC82" s="212"/>
      <c r="AD82" s="212"/>
      <c r="AE82" s="212"/>
      <c r="AF82" s="212"/>
      <c r="AG82" s="212" t="s">
        <v>164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29"/>
      <c r="B83" s="230"/>
      <c r="C83" s="261" t="s">
        <v>264</v>
      </c>
      <c r="D83" s="234"/>
      <c r="E83" s="235">
        <v>20.7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166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2.5" outlineLevel="1" x14ac:dyDescent="0.2">
      <c r="A84" s="247">
        <v>34</v>
      </c>
      <c r="B84" s="248" t="s">
        <v>265</v>
      </c>
      <c r="C84" s="260" t="s">
        <v>266</v>
      </c>
      <c r="D84" s="249" t="s">
        <v>267</v>
      </c>
      <c r="E84" s="250">
        <v>78.400000000000006</v>
      </c>
      <c r="F84" s="251"/>
      <c r="G84" s="252">
        <f>ROUND(E84*F84,2)</f>
        <v>0</v>
      </c>
      <c r="H84" s="233"/>
      <c r="I84" s="232">
        <f>ROUND(E84*H84,2)</f>
        <v>0</v>
      </c>
      <c r="J84" s="233"/>
      <c r="K84" s="232">
        <f>ROUND(E84*J84,2)</f>
        <v>0</v>
      </c>
      <c r="L84" s="232">
        <v>21</v>
      </c>
      <c r="M84" s="232">
        <f>G84*(1+L84/100)</f>
        <v>0</v>
      </c>
      <c r="N84" s="231">
        <v>0</v>
      </c>
      <c r="O84" s="231">
        <f>ROUND(E84*N84,2)</f>
        <v>0</v>
      </c>
      <c r="P84" s="231">
        <v>0</v>
      </c>
      <c r="Q84" s="231">
        <f>ROUND(E84*P84,2)</f>
        <v>0</v>
      </c>
      <c r="R84" s="232"/>
      <c r="S84" s="232" t="s">
        <v>204</v>
      </c>
      <c r="T84" s="232" t="s">
        <v>240</v>
      </c>
      <c r="U84" s="232">
        <v>0</v>
      </c>
      <c r="V84" s="232">
        <f>ROUND(E84*U84,2)</f>
        <v>0</v>
      </c>
      <c r="W84" s="232"/>
      <c r="X84" s="232" t="s">
        <v>162</v>
      </c>
      <c r="Y84" s="232" t="s">
        <v>163</v>
      </c>
      <c r="Z84" s="212"/>
      <c r="AA84" s="212"/>
      <c r="AB84" s="212"/>
      <c r="AC84" s="212"/>
      <c r="AD84" s="212"/>
      <c r="AE84" s="212"/>
      <c r="AF84" s="212"/>
      <c r="AG84" s="212" t="s">
        <v>164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29"/>
      <c r="B85" s="230"/>
      <c r="C85" s="261" t="s">
        <v>268</v>
      </c>
      <c r="D85" s="234"/>
      <c r="E85" s="235">
        <v>78.400000000000006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166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47">
        <v>35</v>
      </c>
      <c r="B86" s="248" t="s">
        <v>269</v>
      </c>
      <c r="C86" s="260" t="s">
        <v>270</v>
      </c>
      <c r="D86" s="249" t="s">
        <v>263</v>
      </c>
      <c r="E86" s="250">
        <v>21.734999999999999</v>
      </c>
      <c r="F86" s="251"/>
      <c r="G86" s="252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21</v>
      </c>
      <c r="M86" s="232">
        <f>G86*(1+L86/100)</f>
        <v>0</v>
      </c>
      <c r="N86" s="231">
        <v>0.1</v>
      </c>
      <c r="O86" s="231">
        <f>ROUND(E86*N86,2)</f>
        <v>2.17</v>
      </c>
      <c r="P86" s="231">
        <v>0</v>
      </c>
      <c r="Q86" s="231">
        <f>ROUND(E86*P86,2)</f>
        <v>0</v>
      </c>
      <c r="R86" s="232" t="s">
        <v>209</v>
      </c>
      <c r="S86" s="232" t="s">
        <v>161</v>
      </c>
      <c r="T86" s="232" t="s">
        <v>161</v>
      </c>
      <c r="U86" s="232">
        <v>0</v>
      </c>
      <c r="V86" s="232">
        <f>ROUND(E86*U86,2)</f>
        <v>0</v>
      </c>
      <c r="W86" s="232"/>
      <c r="X86" s="232" t="s">
        <v>210</v>
      </c>
      <c r="Y86" s="232" t="s">
        <v>163</v>
      </c>
      <c r="Z86" s="212"/>
      <c r="AA86" s="212"/>
      <c r="AB86" s="212"/>
      <c r="AC86" s="212"/>
      <c r="AD86" s="212"/>
      <c r="AE86" s="212"/>
      <c r="AF86" s="212"/>
      <c r="AG86" s="212" t="s">
        <v>211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29"/>
      <c r="B87" s="230"/>
      <c r="C87" s="261" t="s">
        <v>271</v>
      </c>
      <c r="D87" s="234"/>
      <c r="E87" s="235">
        <v>20.7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166</v>
      </c>
      <c r="AH87" s="212">
        <v>5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62" t="s">
        <v>254</v>
      </c>
      <c r="D88" s="236"/>
      <c r="E88" s="237">
        <v>1.0349999999999999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166</v>
      </c>
      <c r="AH88" s="212">
        <v>4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x14ac:dyDescent="0.2">
      <c r="A89" s="240" t="s">
        <v>156</v>
      </c>
      <c r="B89" s="241" t="s">
        <v>111</v>
      </c>
      <c r="C89" s="259" t="s">
        <v>112</v>
      </c>
      <c r="D89" s="242"/>
      <c r="E89" s="243"/>
      <c r="F89" s="244"/>
      <c r="G89" s="245">
        <f>SUMIF(AG90:AG90,"&lt;&gt;NOR",G90:G90)</f>
        <v>0</v>
      </c>
      <c r="H89" s="239"/>
      <c r="I89" s="239">
        <f>SUM(I90:I90)</f>
        <v>0</v>
      </c>
      <c r="J89" s="239"/>
      <c r="K89" s="239">
        <f>SUM(K90:K90)</f>
        <v>0</v>
      </c>
      <c r="L89" s="239"/>
      <c r="M89" s="239">
        <f>SUM(M90:M90)</f>
        <v>0</v>
      </c>
      <c r="N89" s="238"/>
      <c r="O89" s="238">
        <f>SUM(O90:O90)</f>
        <v>0</v>
      </c>
      <c r="P89" s="238"/>
      <c r="Q89" s="238">
        <f>SUM(Q90:Q90)</f>
        <v>0</v>
      </c>
      <c r="R89" s="239"/>
      <c r="S89" s="239"/>
      <c r="T89" s="239"/>
      <c r="U89" s="239"/>
      <c r="V89" s="239">
        <f>SUM(V90:V90)</f>
        <v>123.89</v>
      </c>
      <c r="W89" s="239"/>
      <c r="X89" s="239"/>
      <c r="Y89" s="239"/>
      <c r="AG89" t="s">
        <v>157</v>
      </c>
    </row>
    <row r="90" spans="1:60" outlineLevel="1" x14ac:dyDescent="0.2">
      <c r="A90" s="253">
        <v>36</v>
      </c>
      <c r="B90" s="254" t="s">
        <v>272</v>
      </c>
      <c r="C90" s="263" t="s">
        <v>273</v>
      </c>
      <c r="D90" s="255" t="s">
        <v>200</v>
      </c>
      <c r="E90" s="256">
        <v>317.66298</v>
      </c>
      <c r="F90" s="257"/>
      <c r="G90" s="258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21</v>
      </c>
      <c r="M90" s="232">
        <f>G90*(1+L90/100)</f>
        <v>0</v>
      </c>
      <c r="N90" s="231">
        <v>0</v>
      </c>
      <c r="O90" s="231">
        <f>ROUND(E90*N90,2)</f>
        <v>0</v>
      </c>
      <c r="P90" s="231">
        <v>0</v>
      </c>
      <c r="Q90" s="231">
        <f>ROUND(E90*P90,2)</f>
        <v>0</v>
      </c>
      <c r="R90" s="232"/>
      <c r="S90" s="232" t="s">
        <v>161</v>
      </c>
      <c r="T90" s="232" t="s">
        <v>161</v>
      </c>
      <c r="U90" s="232">
        <v>0.39</v>
      </c>
      <c r="V90" s="232">
        <f>ROUND(E90*U90,2)</f>
        <v>123.89</v>
      </c>
      <c r="W90" s="232"/>
      <c r="X90" s="232" t="s">
        <v>274</v>
      </c>
      <c r="Y90" s="232" t="s">
        <v>163</v>
      </c>
      <c r="Z90" s="212"/>
      <c r="AA90" s="212"/>
      <c r="AB90" s="212"/>
      <c r="AC90" s="212"/>
      <c r="AD90" s="212"/>
      <c r="AE90" s="212"/>
      <c r="AF90" s="212"/>
      <c r="AG90" s="212" t="s">
        <v>275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x14ac:dyDescent="0.2">
      <c r="A91" s="240" t="s">
        <v>156</v>
      </c>
      <c r="B91" s="241" t="s">
        <v>125</v>
      </c>
      <c r="C91" s="259" t="s">
        <v>126</v>
      </c>
      <c r="D91" s="242"/>
      <c r="E91" s="243"/>
      <c r="F91" s="244"/>
      <c r="G91" s="245">
        <f>SUMIF(AG92:AG92,"&lt;&gt;NOR",G92:G92)</f>
        <v>0</v>
      </c>
      <c r="H91" s="239"/>
      <c r="I91" s="239">
        <f>SUM(I92:I92)</f>
        <v>0</v>
      </c>
      <c r="J91" s="239"/>
      <c r="K91" s="239">
        <f>SUM(K92:K92)</f>
        <v>0</v>
      </c>
      <c r="L91" s="239"/>
      <c r="M91" s="239">
        <f>SUM(M92:M92)</f>
        <v>0</v>
      </c>
      <c r="N91" s="238"/>
      <c r="O91" s="238">
        <f>SUM(O92:O92)</f>
        <v>0</v>
      </c>
      <c r="P91" s="238"/>
      <c r="Q91" s="238">
        <f>SUM(Q92:Q92)</f>
        <v>0</v>
      </c>
      <c r="R91" s="239"/>
      <c r="S91" s="239"/>
      <c r="T91" s="239"/>
      <c r="U91" s="239"/>
      <c r="V91" s="239">
        <f>SUM(V92:V92)</f>
        <v>0</v>
      </c>
      <c r="W91" s="239"/>
      <c r="X91" s="239"/>
      <c r="Y91" s="239"/>
      <c r="AG91" t="s">
        <v>157</v>
      </c>
    </row>
    <row r="92" spans="1:60" ht="22.5" outlineLevel="1" x14ac:dyDescent="0.2">
      <c r="A92" s="247">
        <v>37</v>
      </c>
      <c r="B92" s="248" t="s">
        <v>276</v>
      </c>
      <c r="C92" s="260" t="s">
        <v>277</v>
      </c>
      <c r="D92" s="249" t="s">
        <v>200</v>
      </c>
      <c r="E92" s="250">
        <v>0.40400000000000003</v>
      </c>
      <c r="F92" s="251"/>
      <c r="G92" s="252">
        <f>ROUND(E92*F92,2)</f>
        <v>0</v>
      </c>
      <c r="H92" s="233"/>
      <c r="I92" s="232">
        <f>ROUND(E92*H92,2)</f>
        <v>0</v>
      </c>
      <c r="J92" s="233"/>
      <c r="K92" s="232">
        <f>ROUND(E92*J92,2)</f>
        <v>0</v>
      </c>
      <c r="L92" s="232">
        <v>21</v>
      </c>
      <c r="M92" s="232">
        <f>G92*(1+L92/100)</f>
        <v>0</v>
      </c>
      <c r="N92" s="231">
        <v>0</v>
      </c>
      <c r="O92" s="231">
        <f>ROUND(E92*N92,2)</f>
        <v>0</v>
      </c>
      <c r="P92" s="231">
        <v>0</v>
      </c>
      <c r="Q92" s="231">
        <f>ROUND(E92*P92,2)</f>
        <v>0</v>
      </c>
      <c r="R92" s="232"/>
      <c r="S92" s="232" t="s">
        <v>161</v>
      </c>
      <c r="T92" s="232" t="s">
        <v>161</v>
      </c>
      <c r="U92" s="232">
        <v>0</v>
      </c>
      <c r="V92" s="232">
        <f>ROUND(E92*U92,2)</f>
        <v>0</v>
      </c>
      <c r="W92" s="232"/>
      <c r="X92" s="232" t="s">
        <v>278</v>
      </c>
      <c r="Y92" s="232" t="s">
        <v>163</v>
      </c>
      <c r="Z92" s="212"/>
      <c r="AA92" s="212"/>
      <c r="AB92" s="212"/>
      <c r="AC92" s="212"/>
      <c r="AD92" s="212"/>
      <c r="AE92" s="212"/>
      <c r="AF92" s="212"/>
      <c r="AG92" s="212" t="s">
        <v>279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x14ac:dyDescent="0.2">
      <c r="A93" s="3"/>
      <c r="B93" s="4"/>
      <c r="C93" s="264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AE93">
        <v>12</v>
      </c>
      <c r="AF93">
        <v>21</v>
      </c>
      <c r="AG93" t="s">
        <v>142</v>
      </c>
    </row>
    <row r="94" spans="1:60" x14ac:dyDescent="0.2">
      <c r="A94" s="215"/>
      <c r="B94" s="216" t="s">
        <v>31</v>
      </c>
      <c r="C94" s="265"/>
      <c r="D94" s="217"/>
      <c r="E94" s="218"/>
      <c r="F94" s="218"/>
      <c r="G94" s="246">
        <f>G8+G41+G81+G89+G91</f>
        <v>0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f>SUMIF(L7:L92,AE93,G7:G92)</f>
        <v>0</v>
      </c>
      <c r="AF94">
        <f>SUMIF(L7:L92,AF93,G7:G92)</f>
        <v>0</v>
      </c>
      <c r="AG94" t="s">
        <v>280</v>
      </c>
    </row>
    <row r="95" spans="1:60" x14ac:dyDescent="0.2">
      <c r="A95" s="3"/>
      <c r="B95" s="4"/>
      <c r="C95" s="264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A96" s="3"/>
      <c r="B96" s="4"/>
      <c r="C96" s="264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219" t="s">
        <v>281</v>
      </c>
      <c r="B97" s="219"/>
      <c r="C97" s="26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20"/>
      <c r="B98" s="221"/>
      <c r="C98" s="267"/>
      <c r="D98" s="221"/>
      <c r="E98" s="221"/>
      <c r="F98" s="221"/>
      <c r="G98" s="222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G98" t="s">
        <v>282</v>
      </c>
    </row>
    <row r="99" spans="1:33" x14ac:dyDescent="0.2">
      <c r="A99" s="223"/>
      <c r="B99" s="224"/>
      <c r="C99" s="268"/>
      <c r="D99" s="224"/>
      <c r="E99" s="224"/>
      <c r="F99" s="224"/>
      <c r="G99" s="225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223"/>
      <c r="B100" s="224"/>
      <c r="C100" s="268"/>
      <c r="D100" s="224"/>
      <c r="E100" s="224"/>
      <c r="F100" s="224"/>
      <c r="G100" s="225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23"/>
      <c r="B101" s="224"/>
      <c r="C101" s="268"/>
      <c r="D101" s="224"/>
      <c r="E101" s="224"/>
      <c r="F101" s="224"/>
      <c r="G101" s="225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226"/>
      <c r="B102" s="227"/>
      <c r="C102" s="269"/>
      <c r="D102" s="227"/>
      <c r="E102" s="227"/>
      <c r="F102" s="227"/>
      <c r="G102" s="228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A103" s="3"/>
      <c r="B103" s="4"/>
      <c r="C103" s="264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">
      <c r="C104" s="270"/>
      <c r="D104" s="10"/>
      <c r="AG104" t="s">
        <v>283</v>
      </c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97:C97"/>
    <mergeCell ref="A98:G102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D90C2-0023-4BA3-81C5-AB609913737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56</v>
      </c>
      <c r="C3" s="201" t="s">
        <v>57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54</v>
      </c>
      <c r="C4" s="204" t="s">
        <v>58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156</v>
      </c>
      <c r="B8" s="241" t="s">
        <v>99</v>
      </c>
      <c r="C8" s="259" t="s">
        <v>100</v>
      </c>
      <c r="D8" s="242"/>
      <c r="E8" s="243"/>
      <c r="F8" s="244"/>
      <c r="G8" s="245">
        <f>SUMIF(AG9:AG12,"&lt;&gt;NOR",G9:G12)</f>
        <v>0</v>
      </c>
      <c r="H8" s="239"/>
      <c r="I8" s="239">
        <f>SUM(I9:I12)</f>
        <v>0</v>
      </c>
      <c r="J8" s="239"/>
      <c r="K8" s="239">
        <f>SUM(K9:K12)</f>
        <v>0</v>
      </c>
      <c r="L8" s="239"/>
      <c r="M8" s="239">
        <f>SUM(M9:M12)</f>
        <v>0</v>
      </c>
      <c r="N8" s="238"/>
      <c r="O8" s="238">
        <f>SUM(O9:O12)</f>
        <v>0</v>
      </c>
      <c r="P8" s="238"/>
      <c r="Q8" s="238">
        <f>SUM(Q9:Q12)</f>
        <v>0</v>
      </c>
      <c r="R8" s="239"/>
      <c r="S8" s="239"/>
      <c r="T8" s="239"/>
      <c r="U8" s="239"/>
      <c r="V8" s="239">
        <f>SUM(V9:V12)</f>
        <v>2.1800000000000002</v>
      </c>
      <c r="W8" s="239"/>
      <c r="X8" s="239"/>
      <c r="Y8" s="239"/>
      <c r="AG8" t="s">
        <v>157</v>
      </c>
    </row>
    <row r="9" spans="1:60" ht="22.5" outlineLevel="1" x14ac:dyDescent="0.2">
      <c r="A9" s="253">
        <v>1</v>
      </c>
      <c r="B9" s="254" t="s">
        <v>284</v>
      </c>
      <c r="C9" s="263" t="s">
        <v>285</v>
      </c>
      <c r="D9" s="255" t="s">
        <v>286</v>
      </c>
      <c r="E9" s="256">
        <v>2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204</v>
      </c>
      <c r="T9" s="232" t="s">
        <v>240</v>
      </c>
      <c r="U9" s="232">
        <v>0</v>
      </c>
      <c r="V9" s="232">
        <f>ROUND(E9*U9,2)</f>
        <v>0</v>
      </c>
      <c r="W9" s="232"/>
      <c r="X9" s="232" t="s">
        <v>162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164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1" x14ac:dyDescent="0.2">
      <c r="A10" s="253">
        <v>2</v>
      </c>
      <c r="B10" s="254" t="s">
        <v>287</v>
      </c>
      <c r="C10" s="263" t="s">
        <v>288</v>
      </c>
      <c r="D10" s="255" t="s">
        <v>160</v>
      </c>
      <c r="E10" s="256">
        <v>3</v>
      </c>
      <c r="F10" s="257"/>
      <c r="G10" s="258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21</v>
      </c>
      <c r="M10" s="232">
        <f>G10*(1+L10/100)</f>
        <v>0</v>
      </c>
      <c r="N10" s="231">
        <v>0</v>
      </c>
      <c r="O10" s="231">
        <f>ROUND(E10*N10,2)</f>
        <v>0</v>
      </c>
      <c r="P10" s="231">
        <v>0</v>
      </c>
      <c r="Q10" s="231">
        <f>ROUND(E10*P10,2)</f>
        <v>0</v>
      </c>
      <c r="R10" s="232"/>
      <c r="S10" s="232" t="s">
        <v>161</v>
      </c>
      <c r="T10" s="232" t="s">
        <v>161</v>
      </c>
      <c r="U10" s="232">
        <v>0.45</v>
      </c>
      <c r="V10" s="232">
        <f>ROUND(E10*U10,2)</f>
        <v>1.35</v>
      </c>
      <c r="W10" s="232"/>
      <c r="X10" s="232" t="s">
        <v>289</v>
      </c>
      <c r="Y10" s="232" t="s">
        <v>163</v>
      </c>
      <c r="Z10" s="212"/>
      <c r="AA10" s="212"/>
      <c r="AB10" s="212"/>
      <c r="AC10" s="212"/>
      <c r="AD10" s="212"/>
      <c r="AE10" s="212"/>
      <c r="AF10" s="212"/>
      <c r="AG10" s="212" t="s">
        <v>290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47">
        <v>3</v>
      </c>
      <c r="B11" s="248" t="s">
        <v>291</v>
      </c>
      <c r="C11" s="260" t="s">
        <v>292</v>
      </c>
      <c r="D11" s="249" t="s">
        <v>160</v>
      </c>
      <c r="E11" s="250">
        <v>3</v>
      </c>
      <c r="F11" s="251"/>
      <c r="G11" s="252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161</v>
      </c>
      <c r="T11" s="232" t="s">
        <v>161</v>
      </c>
      <c r="U11" s="232">
        <v>0.27600000000000002</v>
      </c>
      <c r="V11" s="232">
        <f>ROUND(E11*U11,2)</f>
        <v>0.83</v>
      </c>
      <c r="W11" s="232"/>
      <c r="X11" s="232" t="s">
        <v>289</v>
      </c>
      <c r="Y11" s="232" t="s">
        <v>163</v>
      </c>
      <c r="Z11" s="212"/>
      <c r="AA11" s="212"/>
      <c r="AB11" s="212"/>
      <c r="AC11" s="212"/>
      <c r="AD11" s="212"/>
      <c r="AE11" s="212"/>
      <c r="AF11" s="212"/>
      <c r="AG11" s="212" t="s">
        <v>290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9"/>
      <c r="B12" s="230"/>
      <c r="C12" s="274" t="s">
        <v>293</v>
      </c>
      <c r="D12" s="271"/>
      <c r="E12" s="271"/>
      <c r="F12" s="271"/>
      <c r="G12" s="271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294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40" t="s">
        <v>156</v>
      </c>
      <c r="B13" s="241" t="s">
        <v>105</v>
      </c>
      <c r="C13" s="259" t="s">
        <v>106</v>
      </c>
      <c r="D13" s="242"/>
      <c r="E13" s="243"/>
      <c r="F13" s="244"/>
      <c r="G13" s="245">
        <f>SUMIF(AG14:AG23,"&lt;&gt;NOR",G14:G23)</f>
        <v>0</v>
      </c>
      <c r="H13" s="239"/>
      <c r="I13" s="239">
        <f>SUM(I14:I23)</f>
        <v>0</v>
      </c>
      <c r="J13" s="239"/>
      <c r="K13" s="239">
        <f>SUM(K14:K23)</f>
        <v>0</v>
      </c>
      <c r="L13" s="239"/>
      <c r="M13" s="239">
        <f>SUM(M14:M23)</f>
        <v>0</v>
      </c>
      <c r="N13" s="238"/>
      <c r="O13" s="238">
        <f>SUM(O14:O23)</f>
        <v>48.3</v>
      </c>
      <c r="P13" s="238"/>
      <c r="Q13" s="238">
        <f>SUM(Q14:Q23)</f>
        <v>0</v>
      </c>
      <c r="R13" s="239"/>
      <c r="S13" s="239"/>
      <c r="T13" s="239"/>
      <c r="U13" s="239"/>
      <c r="V13" s="239">
        <f>SUM(V14:V23)</f>
        <v>381.34</v>
      </c>
      <c r="W13" s="239"/>
      <c r="X13" s="239"/>
      <c r="Y13" s="239"/>
      <c r="AG13" t="s">
        <v>157</v>
      </c>
    </row>
    <row r="14" spans="1:60" ht="22.5" outlineLevel="1" x14ac:dyDescent="0.2">
      <c r="A14" s="253">
        <v>4</v>
      </c>
      <c r="B14" s="254" t="s">
        <v>295</v>
      </c>
      <c r="C14" s="263" t="s">
        <v>296</v>
      </c>
      <c r="D14" s="255" t="s">
        <v>297</v>
      </c>
      <c r="E14" s="256">
        <v>1</v>
      </c>
      <c r="F14" s="257"/>
      <c r="G14" s="25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204</v>
      </c>
      <c r="T14" s="232" t="s">
        <v>240</v>
      </c>
      <c r="U14" s="232">
        <v>0</v>
      </c>
      <c r="V14" s="232">
        <f>ROUND(E14*U14,2)</f>
        <v>0</v>
      </c>
      <c r="W14" s="232"/>
      <c r="X14" s="232" t="s">
        <v>162</v>
      </c>
      <c r="Y14" s="232" t="s">
        <v>163</v>
      </c>
      <c r="Z14" s="212"/>
      <c r="AA14" s="212"/>
      <c r="AB14" s="212"/>
      <c r="AC14" s="212"/>
      <c r="AD14" s="212"/>
      <c r="AE14" s="212"/>
      <c r="AF14" s="212"/>
      <c r="AG14" s="212" t="s">
        <v>164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3">
        <v>5</v>
      </c>
      <c r="B15" s="254" t="s">
        <v>298</v>
      </c>
      <c r="C15" s="263" t="s">
        <v>299</v>
      </c>
      <c r="D15" s="255" t="s">
        <v>297</v>
      </c>
      <c r="E15" s="256">
        <v>1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204</v>
      </c>
      <c r="T15" s="232" t="s">
        <v>240</v>
      </c>
      <c r="U15" s="232">
        <v>0</v>
      </c>
      <c r="V15" s="232">
        <f>ROUND(E15*U15,2)</f>
        <v>0</v>
      </c>
      <c r="W15" s="232"/>
      <c r="X15" s="232" t="s">
        <v>162</v>
      </c>
      <c r="Y15" s="232" t="s">
        <v>163</v>
      </c>
      <c r="Z15" s="212"/>
      <c r="AA15" s="212"/>
      <c r="AB15" s="212"/>
      <c r="AC15" s="212"/>
      <c r="AD15" s="212"/>
      <c r="AE15" s="212"/>
      <c r="AF15" s="212"/>
      <c r="AG15" s="212" t="s">
        <v>164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45" outlineLevel="1" x14ac:dyDescent="0.2">
      <c r="A16" s="247">
        <v>6</v>
      </c>
      <c r="B16" s="248" t="s">
        <v>300</v>
      </c>
      <c r="C16" s="260" t="s">
        <v>301</v>
      </c>
      <c r="D16" s="249" t="s">
        <v>263</v>
      </c>
      <c r="E16" s="250">
        <v>82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1">
        <v>0.58713000000000004</v>
      </c>
      <c r="O16" s="231">
        <f>ROUND(E16*N16,2)</f>
        <v>48.14</v>
      </c>
      <c r="P16" s="231">
        <v>0</v>
      </c>
      <c r="Q16" s="231">
        <f>ROUND(E16*P16,2)</f>
        <v>0</v>
      </c>
      <c r="R16" s="232"/>
      <c r="S16" s="232" t="s">
        <v>204</v>
      </c>
      <c r="T16" s="232" t="s">
        <v>240</v>
      </c>
      <c r="U16" s="232">
        <v>4.6500000000000004</v>
      </c>
      <c r="V16" s="232">
        <f>ROUND(E16*U16,2)</f>
        <v>381.3</v>
      </c>
      <c r="W16" s="232"/>
      <c r="X16" s="232" t="s">
        <v>289</v>
      </c>
      <c r="Y16" s="232" t="s">
        <v>163</v>
      </c>
      <c r="Z16" s="212"/>
      <c r="AA16" s="212"/>
      <c r="AB16" s="212"/>
      <c r="AC16" s="212"/>
      <c r="AD16" s="212"/>
      <c r="AE16" s="212"/>
      <c r="AF16" s="212"/>
      <c r="AG16" s="212" t="s">
        <v>290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74" t="s">
        <v>302</v>
      </c>
      <c r="D17" s="271"/>
      <c r="E17" s="271"/>
      <c r="F17" s="271"/>
      <c r="G17" s="271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294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45" outlineLevel="1" x14ac:dyDescent="0.2">
      <c r="A18" s="247">
        <v>7</v>
      </c>
      <c r="B18" s="248" t="s">
        <v>303</v>
      </c>
      <c r="C18" s="260" t="s">
        <v>304</v>
      </c>
      <c r="D18" s="249" t="s">
        <v>305</v>
      </c>
      <c r="E18" s="250">
        <v>3</v>
      </c>
      <c r="F18" s="251"/>
      <c r="G18" s="252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4.1099999999999998E-2</v>
      </c>
      <c r="O18" s="231">
        <f>ROUND(E18*N18,2)</f>
        <v>0.12</v>
      </c>
      <c r="P18" s="231">
        <v>0</v>
      </c>
      <c r="Q18" s="231">
        <f>ROUND(E18*P18,2)</f>
        <v>0</v>
      </c>
      <c r="R18" s="232"/>
      <c r="S18" s="232" t="s">
        <v>204</v>
      </c>
      <c r="T18" s="232" t="s">
        <v>240</v>
      </c>
      <c r="U18" s="232">
        <v>0.01</v>
      </c>
      <c r="V18" s="232">
        <f>ROUND(E18*U18,2)</f>
        <v>0.03</v>
      </c>
      <c r="W18" s="232"/>
      <c r="X18" s="232" t="s">
        <v>289</v>
      </c>
      <c r="Y18" s="232" t="s">
        <v>163</v>
      </c>
      <c r="Z18" s="212"/>
      <c r="AA18" s="212"/>
      <c r="AB18" s="212"/>
      <c r="AC18" s="212"/>
      <c r="AD18" s="212"/>
      <c r="AE18" s="212"/>
      <c r="AF18" s="212"/>
      <c r="AG18" s="212" t="s">
        <v>290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2" x14ac:dyDescent="0.2">
      <c r="A19" s="229"/>
      <c r="B19" s="230"/>
      <c r="C19" s="274" t="s">
        <v>306</v>
      </c>
      <c r="D19" s="271"/>
      <c r="E19" s="271"/>
      <c r="F19" s="271"/>
      <c r="G19" s="271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294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72" t="str">
        <f>C19</f>
        <v>Plastové dno, šachta z korugované trouby, těsnění, šachtová roura teleskopická, čtvercový rám do teleskopické trouby, poklop litinový.</v>
      </c>
      <c r="BB19" s="212"/>
      <c r="BC19" s="212"/>
      <c r="BD19" s="212"/>
      <c r="BE19" s="212"/>
      <c r="BF19" s="212"/>
      <c r="BG19" s="212"/>
      <c r="BH19" s="212"/>
    </row>
    <row r="20" spans="1:60" ht="45" outlineLevel="1" x14ac:dyDescent="0.2">
      <c r="A20" s="247">
        <v>8</v>
      </c>
      <c r="B20" s="248" t="s">
        <v>307</v>
      </c>
      <c r="C20" s="260" t="s">
        <v>308</v>
      </c>
      <c r="D20" s="249" t="s">
        <v>305</v>
      </c>
      <c r="E20" s="250">
        <v>1</v>
      </c>
      <c r="F20" s="251"/>
      <c r="G20" s="252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1">
        <v>3.6920000000000001E-2</v>
      </c>
      <c r="O20" s="231">
        <f>ROUND(E20*N20,2)</f>
        <v>0.04</v>
      </c>
      <c r="P20" s="231">
        <v>0</v>
      </c>
      <c r="Q20" s="231">
        <f>ROUND(E20*P20,2)</f>
        <v>0</v>
      </c>
      <c r="R20" s="232"/>
      <c r="S20" s="232" t="s">
        <v>204</v>
      </c>
      <c r="T20" s="232" t="s">
        <v>240</v>
      </c>
      <c r="U20" s="232">
        <v>8.8000000000000005E-3</v>
      </c>
      <c r="V20" s="232">
        <f>ROUND(E20*U20,2)</f>
        <v>0.01</v>
      </c>
      <c r="W20" s="232"/>
      <c r="X20" s="232" t="s">
        <v>289</v>
      </c>
      <c r="Y20" s="232" t="s">
        <v>163</v>
      </c>
      <c r="Z20" s="212"/>
      <c r="AA20" s="212"/>
      <c r="AB20" s="212"/>
      <c r="AC20" s="212"/>
      <c r="AD20" s="212"/>
      <c r="AE20" s="212"/>
      <c r="AF20" s="212"/>
      <c r="AG20" s="212" t="s">
        <v>290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74" t="s">
        <v>309</v>
      </c>
      <c r="D21" s="271"/>
      <c r="E21" s="271"/>
      <c r="F21" s="271"/>
      <c r="G21" s="271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294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3" x14ac:dyDescent="0.2">
      <c r="A22" s="229"/>
      <c r="B22" s="230"/>
      <c r="C22" s="275" t="s">
        <v>306</v>
      </c>
      <c r="D22" s="273"/>
      <c r="E22" s="273"/>
      <c r="F22" s="273"/>
      <c r="G22" s="273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294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72" t="str">
        <f>C22</f>
        <v>Plastové dno, šachta z korugované trouby, těsnění, šachtová roura teleskopická, čtvercový rám do teleskopické trouby, poklop litinový.</v>
      </c>
      <c r="BB22" s="212"/>
      <c r="BC22" s="212"/>
      <c r="BD22" s="212"/>
      <c r="BE22" s="212"/>
      <c r="BF22" s="212"/>
      <c r="BG22" s="212"/>
      <c r="BH22" s="212"/>
    </row>
    <row r="23" spans="1:60" ht="22.5" outlineLevel="1" x14ac:dyDescent="0.2">
      <c r="A23" s="253">
        <v>9</v>
      </c>
      <c r="B23" s="254" t="s">
        <v>310</v>
      </c>
      <c r="C23" s="263" t="s">
        <v>311</v>
      </c>
      <c r="D23" s="255" t="s">
        <v>263</v>
      </c>
      <c r="E23" s="256">
        <v>82</v>
      </c>
      <c r="F23" s="257"/>
      <c r="G23" s="258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204</v>
      </c>
      <c r="T23" s="232" t="s">
        <v>240</v>
      </c>
      <c r="U23" s="232">
        <v>0</v>
      </c>
      <c r="V23" s="232">
        <f>ROUND(E23*U23,2)</f>
        <v>0</v>
      </c>
      <c r="W23" s="232"/>
      <c r="X23" s="232" t="s">
        <v>210</v>
      </c>
      <c r="Y23" s="232" t="s">
        <v>163</v>
      </c>
      <c r="Z23" s="212"/>
      <c r="AA23" s="212"/>
      <c r="AB23" s="212"/>
      <c r="AC23" s="212"/>
      <c r="AD23" s="212"/>
      <c r="AE23" s="212"/>
      <c r="AF23" s="212"/>
      <c r="AG23" s="212" t="s">
        <v>211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240" t="s">
        <v>156</v>
      </c>
      <c r="B24" s="241" t="s">
        <v>111</v>
      </c>
      <c r="C24" s="259" t="s">
        <v>112</v>
      </c>
      <c r="D24" s="242"/>
      <c r="E24" s="243"/>
      <c r="F24" s="244"/>
      <c r="G24" s="245">
        <f>SUMIF(AG25:AG26,"&lt;&gt;NOR",G25:G26)</f>
        <v>0</v>
      </c>
      <c r="H24" s="239"/>
      <c r="I24" s="239">
        <f>SUM(I25:I26)</f>
        <v>0</v>
      </c>
      <c r="J24" s="239"/>
      <c r="K24" s="239">
        <f>SUM(K25:K26)</f>
        <v>0</v>
      </c>
      <c r="L24" s="239"/>
      <c r="M24" s="239">
        <f>SUM(M25:M26)</f>
        <v>0</v>
      </c>
      <c r="N24" s="238"/>
      <c r="O24" s="238">
        <f>SUM(O25:O26)</f>
        <v>0</v>
      </c>
      <c r="P24" s="238"/>
      <c r="Q24" s="238">
        <f>SUM(Q25:Q26)</f>
        <v>0</v>
      </c>
      <c r="R24" s="239"/>
      <c r="S24" s="239"/>
      <c r="T24" s="239"/>
      <c r="U24" s="239"/>
      <c r="V24" s="239">
        <f>SUM(V25:V26)</f>
        <v>0.14000000000000001</v>
      </c>
      <c r="W24" s="239"/>
      <c r="X24" s="239"/>
      <c r="Y24" s="239"/>
      <c r="AG24" t="s">
        <v>157</v>
      </c>
    </row>
    <row r="25" spans="1:60" outlineLevel="1" x14ac:dyDescent="0.2">
      <c r="A25" s="247">
        <v>10</v>
      </c>
      <c r="B25" s="248" t="s">
        <v>312</v>
      </c>
      <c r="C25" s="260" t="s">
        <v>313</v>
      </c>
      <c r="D25" s="249" t="s">
        <v>200</v>
      </c>
      <c r="E25" s="250">
        <v>0.66515000000000002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161</v>
      </c>
      <c r="T25" s="232" t="s">
        <v>161</v>
      </c>
      <c r="U25" s="232">
        <v>0.21</v>
      </c>
      <c r="V25" s="232">
        <f>ROUND(E25*U25,2)</f>
        <v>0.14000000000000001</v>
      </c>
      <c r="W25" s="232"/>
      <c r="X25" s="232" t="s">
        <v>162</v>
      </c>
      <c r="Y25" s="232" t="s">
        <v>163</v>
      </c>
      <c r="Z25" s="212"/>
      <c r="AA25" s="212"/>
      <c r="AB25" s="212"/>
      <c r="AC25" s="212"/>
      <c r="AD25" s="212"/>
      <c r="AE25" s="212"/>
      <c r="AF25" s="212"/>
      <c r="AG25" s="212" t="s">
        <v>164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74" t="s">
        <v>314</v>
      </c>
      <c r="D26" s="271"/>
      <c r="E26" s="271"/>
      <c r="F26" s="271"/>
      <c r="G26" s="271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294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x14ac:dyDescent="0.2">
      <c r="A27" s="3"/>
      <c r="B27" s="4"/>
      <c r="C27" s="26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142</v>
      </c>
    </row>
    <row r="28" spans="1:60" x14ac:dyDescent="0.2">
      <c r="A28" s="215"/>
      <c r="B28" s="216" t="s">
        <v>31</v>
      </c>
      <c r="C28" s="265"/>
      <c r="D28" s="217"/>
      <c r="E28" s="218"/>
      <c r="F28" s="218"/>
      <c r="G28" s="246">
        <f>G8+G13+G24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280</v>
      </c>
    </row>
    <row r="29" spans="1:60" x14ac:dyDescent="0.2">
      <c r="A29" s="3"/>
      <c r="B29" s="4"/>
      <c r="C29" s="26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264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19" t="s">
        <v>281</v>
      </c>
      <c r="B31" s="219"/>
      <c r="C31" s="266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20"/>
      <c r="B32" s="221"/>
      <c r="C32" s="267"/>
      <c r="D32" s="221"/>
      <c r="E32" s="221"/>
      <c r="F32" s="221"/>
      <c r="G32" s="222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282</v>
      </c>
    </row>
    <row r="33" spans="1:33" x14ac:dyDescent="0.2">
      <c r="A33" s="223"/>
      <c r="B33" s="224"/>
      <c r="C33" s="268"/>
      <c r="D33" s="224"/>
      <c r="E33" s="224"/>
      <c r="F33" s="224"/>
      <c r="G33" s="225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3"/>
      <c r="B34" s="224"/>
      <c r="C34" s="268"/>
      <c r="D34" s="224"/>
      <c r="E34" s="224"/>
      <c r="F34" s="224"/>
      <c r="G34" s="225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3"/>
      <c r="B35" s="224"/>
      <c r="C35" s="268"/>
      <c r="D35" s="224"/>
      <c r="E35" s="224"/>
      <c r="F35" s="224"/>
      <c r="G35" s="225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26"/>
      <c r="B36" s="227"/>
      <c r="C36" s="269"/>
      <c r="D36" s="227"/>
      <c r="E36" s="227"/>
      <c r="F36" s="227"/>
      <c r="G36" s="228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264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270"/>
      <c r="D38" s="10"/>
      <c r="AG38" t="s">
        <v>283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2">
    <mergeCell ref="C22:G22"/>
    <mergeCell ref="C26:G26"/>
    <mergeCell ref="A1:G1"/>
    <mergeCell ref="C2:G2"/>
    <mergeCell ref="C3:G3"/>
    <mergeCell ref="C4:G4"/>
    <mergeCell ref="A31:C31"/>
    <mergeCell ref="A32:G36"/>
    <mergeCell ref="C12:G12"/>
    <mergeCell ref="C17:G17"/>
    <mergeCell ref="C19:G19"/>
    <mergeCell ref="C21:G21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44E24-E0BF-4F9E-AF2E-B8906BD963D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56</v>
      </c>
      <c r="C3" s="201" t="s">
        <v>57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59</v>
      </c>
      <c r="C4" s="204" t="s">
        <v>60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156</v>
      </c>
      <c r="B8" s="241" t="s">
        <v>99</v>
      </c>
      <c r="C8" s="259" t="s">
        <v>100</v>
      </c>
      <c r="D8" s="242"/>
      <c r="E8" s="243"/>
      <c r="F8" s="244"/>
      <c r="G8" s="245">
        <f>SUMIF(AG9:AG23,"&lt;&gt;NOR",G9:G23)</f>
        <v>0</v>
      </c>
      <c r="H8" s="239"/>
      <c r="I8" s="239">
        <f>SUM(I9:I23)</f>
        <v>0</v>
      </c>
      <c r="J8" s="239"/>
      <c r="K8" s="239">
        <f>SUM(K9:K23)</f>
        <v>0</v>
      </c>
      <c r="L8" s="239"/>
      <c r="M8" s="239">
        <f>SUM(M9:M23)</f>
        <v>0</v>
      </c>
      <c r="N8" s="238"/>
      <c r="O8" s="238">
        <f>SUM(O9:O23)</f>
        <v>0</v>
      </c>
      <c r="P8" s="238"/>
      <c r="Q8" s="238">
        <f>SUM(Q9:Q23)</f>
        <v>4.25</v>
      </c>
      <c r="R8" s="239"/>
      <c r="S8" s="239"/>
      <c r="T8" s="239"/>
      <c r="U8" s="239"/>
      <c r="V8" s="239">
        <f>SUM(V9:V23)</f>
        <v>6.620000000000001</v>
      </c>
      <c r="W8" s="239"/>
      <c r="X8" s="239"/>
      <c r="Y8" s="239"/>
      <c r="AG8" t="s">
        <v>157</v>
      </c>
    </row>
    <row r="9" spans="1:60" outlineLevel="1" x14ac:dyDescent="0.2">
      <c r="A9" s="247">
        <v>1</v>
      </c>
      <c r="B9" s="248" t="s">
        <v>315</v>
      </c>
      <c r="C9" s="260" t="s">
        <v>316</v>
      </c>
      <c r="D9" s="249" t="s">
        <v>182</v>
      </c>
      <c r="E9" s="250">
        <v>10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0.13800000000000001</v>
      </c>
      <c r="Q9" s="231">
        <f>ROUND(E9*P9,2)</f>
        <v>1.38</v>
      </c>
      <c r="R9" s="232"/>
      <c r="S9" s="232" t="s">
        <v>161</v>
      </c>
      <c r="T9" s="232" t="s">
        <v>161</v>
      </c>
      <c r="U9" s="232">
        <v>0.16</v>
      </c>
      <c r="V9" s="232">
        <f>ROUND(E9*U9,2)</f>
        <v>1.6</v>
      </c>
      <c r="W9" s="232"/>
      <c r="X9" s="232" t="s">
        <v>162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164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317</v>
      </c>
      <c r="D10" s="234"/>
      <c r="E10" s="235">
        <v>10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166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7">
        <v>2</v>
      </c>
      <c r="B11" s="248" t="s">
        <v>318</v>
      </c>
      <c r="C11" s="260" t="s">
        <v>319</v>
      </c>
      <c r="D11" s="249" t="s">
        <v>182</v>
      </c>
      <c r="E11" s="250">
        <v>5</v>
      </c>
      <c r="F11" s="251"/>
      <c r="G11" s="252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1">
        <v>0</v>
      </c>
      <c r="O11" s="231">
        <f>ROUND(E11*N11,2)</f>
        <v>0</v>
      </c>
      <c r="P11" s="231">
        <v>0.22500000000000001</v>
      </c>
      <c r="Q11" s="231">
        <f>ROUND(E11*P11,2)</f>
        <v>1.1299999999999999</v>
      </c>
      <c r="R11" s="232"/>
      <c r="S11" s="232" t="s">
        <v>161</v>
      </c>
      <c r="T11" s="232" t="s">
        <v>161</v>
      </c>
      <c r="U11" s="232">
        <v>0.14199999999999999</v>
      </c>
      <c r="V11" s="232">
        <f>ROUND(E11*U11,2)</f>
        <v>0.71</v>
      </c>
      <c r="W11" s="232"/>
      <c r="X11" s="232" t="s">
        <v>162</v>
      </c>
      <c r="Y11" s="232" t="s">
        <v>163</v>
      </c>
      <c r="Z11" s="212"/>
      <c r="AA11" s="212"/>
      <c r="AB11" s="212"/>
      <c r="AC11" s="212"/>
      <c r="AD11" s="212"/>
      <c r="AE11" s="212"/>
      <c r="AF11" s="212"/>
      <c r="AG11" s="212" t="s">
        <v>164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9"/>
      <c r="B12" s="230"/>
      <c r="C12" s="261" t="s">
        <v>320</v>
      </c>
      <c r="D12" s="234"/>
      <c r="E12" s="235">
        <v>5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166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47">
        <v>3</v>
      </c>
      <c r="B13" s="248" t="s">
        <v>321</v>
      </c>
      <c r="C13" s="260" t="s">
        <v>322</v>
      </c>
      <c r="D13" s="249" t="s">
        <v>182</v>
      </c>
      <c r="E13" s="250">
        <v>3</v>
      </c>
      <c r="F13" s="251"/>
      <c r="G13" s="252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1">
        <v>0</v>
      </c>
      <c r="O13" s="231">
        <f>ROUND(E13*N13,2)</f>
        <v>0</v>
      </c>
      <c r="P13" s="231">
        <v>0.22</v>
      </c>
      <c r="Q13" s="231">
        <f>ROUND(E13*P13,2)</f>
        <v>0.66</v>
      </c>
      <c r="R13" s="232"/>
      <c r="S13" s="232" t="s">
        <v>161</v>
      </c>
      <c r="T13" s="232" t="s">
        <v>161</v>
      </c>
      <c r="U13" s="232">
        <v>0.375</v>
      </c>
      <c r="V13" s="232">
        <f>ROUND(E13*U13,2)</f>
        <v>1.1299999999999999</v>
      </c>
      <c r="W13" s="232"/>
      <c r="X13" s="232" t="s">
        <v>162</v>
      </c>
      <c r="Y13" s="232" t="s">
        <v>163</v>
      </c>
      <c r="Z13" s="212"/>
      <c r="AA13" s="212"/>
      <c r="AB13" s="212"/>
      <c r="AC13" s="212"/>
      <c r="AD13" s="212"/>
      <c r="AE13" s="212"/>
      <c r="AF13" s="212"/>
      <c r="AG13" s="212" t="s">
        <v>164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1" t="s">
        <v>323</v>
      </c>
      <c r="D14" s="234"/>
      <c r="E14" s="235">
        <v>3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166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3">
        <v>4</v>
      </c>
      <c r="B15" s="254" t="s">
        <v>324</v>
      </c>
      <c r="C15" s="263" t="s">
        <v>325</v>
      </c>
      <c r="D15" s="255" t="s">
        <v>263</v>
      </c>
      <c r="E15" s="256">
        <v>2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0.27</v>
      </c>
      <c r="Q15" s="231">
        <f>ROUND(E15*P15,2)</f>
        <v>0.54</v>
      </c>
      <c r="R15" s="232"/>
      <c r="S15" s="232" t="s">
        <v>161</v>
      </c>
      <c r="T15" s="232" t="s">
        <v>161</v>
      </c>
      <c r="U15" s="232">
        <v>0.123</v>
      </c>
      <c r="V15" s="232">
        <f>ROUND(E15*U15,2)</f>
        <v>0.25</v>
      </c>
      <c r="W15" s="232"/>
      <c r="X15" s="232" t="s">
        <v>162</v>
      </c>
      <c r="Y15" s="232" t="s">
        <v>163</v>
      </c>
      <c r="Z15" s="212"/>
      <c r="AA15" s="212"/>
      <c r="AB15" s="212"/>
      <c r="AC15" s="212"/>
      <c r="AD15" s="212"/>
      <c r="AE15" s="212"/>
      <c r="AF15" s="212"/>
      <c r="AG15" s="212" t="s">
        <v>164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5</v>
      </c>
      <c r="B16" s="248" t="s">
        <v>326</v>
      </c>
      <c r="C16" s="260" t="s">
        <v>327</v>
      </c>
      <c r="D16" s="249" t="s">
        <v>263</v>
      </c>
      <c r="E16" s="250">
        <v>7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161</v>
      </c>
      <c r="T16" s="232" t="s">
        <v>161</v>
      </c>
      <c r="U16" s="232">
        <v>0.28000000000000003</v>
      </c>
      <c r="V16" s="232">
        <f>ROUND(E16*U16,2)</f>
        <v>1.96</v>
      </c>
      <c r="W16" s="232"/>
      <c r="X16" s="232" t="s">
        <v>162</v>
      </c>
      <c r="Y16" s="232" t="s">
        <v>163</v>
      </c>
      <c r="Z16" s="212"/>
      <c r="AA16" s="212"/>
      <c r="AB16" s="212"/>
      <c r="AC16" s="212"/>
      <c r="AD16" s="212"/>
      <c r="AE16" s="212"/>
      <c r="AF16" s="212"/>
      <c r="AG16" s="212" t="s">
        <v>164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1" t="s">
        <v>328</v>
      </c>
      <c r="D17" s="234"/>
      <c r="E17" s="235">
        <v>7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166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3">
        <v>6</v>
      </c>
      <c r="B18" s="254" t="s">
        <v>329</v>
      </c>
      <c r="C18" s="263" t="s">
        <v>330</v>
      </c>
      <c r="D18" s="255" t="s">
        <v>263</v>
      </c>
      <c r="E18" s="256">
        <v>2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</v>
      </c>
      <c r="O18" s="231">
        <f>ROUND(E18*N18,2)</f>
        <v>0</v>
      </c>
      <c r="P18" s="231">
        <v>0.27</v>
      </c>
      <c r="Q18" s="231">
        <f>ROUND(E18*P18,2)</f>
        <v>0.54</v>
      </c>
      <c r="R18" s="232"/>
      <c r="S18" s="232" t="s">
        <v>204</v>
      </c>
      <c r="T18" s="232" t="s">
        <v>240</v>
      </c>
      <c r="U18" s="232">
        <v>0.12</v>
      </c>
      <c r="V18" s="232">
        <f>ROUND(E18*U18,2)</f>
        <v>0.24</v>
      </c>
      <c r="W18" s="232"/>
      <c r="X18" s="232" t="s">
        <v>162</v>
      </c>
      <c r="Y18" s="232" t="s">
        <v>163</v>
      </c>
      <c r="Z18" s="212"/>
      <c r="AA18" s="212"/>
      <c r="AB18" s="212"/>
      <c r="AC18" s="212"/>
      <c r="AD18" s="212"/>
      <c r="AE18" s="212"/>
      <c r="AF18" s="212"/>
      <c r="AG18" s="212" t="s">
        <v>164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7</v>
      </c>
      <c r="B19" s="248" t="s">
        <v>287</v>
      </c>
      <c r="C19" s="260" t="s">
        <v>331</v>
      </c>
      <c r="D19" s="249" t="s">
        <v>160</v>
      </c>
      <c r="E19" s="250">
        <v>1</v>
      </c>
      <c r="F19" s="251"/>
      <c r="G19" s="252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204</v>
      </c>
      <c r="T19" s="232" t="s">
        <v>240</v>
      </c>
      <c r="U19" s="232">
        <v>0.44550000000000001</v>
      </c>
      <c r="V19" s="232">
        <f>ROUND(E19*U19,2)</f>
        <v>0.45</v>
      </c>
      <c r="W19" s="232"/>
      <c r="X19" s="232" t="s">
        <v>289</v>
      </c>
      <c r="Y19" s="232" t="s">
        <v>163</v>
      </c>
      <c r="Z19" s="212"/>
      <c r="AA19" s="212"/>
      <c r="AB19" s="212"/>
      <c r="AC19" s="212"/>
      <c r="AD19" s="212"/>
      <c r="AE19" s="212"/>
      <c r="AF19" s="212"/>
      <c r="AG19" s="212" t="s">
        <v>290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2" x14ac:dyDescent="0.2">
      <c r="A20" s="229"/>
      <c r="B20" s="230"/>
      <c r="C20" s="274" t="s">
        <v>332</v>
      </c>
      <c r="D20" s="271"/>
      <c r="E20" s="271"/>
      <c r="F20" s="271"/>
      <c r="G20" s="271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294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72" t="str">
        <f>C20</f>
        <v>se šikmými stěnami, s naložením na dopravní prostředek a s přemístěním a uložením na skládku, s urovnáním dna zářezu do předepsaného profilu a spádu.</v>
      </c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47">
        <v>8</v>
      </c>
      <c r="B21" s="248" t="s">
        <v>291</v>
      </c>
      <c r="C21" s="260" t="s">
        <v>292</v>
      </c>
      <c r="D21" s="249" t="s">
        <v>160</v>
      </c>
      <c r="E21" s="250">
        <v>1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204</v>
      </c>
      <c r="T21" s="232" t="s">
        <v>240</v>
      </c>
      <c r="U21" s="232">
        <v>0.27600000000000002</v>
      </c>
      <c r="V21" s="232">
        <f>ROUND(E21*U21,2)</f>
        <v>0.28000000000000003</v>
      </c>
      <c r="W21" s="232"/>
      <c r="X21" s="232" t="s">
        <v>289</v>
      </c>
      <c r="Y21" s="232" t="s">
        <v>163</v>
      </c>
      <c r="Z21" s="212"/>
      <c r="AA21" s="212"/>
      <c r="AB21" s="212"/>
      <c r="AC21" s="212"/>
      <c r="AD21" s="212"/>
      <c r="AE21" s="212"/>
      <c r="AF21" s="212"/>
      <c r="AG21" s="212" t="s">
        <v>290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74" t="s">
        <v>333</v>
      </c>
      <c r="D22" s="271"/>
      <c r="E22" s="271"/>
      <c r="F22" s="271"/>
      <c r="G22" s="271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294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75" t="s">
        <v>293</v>
      </c>
      <c r="D23" s="273"/>
      <c r="E23" s="273"/>
      <c r="F23" s="273"/>
      <c r="G23" s="273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294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240" t="s">
        <v>156</v>
      </c>
      <c r="B24" s="241" t="s">
        <v>103</v>
      </c>
      <c r="C24" s="259" t="s">
        <v>104</v>
      </c>
      <c r="D24" s="242"/>
      <c r="E24" s="243"/>
      <c r="F24" s="244"/>
      <c r="G24" s="245">
        <f>SUMIF(AG25:AG36,"&lt;&gt;NOR",G25:G36)</f>
        <v>0</v>
      </c>
      <c r="H24" s="239"/>
      <c r="I24" s="239">
        <f>SUM(I25:I36)</f>
        <v>0</v>
      </c>
      <c r="J24" s="239"/>
      <c r="K24" s="239">
        <f>SUM(K25:K36)</f>
        <v>0</v>
      </c>
      <c r="L24" s="239"/>
      <c r="M24" s="239">
        <f>SUM(M25:M36)</f>
        <v>0</v>
      </c>
      <c r="N24" s="238"/>
      <c r="O24" s="238">
        <f>SUM(O25:O36)</f>
        <v>4.68</v>
      </c>
      <c r="P24" s="238"/>
      <c r="Q24" s="238">
        <f>SUM(Q25:Q36)</f>
        <v>0</v>
      </c>
      <c r="R24" s="239"/>
      <c r="S24" s="239"/>
      <c r="T24" s="239"/>
      <c r="U24" s="239"/>
      <c r="V24" s="239">
        <f>SUM(V25:V36)</f>
        <v>6.01</v>
      </c>
      <c r="W24" s="239"/>
      <c r="X24" s="239"/>
      <c r="Y24" s="239"/>
      <c r="AG24" t="s">
        <v>157</v>
      </c>
    </row>
    <row r="25" spans="1:60" outlineLevel="1" x14ac:dyDescent="0.2">
      <c r="A25" s="247">
        <v>9</v>
      </c>
      <c r="B25" s="248" t="s">
        <v>334</v>
      </c>
      <c r="C25" s="260" t="s">
        <v>335</v>
      </c>
      <c r="D25" s="249" t="s">
        <v>182</v>
      </c>
      <c r="E25" s="250">
        <v>5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7.3899999999999993E-2</v>
      </c>
      <c r="O25" s="231">
        <f>ROUND(E25*N25,2)</f>
        <v>0.37</v>
      </c>
      <c r="P25" s="231">
        <v>0</v>
      </c>
      <c r="Q25" s="231">
        <f>ROUND(E25*P25,2)</f>
        <v>0</v>
      </c>
      <c r="R25" s="232"/>
      <c r="S25" s="232" t="s">
        <v>161</v>
      </c>
      <c r="T25" s="232" t="s">
        <v>161</v>
      </c>
      <c r="U25" s="232">
        <v>0.45200000000000001</v>
      </c>
      <c r="V25" s="232">
        <f>ROUND(E25*U25,2)</f>
        <v>2.2599999999999998</v>
      </c>
      <c r="W25" s="232"/>
      <c r="X25" s="232" t="s">
        <v>162</v>
      </c>
      <c r="Y25" s="232" t="s">
        <v>163</v>
      </c>
      <c r="Z25" s="212"/>
      <c r="AA25" s="212"/>
      <c r="AB25" s="212"/>
      <c r="AC25" s="212"/>
      <c r="AD25" s="212"/>
      <c r="AE25" s="212"/>
      <c r="AF25" s="212"/>
      <c r="AG25" s="212" t="s">
        <v>164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1" t="s">
        <v>336</v>
      </c>
      <c r="D26" s="234"/>
      <c r="E26" s="235">
        <v>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166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10</v>
      </c>
      <c r="B27" s="248" t="s">
        <v>337</v>
      </c>
      <c r="C27" s="260" t="s">
        <v>338</v>
      </c>
      <c r="D27" s="249" t="s">
        <v>182</v>
      </c>
      <c r="E27" s="250">
        <v>10</v>
      </c>
      <c r="F27" s="251"/>
      <c r="G27" s="252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7.1999999999999995E-2</v>
      </c>
      <c r="O27" s="231">
        <f>ROUND(E27*N27,2)</f>
        <v>0.72</v>
      </c>
      <c r="P27" s="231">
        <v>0</v>
      </c>
      <c r="Q27" s="231">
        <f>ROUND(E27*P27,2)</f>
        <v>0</v>
      </c>
      <c r="R27" s="232"/>
      <c r="S27" s="232" t="s">
        <v>161</v>
      </c>
      <c r="T27" s="232" t="s">
        <v>161</v>
      </c>
      <c r="U27" s="232">
        <v>0.375</v>
      </c>
      <c r="V27" s="232">
        <f>ROUND(E27*U27,2)</f>
        <v>3.75</v>
      </c>
      <c r="W27" s="232"/>
      <c r="X27" s="232" t="s">
        <v>162</v>
      </c>
      <c r="Y27" s="232" t="s">
        <v>163</v>
      </c>
      <c r="Z27" s="212"/>
      <c r="AA27" s="212"/>
      <c r="AB27" s="212"/>
      <c r="AC27" s="212"/>
      <c r="AD27" s="212"/>
      <c r="AE27" s="212"/>
      <c r="AF27" s="212"/>
      <c r="AG27" s="212" t="s">
        <v>164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1" t="s">
        <v>339</v>
      </c>
      <c r="D28" s="234"/>
      <c r="E28" s="235">
        <v>10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166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7">
        <v>11</v>
      </c>
      <c r="B29" s="248" t="s">
        <v>340</v>
      </c>
      <c r="C29" s="260" t="s">
        <v>341</v>
      </c>
      <c r="D29" s="249" t="s">
        <v>182</v>
      </c>
      <c r="E29" s="250">
        <v>3</v>
      </c>
      <c r="F29" s="251"/>
      <c r="G29" s="252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1">
        <v>1.19668</v>
      </c>
      <c r="O29" s="231">
        <f>ROUND(E29*N29,2)</f>
        <v>3.59</v>
      </c>
      <c r="P29" s="231">
        <v>0</v>
      </c>
      <c r="Q29" s="231">
        <f>ROUND(E29*P29,2)</f>
        <v>0</v>
      </c>
      <c r="R29" s="232"/>
      <c r="S29" s="232" t="s">
        <v>161</v>
      </c>
      <c r="T29" s="232" t="s">
        <v>342</v>
      </c>
      <c r="U29" s="232">
        <v>0</v>
      </c>
      <c r="V29" s="232">
        <f>ROUND(E29*U29,2)</f>
        <v>0</v>
      </c>
      <c r="W29" s="232"/>
      <c r="X29" s="232" t="s">
        <v>289</v>
      </c>
      <c r="Y29" s="232" t="s">
        <v>163</v>
      </c>
      <c r="Z29" s="212"/>
      <c r="AA29" s="212"/>
      <c r="AB29" s="212"/>
      <c r="AC29" s="212"/>
      <c r="AD29" s="212"/>
      <c r="AE29" s="212"/>
      <c r="AF29" s="212"/>
      <c r="AG29" s="212" t="s">
        <v>290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74" t="s">
        <v>343</v>
      </c>
      <c r="D30" s="271"/>
      <c r="E30" s="271"/>
      <c r="F30" s="271"/>
      <c r="G30" s="271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294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75" t="s">
        <v>344</v>
      </c>
      <c r="D31" s="273"/>
      <c r="E31" s="273"/>
      <c r="F31" s="273"/>
      <c r="G31" s="273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294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75" t="s">
        <v>345</v>
      </c>
      <c r="D32" s="273"/>
      <c r="E32" s="273"/>
      <c r="F32" s="273"/>
      <c r="G32" s="273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294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75" t="s">
        <v>346</v>
      </c>
      <c r="D33" s="273"/>
      <c r="E33" s="273"/>
      <c r="F33" s="273"/>
      <c r="G33" s="273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294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75" t="s">
        <v>347</v>
      </c>
      <c r="D34" s="273"/>
      <c r="E34" s="273"/>
      <c r="F34" s="273"/>
      <c r="G34" s="273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294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75" t="s">
        <v>348</v>
      </c>
      <c r="D35" s="273"/>
      <c r="E35" s="273"/>
      <c r="F35" s="273"/>
      <c r="G35" s="273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294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1" t="s">
        <v>349</v>
      </c>
      <c r="D36" s="234"/>
      <c r="E36" s="235">
        <v>3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166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40" t="s">
        <v>156</v>
      </c>
      <c r="B37" s="241" t="s">
        <v>105</v>
      </c>
      <c r="C37" s="259" t="s">
        <v>106</v>
      </c>
      <c r="D37" s="242"/>
      <c r="E37" s="243"/>
      <c r="F37" s="244"/>
      <c r="G37" s="245">
        <f>SUMIF(AG38:AG43,"&lt;&gt;NOR",G38:G43)</f>
        <v>0</v>
      </c>
      <c r="H37" s="239"/>
      <c r="I37" s="239">
        <f>SUM(I38:I43)</f>
        <v>0</v>
      </c>
      <c r="J37" s="239"/>
      <c r="K37" s="239">
        <f>SUM(K38:K43)</f>
        <v>0</v>
      </c>
      <c r="L37" s="239"/>
      <c r="M37" s="239">
        <f>SUM(M38:M43)</f>
        <v>0</v>
      </c>
      <c r="N37" s="238"/>
      <c r="O37" s="238">
        <f>SUM(O38:O43)</f>
        <v>15.309999999999999</v>
      </c>
      <c r="P37" s="238"/>
      <c r="Q37" s="238">
        <f>SUM(Q38:Q43)</f>
        <v>0</v>
      </c>
      <c r="R37" s="239"/>
      <c r="S37" s="239"/>
      <c r="T37" s="239"/>
      <c r="U37" s="239"/>
      <c r="V37" s="239">
        <f>SUM(V38:V43)</f>
        <v>120.9</v>
      </c>
      <c r="W37" s="239"/>
      <c r="X37" s="239"/>
      <c r="Y37" s="239"/>
      <c r="AG37" t="s">
        <v>157</v>
      </c>
    </row>
    <row r="38" spans="1:60" ht="22.5" outlineLevel="1" x14ac:dyDescent="0.2">
      <c r="A38" s="253">
        <v>12</v>
      </c>
      <c r="B38" s="254" t="s">
        <v>295</v>
      </c>
      <c r="C38" s="263" t="s">
        <v>350</v>
      </c>
      <c r="D38" s="255" t="s">
        <v>297</v>
      </c>
      <c r="E38" s="256">
        <v>1</v>
      </c>
      <c r="F38" s="257"/>
      <c r="G38" s="258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21</v>
      </c>
      <c r="M38" s="232">
        <f>G38*(1+L38/100)</f>
        <v>0</v>
      </c>
      <c r="N38" s="231">
        <v>0</v>
      </c>
      <c r="O38" s="231">
        <f>ROUND(E38*N38,2)</f>
        <v>0</v>
      </c>
      <c r="P38" s="231">
        <v>0</v>
      </c>
      <c r="Q38" s="231">
        <f>ROUND(E38*P38,2)</f>
        <v>0</v>
      </c>
      <c r="R38" s="232"/>
      <c r="S38" s="232" t="s">
        <v>204</v>
      </c>
      <c r="T38" s="232" t="s">
        <v>240</v>
      </c>
      <c r="U38" s="232">
        <v>0</v>
      </c>
      <c r="V38" s="232">
        <f>ROUND(E38*U38,2)</f>
        <v>0</v>
      </c>
      <c r="W38" s="232"/>
      <c r="X38" s="232" t="s">
        <v>162</v>
      </c>
      <c r="Y38" s="232" t="s">
        <v>163</v>
      </c>
      <c r="Z38" s="212"/>
      <c r="AA38" s="212"/>
      <c r="AB38" s="212"/>
      <c r="AC38" s="212"/>
      <c r="AD38" s="212"/>
      <c r="AE38" s="212"/>
      <c r="AF38" s="212"/>
      <c r="AG38" s="212" t="s">
        <v>164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45" outlineLevel="1" x14ac:dyDescent="0.2">
      <c r="A39" s="247">
        <v>13</v>
      </c>
      <c r="B39" s="248" t="s">
        <v>300</v>
      </c>
      <c r="C39" s="260" t="s">
        <v>301</v>
      </c>
      <c r="D39" s="249" t="s">
        <v>263</v>
      </c>
      <c r="E39" s="250">
        <v>26</v>
      </c>
      <c r="F39" s="251"/>
      <c r="G39" s="252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1">
        <v>0.58713000000000004</v>
      </c>
      <c r="O39" s="231">
        <f>ROUND(E39*N39,2)</f>
        <v>15.27</v>
      </c>
      <c r="P39" s="231">
        <v>0</v>
      </c>
      <c r="Q39" s="231">
        <f>ROUND(E39*P39,2)</f>
        <v>0</v>
      </c>
      <c r="R39" s="232"/>
      <c r="S39" s="232" t="s">
        <v>204</v>
      </c>
      <c r="T39" s="232" t="s">
        <v>240</v>
      </c>
      <c r="U39" s="232">
        <v>4.6497999999999999</v>
      </c>
      <c r="V39" s="232">
        <f>ROUND(E39*U39,2)</f>
        <v>120.89</v>
      </c>
      <c r="W39" s="232"/>
      <c r="X39" s="232" t="s">
        <v>289</v>
      </c>
      <c r="Y39" s="232" t="s">
        <v>163</v>
      </c>
      <c r="Z39" s="212"/>
      <c r="AA39" s="212"/>
      <c r="AB39" s="212"/>
      <c r="AC39" s="212"/>
      <c r="AD39" s="212"/>
      <c r="AE39" s="212"/>
      <c r="AF39" s="212"/>
      <c r="AG39" s="212" t="s">
        <v>290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74" t="s">
        <v>302</v>
      </c>
      <c r="D40" s="271"/>
      <c r="E40" s="271"/>
      <c r="F40" s="271"/>
      <c r="G40" s="271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294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45" outlineLevel="1" x14ac:dyDescent="0.2">
      <c r="A41" s="247">
        <v>14</v>
      </c>
      <c r="B41" s="248" t="s">
        <v>303</v>
      </c>
      <c r="C41" s="260" t="s">
        <v>304</v>
      </c>
      <c r="D41" s="249" t="s">
        <v>305</v>
      </c>
      <c r="E41" s="250">
        <v>1</v>
      </c>
      <c r="F41" s="251"/>
      <c r="G41" s="252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1">
        <v>4.1099999999999998E-2</v>
      </c>
      <c r="O41" s="231">
        <f>ROUND(E41*N41,2)</f>
        <v>0.04</v>
      </c>
      <c r="P41" s="231">
        <v>0</v>
      </c>
      <c r="Q41" s="231">
        <f>ROUND(E41*P41,2)</f>
        <v>0</v>
      </c>
      <c r="R41" s="232"/>
      <c r="S41" s="232" t="s">
        <v>204</v>
      </c>
      <c r="T41" s="232" t="s">
        <v>240</v>
      </c>
      <c r="U41" s="232">
        <v>8.6999999999999994E-3</v>
      </c>
      <c r="V41" s="232">
        <f>ROUND(E41*U41,2)</f>
        <v>0.01</v>
      </c>
      <c r="W41" s="232"/>
      <c r="X41" s="232" t="s">
        <v>289</v>
      </c>
      <c r="Y41" s="232" t="s">
        <v>163</v>
      </c>
      <c r="Z41" s="212"/>
      <c r="AA41" s="212"/>
      <c r="AB41" s="212"/>
      <c r="AC41" s="212"/>
      <c r="AD41" s="212"/>
      <c r="AE41" s="212"/>
      <c r="AF41" s="212"/>
      <c r="AG41" s="212" t="s">
        <v>290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2" x14ac:dyDescent="0.2">
      <c r="A42" s="229"/>
      <c r="B42" s="230"/>
      <c r="C42" s="274" t="s">
        <v>306</v>
      </c>
      <c r="D42" s="271"/>
      <c r="E42" s="271"/>
      <c r="F42" s="271"/>
      <c r="G42" s="271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294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72" t="str">
        <f>C42</f>
        <v>Plastové dno, šachta z korugované trouby, těsnění, šachtová roura teleskopická, čtvercový rám do teleskopické trouby, poklop litinový.</v>
      </c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53">
        <v>15</v>
      </c>
      <c r="B43" s="254" t="s">
        <v>310</v>
      </c>
      <c r="C43" s="263" t="s">
        <v>311</v>
      </c>
      <c r="D43" s="255" t="s">
        <v>263</v>
      </c>
      <c r="E43" s="256">
        <v>26</v>
      </c>
      <c r="F43" s="257"/>
      <c r="G43" s="258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21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204</v>
      </c>
      <c r="T43" s="232" t="s">
        <v>240</v>
      </c>
      <c r="U43" s="232">
        <v>0</v>
      </c>
      <c r="V43" s="232">
        <f>ROUND(E43*U43,2)</f>
        <v>0</v>
      </c>
      <c r="W43" s="232"/>
      <c r="X43" s="232" t="s">
        <v>210</v>
      </c>
      <c r="Y43" s="232" t="s">
        <v>163</v>
      </c>
      <c r="Z43" s="212"/>
      <c r="AA43" s="212"/>
      <c r="AB43" s="212"/>
      <c r="AC43" s="212"/>
      <c r="AD43" s="212"/>
      <c r="AE43" s="212"/>
      <c r="AF43" s="212"/>
      <c r="AG43" s="212" t="s">
        <v>211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">
      <c r="A44" s="240" t="s">
        <v>156</v>
      </c>
      <c r="B44" s="241" t="s">
        <v>107</v>
      </c>
      <c r="C44" s="259" t="s">
        <v>108</v>
      </c>
      <c r="D44" s="242"/>
      <c r="E44" s="243"/>
      <c r="F44" s="244"/>
      <c r="G44" s="245">
        <f>SUMIF(AG45:AG46,"&lt;&gt;NOR",G45:G46)</f>
        <v>0</v>
      </c>
      <c r="H44" s="239"/>
      <c r="I44" s="239">
        <f>SUM(I45:I46)</f>
        <v>0</v>
      </c>
      <c r="J44" s="239"/>
      <c r="K44" s="239">
        <f>SUM(K45:K46)</f>
        <v>0</v>
      </c>
      <c r="L44" s="239"/>
      <c r="M44" s="239">
        <f>SUM(M45:M46)</f>
        <v>0</v>
      </c>
      <c r="N44" s="238"/>
      <c r="O44" s="238">
        <f>SUM(O45:O46)</f>
        <v>0.62</v>
      </c>
      <c r="P44" s="238"/>
      <c r="Q44" s="238">
        <f>SUM(Q45:Q46)</f>
        <v>0</v>
      </c>
      <c r="R44" s="239"/>
      <c r="S44" s="239"/>
      <c r="T44" s="239"/>
      <c r="U44" s="239"/>
      <c r="V44" s="239">
        <f>SUM(V45:V46)</f>
        <v>1.06</v>
      </c>
      <c r="W44" s="239"/>
      <c r="X44" s="239"/>
      <c r="Y44" s="239"/>
      <c r="AG44" t="s">
        <v>157</v>
      </c>
    </row>
    <row r="45" spans="1:60" ht="33.75" outlineLevel="1" x14ac:dyDescent="0.2">
      <c r="A45" s="253">
        <v>16</v>
      </c>
      <c r="B45" s="254" t="s">
        <v>351</v>
      </c>
      <c r="C45" s="263" t="s">
        <v>352</v>
      </c>
      <c r="D45" s="255" t="s">
        <v>263</v>
      </c>
      <c r="E45" s="256">
        <v>2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21</v>
      </c>
      <c r="M45" s="232">
        <f>G45*(1+L45/100)</f>
        <v>0</v>
      </c>
      <c r="N45" s="231">
        <v>0.19520000000000001</v>
      </c>
      <c r="O45" s="231">
        <f>ROUND(E45*N45,2)</f>
        <v>0.39</v>
      </c>
      <c r="P45" s="231">
        <v>0</v>
      </c>
      <c r="Q45" s="231">
        <f>ROUND(E45*P45,2)</f>
        <v>0</v>
      </c>
      <c r="R45" s="232"/>
      <c r="S45" s="232" t="s">
        <v>161</v>
      </c>
      <c r="T45" s="232" t="s">
        <v>161</v>
      </c>
      <c r="U45" s="232">
        <v>0.27</v>
      </c>
      <c r="V45" s="232">
        <f>ROUND(E45*U45,2)</f>
        <v>0.54</v>
      </c>
      <c r="W45" s="232"/>
      <c r="X45" s="232" t="s">
        <v>162</v>
      </c>
      <c r="Y45" s="232" t="s">
        <v>163</v>
      </c>
      <c r="Z45" s="212"/>
      <c r="AA45" s="212"/>
      <c r="AB45" s="212"/>
      <c r="AC45" s="212"/>
      <c r="AD45" s="212"/>
      <c r="AE45" s="212"/>
      <c r="AF45" s="212"/>
      <c r="AG45" s="212" t="s">
        <v>164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53">
        <v>17</v>
      </c>
      <c r="B46" s="254" t="s">
        <v>353</v>
      </c>
      <c r="C46" s="263" t="s">
        <v>354</v>
      </c>
      <c r="D46" s="255" t="s">
        <v>263</v>
      </c>
      <c r="E46" s="256">
        <v>2</v>
      </c>
      <c r="F46" s="257"/>
      <c r="G46" s="258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21</v>
      </c>
      <c r="M46" s="232">
        <f>G46*(1+L46/100)</f>
        <v>0</v>
      </c>
      <c r="N46" s="231">
        <v>0.11359</v>
      </c>
      <c r="O46" s="231">
        <f>ROUND(E46*N46,2)</f>
        <v>0.23</v>
      </c>
      <c r="P46" s="231">
        <v>0</v>
      </c>
      <c r="Q46" s="231">
        <f>ROUND(E46*P46,2)</f>
        <v>0</v>
      </c>
      <c r="R46" s="232"/>
      <c r="S46" s="232" t="s">
        <v>161</v>
      </c>
      <c r="T46" s="232" t="s">
        <v>161</v>
      </c>
      <c r="U46" s="232">
        <v>0.26</v>
      </c>
      <c r="V46" s="232">
        <f>ROUND(E46*U46,2)</f>
        <v>0.52</v>
      </c>
      <c r="W46" s="232"/>
      <c r="X46" s="232" t="s">
        <v>162</v>
      </c>
      <c r="Y46" s="232" t="s">
        <v>163</v>
      </c>
      <c r="Z46" s="212"/>
      <c r="AA46" s="212"/>
      <c r="AB46" s="212"/>
      <c r="AC46" s="212"/>
      <c r="AD46" s="212"/>
      <c r="AE46" s="212"/>
      <c r="AF46" s="212"/>
      <c r="AG46" s="212" t="s">
        <v>164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x14ac:dyDescent="0.2">
      <c r="A47" s="240" t="s">
        <v>156</v>
      </c>
      <c r="B47" s="241" t="s">
        <v>111</v>
      </c>
      <c r="C47" s="259" t="s">
        <v>112</v>
      </c>
      <c r="D47" s="242"/>
      <c r="E47" s="243"/>
      <c r="F47" s="244"/>
      <c r="G47" s="245">
        <f>SUMIF(AG48:AG49,"&lt;&gt;NOR",G48:G49)</f>
        <v>0</v>
      </c>
      <c r="H47" s="239"/>
      <c r="I47" s="239">
        <f>SUM(I48:I49)</f>
        <v>0</v>
      </c>
      <c r="J47" s="239"/>
      <c r="K47" s="239">
        <f>SUM(K48:K49)</f>
        <v>0</v>
      </c>
      <c r="L47" s="239"/>
      <c r="M47" s="239">
        <f>SUM(M48:M49)</f>
        <v>0</v>
      </c>
      <c r="N47" s="238"/>
      <c r="O47" s="238">
        <f>SUM(O48:O49)</f>
        <v>0</v>
      </c>
      <c r="P47" s="238"/>
      <c r="Q47" s="238">
        <f>SUM(Q48:Q49)</f>
        <v>0</v>
      </c>
      <c r="R47" s="239"/>
      <c r="S47" s="239"/>
      <c r="T47" s="239"/>
      <c r="U47" s="239"/>
      <c r="V47" s="239">
        <f>SUM(V48:V49)</f>
        <v>0.36</v>
      </c>
      <c r="W47" s="239"/>
      <c r="X47" s="239"/>
      <c r="Y47" s="239"/>
      <c r="AG47" t="s">
        <v>157</v>
      </c>
    </row>
    <row r="48" spans="1:60" outlineLevel="1" x14ac:dyDescent="0.2">
      <c r="A48" s="247">
        <v>18</v>
      </c>
      <c r="B48" s="248" t="s">
        <v>312</v>
      </c>
      <c r="C48" s="260" t="s">
        <v>313</v>
      </c>
      <c r="D48" s="249" t="s">
        <v>200</v>
      </c>
      <c r="E48" s="250">
        <v>1.7070799999999999</v>
      </c>
      <c r="F48" s="251"/>
      <c r="G48" s="252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21</v>
      </c>
      <c r="M48" s="232">
        <f>G48*(1+L48/100)</f>
        <v>0</v>
      </c>
      <c r="N48" s="231">
        <v>0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161</v>
      </c>
      <c r="T48" s="232" t="s">
        <v>161</v>
      </c>
      <c r="U48" s="232">
        <v>0.21149999999999999</v>
      </c>
      <c r="V48" s="232">
        <f>ROUND(E48*U48,2)</f>
        <v>0.36</v>
      </c>
      <c r="W48" s="232"/>
      <c r="X48" s="232" t="s">
        <v>274</v>
      </c>
      <c r="Y48" s="232" t="s">
        <v>163</v>
      </c>
      <c r="Z48" s="212"/>
      <c r="AA48" s="212"/>
      <c r="AB48" s="212"/>
      <c r="AC48" s="212"/>
      <c r="AD48" s="212"/>
      <c r="AE48" s="212"/>
      <c r="AF48" s="212"/>
      <c r="AG48" s="212" t="s">
        <v>275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74" t="s">
        <v>314</v>
      </c>
      <c r="D49" s="271"/>
      <c r="E49" s="271"/>
      <c r="F49" s="271"/>
      <c r="G49" s="271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294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x14ac:dyDescent="0.2">
      <c r="A50" s="240" t="s">
        <v>156</v>
      </c>
      <c r="B50" s="241" t="s">
        <v>125</v>
      </c>
      <c r="C50" s="259" t="s">
        <v>126</v>
      </c>
      <c r="D50" s="242"/>
      <c r="E50" s="243"/>
      <c r="F50" s="244"/>
      <c r="G50" s="245">
        <f>SUMIF(AG51:AG51,"&lt;&gt;NOR",G51:G51)</f>
        <v>0</v>
      </c>
      <c r="H50" s="239"/>
      <c r="I50" s="239">
        <f>SUM(I51:I51)</f>
        <v>0</v>
      </c>
      <c r="J50" s="239"/>
      <c r="K50" s="239">
        <f>SUM(K51:K51)</f>
        <v>0</v>
      </c>
      <c r="L50" s="239"/>
      <c r="M50" s="239">
        <f>SUM(M51:M51)</f>
        <v>0</v>
      </c>
      <c r="N50" s="238"/>
      <c r="O50" s="238">
        <f>SUM(O51:O51)</f>
        <v>0</v>
      </c>
      <c r="P50" s="238"/>
      <c r="Q50" s="238">
        <f>SUM(Q51:Q51)</f>
        <v>0</v>
      </c>
      <c r="R50" s="239"/>
      <c r="S50" s="239"/>
      <c r="T50" s="239"/>
      <c r="U50" s="239"/>
      <c r="V50" s="239">
        <f>SUM(V51:V51)</f>
        <v>0</v>
      </c>
      <c r="W50" s="239"/>
      <c r="X50" s="239"/>
      <c r="Y50" s="239"/>
      <c r="AG50" t="s">
        <v>157</v>
      </c>
    </row>
    <row r="51" spans="1:60" ht="22.5" outlineLevel="1" x14ac:dyDescent="0.2">
      <c r="A51" s="247">
        <v>19</v>
      </c>
      <c r="B51" s="248" t="s">
        <v>355</v>
      </c>
      <c r="C51" s="260" t="s">
        <v>356</v>
      </c>
      <c r="D51" s="249" t="s">
        <v>200</v>
      </c>
      <c r="E51" s="250">
        <v>4.2450000000000001</v>
      </c>
      <c r="F51" s="251"/>
      <c r="G51" s="252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1">
        <v>0</v>
      </c>
      <c r="O51" s="231">
        <f>ROUND(E51*N51,2)</f>
        <v>0</v>
      </c>
      <c r="P51" s="231">
        <v>0</v>
      </c>
      <c r="Q51" s="231">
        <f>ROUND(E51*P51,2)</f>
        <v>0</v>
      </c>
      <c r="R51" s="232"/>
      <c r="S51" s="232" t="s">
        <v>161</v>
      </c>
      <c r="T51" s="232" t="s">
        <v>161</v>
      </c>
      <c r="U51" s="232">
        <v>0</v>
      </c>
      <c r="V51" s="232">
        <f>ROUND(E51*U51,2)</f>
        <v>0</v>
      </c>
      <c r="W51" s="232"/>
      <c r="X51" s="232" t="s">
        <v>278</v>
      </c>
      <c r="Y51" s="232" t="s">
        <v>163</v>
      </c>
      <c r="Z51" s="212"/>
      <c r="AA51" s="212"/>
      <c r="AB51" s="212"/>
      <c r="AC51" s="212"/>
      <c r="AD51" s="212"/>
      <c r="AE51" s="212"/>
      <c r="AF51" s="212"/>
      <c r="AG51" s="212" t="s">
        <v>279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x14ac:dyDescent="0.2">
      <c r="A52" s="3"/>
      <c r="B52" s="4"/>
      <c r="C52" s="264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142</v>
      </c>
    </row>
    <row r="53" spans="1:60" x14ac:dyDescent="0.2">
      <c r="A53" s="215"/>
      <c r="B53" s="216" t="s">
        <v>31</v>
      </c>
      <c r="C53" s="265"/>
      <c r="D53" s="217"/>
      <c r="E53" s="218"/>
      <c r="F53" s="218"/>
      <c r="G53" s="246">
        <f>G8+G24+G37+G44+G47+G50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280</v>
      </c>
    </row>
    <row r="54" spans="1:60" x14ac:dyDescent="0.2">
      <c r="A54" s="3"/>
      <c r="B54" s="4"/>
      <c r="C54" s="26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3"/>
      <c r="B55" s="4"/>
      <c r="C55" s="26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19" t="s">
        <v>281</v>
      </c>
      <c r="B56" s="219"/>
      <c r="C56" s="266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20"/>
      <c r="B57" s="221"/>
      <c r="C57" s="267"/>
      <c r="D57" s="221"/>
      <c r="E57" s="221"/>
      <c r="F57" s="221"/>
      <c r="G57" s="222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G57" t="s">
        <v>282</v>
      </c>
    </row>
    <row r="58" spans="1:60" x14ac:dyDescent="0.2">
      <c r="A58" s="223"/>
      <c r="B58" s="224"/>
      <c r="C58" s="268"/>
      <c r="D58" s="224"/>
      <c r="E58" s="224"/>
      <c r="F58" s="224"/>
      <c r="G58" s="225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3"/>
      <c r="B59" s="224"/>
      <c r="C59" s="268"/>
      <c r="D59" s="224"/>
      <c r="E59" s="224"/>
      <c r="F59" s="224"/>
      <c r="G59" s="225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3"/>
      <c r="B60" s="224"/>
      <c r="C60" s="268"/>
      <c r="D60" s="224"/>
      <c r="E60" s="224"/>
      <c r="F60" s="224"/>
      <c r="G60" s="225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6"/>
      <c r="B61" s="227"/>
      <c r="C61" s="269"/>
      <c r="D61" s="227"/>
      <c r="E61" s="227"/>
      <c r="F61" s="227"/>
      <c r="G61" s="228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3"/>
      <c r="B62" s="4"/>
      <c r="C62" s="264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C63" s="270"/>
      <c r="D63" s="10"/>
      <c r="AG63" t="s">
        <v>283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8">
    <mergeCell ref="C42:G42"/>
    <mergeCell ref="C49:G49"/>
    <mergeCell ref="C31:G31"/>
    <mergeCell ref="C32:G32"/>
    <mergeCell ref="C33:G33"/>
    <mergeCell ref="C34:G34"/>
    <mergeCell ref="C35:G35"/>
    <mergeCell ref="C40:G40"/>
    <mergeCell ref="A1:G1"/>
    <mergeCell ref="C2:G2"/>
    <mergeCell ref="C3:G3"/>
    <mergeCell ref="C4:G4"/>
    <mergeCell ref="A56:C56"/>
    <mergeCell ref="A57:G61"/>
    <mergeCell ref="C20:G20"/>
    <mergeCell ref="C22:G22"/>
    <mergeCell ref="C23:G23"/>
    <mergeCell ref="C30:G30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CFA3E-9104-4034-B24C-504373E3283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61</v>
      </c>
      <c r="C3" s="201" t="s">
        <v>62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54</v>
      </c>
      <c r="C4" s="204" t="s">
        <v>63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156</v>
      </c>
      <c r="B8" s="241" t="s">
        <v>99</v>
      </c>
      <c r="C8" s="259" t="s">
        <v>100</v>
      </c>
      <c r="D8" s="242"/>
      <c r="E8" s="243"/>
      <c r="F8" s="244"/>
      <c r="G8" s="245">
        <f>SUMIF(AG9:AG15,"&lt;&gt;NOR",G9:G15)</f>
        <v>0</v>
      </c>
      <c r="H8" s="239"/>
      <c r="I8" s="239">
        <f>SUM(I9:I15)</f>
        <v>0</v>
      </c>
      <c r="J8" s="239"/>
      <c r="K8" s="239">
        <f>SUM(K9:K15)</f>
        <v>0</v>
      </c>
      <c r="L8" s="239"/>
      <c r="M8" s="239">
        <f>SUM(M9:M15)</f>
        <v>0</v>
      </c>
      <c r="N8" s="238"/>
      <c r="O8" s="238">
        <f>SUM(O9:O15)</f>
        <v>0</v>
      </c>
      <c r="P8" s="238"/>
      <c r="Q8" s="238">
        <f>SUM(Q9:Q15)</f>
        <v>2.5</v>
      </c>
      <c r="R8" s="239"/>
      <c r="S8" s="239"/>
      <c r="T8" s="239"/>
      <c r="U8" s="239"/>
      <c r="V8" s="239">
        <f>SUM(V9:V15)</f>
        <v>2.6900000000000004</v>
      </c>
      <c r="W8" s="239"/>
      <c r="X8" s="239"/>
      <c r="Y8" s="239"/>
      <c r="AG8" t="s">
        <v>157</v>
      </c>
    </row>
    <row r="9" spans="1:60" outlineLevel="1" x14ac:dyDescent="0.2">
      <c r="A9" s="247">
        <v>1</v>
      </c>
      <c r="B9" s="248" t="s">
        <v>357</v>
      </c>
      <c r="C9" s="260" t="s">
        <v>358</v>
      </c>
      <c r="D9" s="249" t="s">
        <v>182</v>
      </c>
      <c r="E9" s="250">
        <v>12.5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0.2</v>
      </c>
      <c r="Q9" s="231">
        <f>ROUND(E9*P9,2)</f>
        <v>2.5</v>
      </c>
      <c r="R9" s="232"/>
      <c r="S9" s="232" t="s">
        <v>161</v>
      </c>
      <c r="T9" s="232" t="s">
        <v>161</v>
      </c>
      <c r="U9" s="232">
        <v>0.1</v>
      </c>
      <c r="V9" s="232">
        <f>ROUND(E9*U9,2)</f>
        <v>1.25</v>
      </c>
      <c r="W9" s="232"/>
      <c r="X9" s="232" t="s">
        <v>162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164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359</v>
      </c>
      <c r="D10" s="234"/>
      <c r="E10" s="235">
        <v>12.5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166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47">
        <v>2</v>
      </c>
      <c r="B11" s="248" t="s">
        <v>287</v>
      </c>
      <c r="C11" s="260" t="s">
        <v>331</v>
      </c>
      <c r="D11" s="249" t="s">
        <v>160</v>
      </c>
      <c r="E11" s="250">
        <v>2</v>
      </c>
      <c r="F11" s="251"/>
      <c r="G11" s="252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204</v>
      </c>
      <c r="T11" s="232" t="s">
        <v>240</v>
      </c>
      <c r="U11" s="232">
        <v>0.44550000000000001</v>
      </c>
      <c r="V11" s="232">
        <f>ROUND(E11*U11,2)</f>
        <v>0.89</v>
      </c>
      <c r="W11" s="232"/>
      <c r="X11" s="232" t="s">
        <v>289</v>
      </c>
      <c r="Y11" s="232" t="s">
        <v>163</v>
      </c>
      <c r="Z11" s="212"/>
      <c r="AA11" s="212"/>
      <c r="AB11" s="212"/>
      <c r="AC11" s="212"/>
      <c r="AD11" s="212"/>
      <c r="AE11" s="212"/>
      <c r="AF11" s="212"/>
      <c r="AG11" s="212" t="s">
        <v>290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2" x14ac:dyDescent="0.2">
      <c r="A12" s="229"/>
      <c r="B12" s="230"/>
      <c r="C12" s="274" t="s">
        <v>332</v>
      </c>
      <c r="D12" s="271"/>
      <c r="E12" s="271"/>
      <c r="F12" s="271"/>
      <c r="G12" s="271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294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72" t="str">
        <f>C12</f>
        <v>se šikmými stěnami, s naložením na dopravní prostředek a s přemístěním a uložením na skládku, s urovnáním dna zářezu do předepsaného profilu a spádu.</v>
      </c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3</v>
      </c>
      <c r="B13" s="248" t="s">
        <v>291</v>
      </c>
      <c r="C13" s="260" t="s">
        <v>292</v>
      </c>
      <c r="D13" s="249" t="s">
        <v>160</v>
      </c>
      <c r="E13" s="250">
        <v>2</v>
      </c>
      <c r="F13" s="251"/>
      <c r="G13" s="252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204</v>
      </c>
      <c r="T13" s="232" t="s">
        <v>240</v>
      </c>
      <c r="U13" s="232">
        <v>0.27600000000000002</v>
      </c>
      <c r="V13" s="232">
        <f>ROUND(E13*U13,2)</f>
        <v>0.55000000000000004</v>
      </c>
      <c r="W13" s="232"/>
      <c r="X13" s="232" t="s">
        <v>289</v>
      </c>
      <c r="Y13" s="232" t="s">
        <v>163</v>
      </c>
      <c r="Z13" s="212"/>
      <c r="AA13" s="212"/>
      <c r="AB13" s="212"/>
      <c r="AC13" s="212"/>
      <c r="AD13" s="212"/>
      <c r="AE13" s="212"/>
      <c r="AF13" s="212"/>
      <c r="AG13" s="212" t="s">
        <v>290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74" t="s">
        <v>333</v>
      </c>
      <c r="D14" s="271"/>
      <c r="E14" s="271"/>
      <c r="F14" s="271"/>
      <c r="G14" s="271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294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75" t="s">
        <v>293</v>
      </c>
      <c r="D15" s="273"/>
      <c r="E15" s="273"/>
      <c r="F15" s="273"/>
      <c r="G15" s="273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294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x14ac:dyDescent="0.2">
      <c r="A16" s="240" t="s">
        <v>156</v>
      </c>
      <c r="B16" s="241" t="s">
        <v>101</v>
      </c>
      <c r="C16" s="259" t="s">
        <v>102</v>
      </c>
      <c r="D16" s="242"/>
      <c r="E16" s="243"/>
      <c r="F16" s="244"/>
      <c r="G16" s="245">
        <f>SUMIF(AG17:AG21,"&lt;&gt;NOR",G17:G21)</f>
        <v>0</v>
      </c>
      <c r="H16" s="239"/>
      <c r="I16" s="239">
        <f>SUM(I17:I21)</f>
        <v>0</v>
      </c>
      <c r="J16" s="239"/>
      <c r="K16" s="239">
        <f>SUM(K17:K21)</f>
        <v>0</v>
      </c>
      <c r="L16" s="239"/>
      <c r="M16" s="239">
        <f>SUM(M17:M21)</f>
        <v>0</v>
      </c>
      <c r="N16" s="238"/>
      <c r="O16" s="238">
        <f>SUM(O17:O21)</f>
        <v>4.18</v>
      </c>
      <c r="P16" s="238"/>
      <c r="Q16" s="238">
        <f>SUM(Q17:Q21)</f>
        <v>0</v>
      </c>
      <c r="R16" s="239"/>
      <c r="S16" s="239"/>
      <c r="T16" s="239"/>
      <c r="U16" s="239"/>
      <c r="V16" s="239">
        <f>SUM(V17:V21)</f>
        <v>9.4600000000000009</v>
      </c>
      <c r="W16" s="239"/>
      <c r="X16" s="239"/>
      <c r="Y16" s="239"/>
      <c r="AG16" t="s">
        <v>157</v>
      </c>
    </row>
    <row r="17" spans="1:60" ht="22.5" outlineLevel="1" x14ac:dyDescent="0.2">
      <c r="A17" s="247">
        <v>4</v>
      </c>
      <c r="B17" s="248" t="s">
        <v>213</v>
      </c>
      <c r="C17" s="260" t="s">
        <v>214</v>
      </c>
      <c r="D17" s="249" t="s">
        <v>182</v>
      </c>
      <c r="E17" s="250">
        <v>12.5</v>
      </c>
      <c r="F17" s="251"/>
      <c r="G17" s="252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21</v>
      </c>
      <c r="M17" s="232">
        <f>G17*(1+L17/100)</f>
        <v>0</v>
      </c>
      <c r="N17" s="231">
        <v>0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161</v>
      </c>
      <c r="T17" s="232" t="s">
        <v>161</v>
      </c>
      <c r="U17" s="232">
        <v>0.15</v>
      </c>
      <c r="V17" s="232">
        <f>ROUND(E17*U17,2)</f>
        <v>1.88</v>
      </c>
      <c r="W17" s="232"/>
      <c r="X17" s="232" t="s">
        <v>162</v>
      </c>
      <c r="Y17" s="232" t="s">
        <v>163</v>
      </c>
      <c r="Z17" s="212"/>
      <c r="AA17" s="212"/>
      <c r="AB17" s="212"/>
      <c r="AC17" s="212"/>
      <c r="AD17" s="212"/>
      <c r="AE17" s="212"/>
      <c r="AF17" s="212"/>
      <c r="AG17" s="212" t="s">
        <v>164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29"/>
      <c r="B18" s="230"/>
      <c r="C18" s="261" t="s">
        <v>360</v>
      </c>
      <c r="D18" s="234"/>
      <c r="E18" s="235">
        <v>12.5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166</v>
      </c>
      <c r="AH18" s="212">
        <v>5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45" outlineLevel="1" x14ac:dyDescent="0.2">
      <c r="A19" s="247">
        <v>5</v>
      </c>
      <c r="B19" s="248" t="s">
        <v>361</v>
      </c>
      <c r="C19" s="260" t="s">
        <v>362</v>
      </c>
      <c r="D19" s="249" t="s">
        <v>363</v>
      </c>
      <c r="E19" s="250">
        <v>1</v>
      </c>
      <c r="F19" s="251"/>
      <c r="G19" s="252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4.1812199999999997</v>
      </c>
      <c r="O19" s="231">
        <f>ROUND(E19*N19,2)</f>
        <v>4.18</v>
      </c>
      <c r="P19" s="231">
        <v>0</v>
      </c>
      <c r="Q19" s="231">
        <f>ROUND(E19*P19,2)</f>
        <v>0</v>
      </c>
      <c r="R19" s="232"/>
      <c r="S19" s="232" t="s">
        <v>204</v>
      </c>
      <c r="T19" s="232" t="s">
        <v>240</v>
      </c>
      <c r="U19" s="232">
        <v>7.58</v>
      </c>
      <c r="V19" s="232">
        <f>ROUND(E19*U19,2)</f>
        <v>7.58</v>
      </c>
      <c r="W19" s="232"/>
      <c r="X19" s="232" t="s">
        <v>289</v>
      </c>
      <c r="Y19" s="232" t="s">
        <v>163</v>
      </c>
      <c r="Z19" s="212"/>
      <c r="AA19" s="212"/>
      <c r="AB19" s="212"/>
      <c r="AC19" s="212"/>
      <c r="AD19" s="212"/>
      <c r="AE19" s="212"/>
      <c r="AF19" s="212"/>
      <c r="AG19" s="212" t="s">
        <v>290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78.75" outlineLevel="2" x14ac:dyDescent="0.2">
      <c r="A20" s="229"/>
      <c r="B20" s="230"/>
      <c r="C20" s="274" t="s">
        <v>364</v>
      </c>
      <c r="D20" s="271"/>
      <c r="E20" s="271"/>
      <c r="F20" s="271"/>
      <c r="G20" s="271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294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72" t="str">
        <f>C20</f>
        <v>Vyhloubení jámy s urovnáním dna do předepsaného profilu a spádu, s případným nutným přemístěním ve výkopišti. Svislé přemístění výkopku. Uložení části výkopku na přilehlém terénu na vzdálenost do 3 m od okraje jámy Odvoz přebytku zeminy do 6 km se složením, bez rozhrnutí. Lože ze štěrkodrtě frakce do 63 mm tl. 100 mm. Montáž vsakovacích plastových bloků. Rozprostření geotextilie. Osazení filtrační šachty. Zpětný zásyp vykopanou zemonou s uložením výkopku po vrstvách, se zhutněním. Dodávka vsakovacích bloků, odvětrávací hlavice, geotextilie a filtrační šachty. Bez poplatku za skládku.</v>
      </c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75" t="s">
        <v>365</v>
      </c>
      <c r="D21" s="273"/>
      <c r="E21" s="273"/>
      <c r="F21" s="273"/>
      <c r="G21" s="273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294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x14ac:dyDescent="0.2">
      <c r="A22" s="240" t="s">
        <v>156</v>
      </c>
      <c r="B22" s="241" t="s">
        <v>103</v>
      </c>
      <c r="C22" s="259" t="s">
        <v>104</v>
      </c>
      <c r="D22" s="242"/>
      <c r="E22" s="243"/>
      <c r="F22" s="244"/>
      <c r="G22" s="245">
        <f>SUMIF(AG23:AG34,"&lt;&gt;NOR",G23:G34)</f>
        <v>0</v>
      </c>
      <c r="H22" s="239"/>
      <c r="I22" s="239">
        <f>SUM(I23:I34)</f>
        <v>0</v>
      </c>
      <c r="J22" s="239"/>
      <c r="K22" s="239">
        <f>SUM(K23:K34)</f>
        <v>0</v>
      </c>
      <c r="L22" s="239"/>
      <c r="M22" s="239">
        <f>SUM(M23:M34)</f>
        <v>0</v>
      </c>
      <c r="N22" s="238"/>
      <c r="O22" s="238">
        <f>SUM(O23:O34)</f>
        <v>15.620000000000001</v>
      </c>
      <c r="P22" s="238"/>
      <c r="Q22" s="238">
        <f>SUM(Q23:Q34)</f>
        <v>0</v>
      </c>
      <c r="R22" s="239"/>
      <c r="S22" s="239"/>
      <c r="T22" s="239"/>
      <c r="U22" s="239"/>
      <c r="V22" s="239">
        <f>SUM(V23:V34)</f>
        <v>17.54</v>
      </c>
      <c r="W22" s="239"/>
      <c r="X22" s="239"/>
      <c r="Y22" s="239"/>
      <c r="AG22" t="s">
        <v>157</v>
      </c>
    </row>
    <row r="23" spans="1:60" ht="22.5" outlineLevel="1" x14ac:dyDescent="0.2">
      <c r="A23" s="247">
        <v>6</v>
      </c>
      <c r="B23" s="248" t="s">
        <v>215</v>
      </c>
      <c r="C23" s="260" t="s">
        <v>216</v>
      </c>
      <c r="D23" s="249" t="s">
        <v>182</v>
      </c>
      <c r="E23" s="250">
        <v>12.5</v>
      </c>
      <c r="F23" s="251"/>
      <c r="G23" s="252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0.115</v>
      </c>
      <c r="O23" s="231">
        <f>ROUND(E23*N23,2)</f>
        <v>1.44</v>
      </c>
      <c r="P23" s="231">
        <v>0</v>
      </c>
      <c r="Q23" s="231">
        <f>ROUND(E23*P23,2)</f>
        <v>0</v>
      </c>
      <c r="R23" s="232"/>
      <c r="S23" s="232" t="s">
        <v>161</v>
      </c>
      <c r="T23" s="232" t="s">
        <v>161</v>
      </c>
      <c r="U23" s="232">
        <v>0.02</v>
      </c>
      <c r="V23" s="232">
        <f>ROUND(E23*U23,2)</f>
        <v>0.25</v>
      </c>
      <c r="W23" s="232"/>
      <c r="X23" s="232" t="s">
        <v>162</v>
      </c>
      <c r="Y23" s="232" t="s">
        <v>163</v>
      </c>
      <c r="Z23" s="212"/>
      <c r="AA23" s="212"/>
      <c r="AB23" s="212"/>
      <c r="AC23" s="212"/>
      <c r="AD23" s="212"/>
      <c r="AE23" s="212"/>
      <c r="AF23" s="212"/>
      <c r="AG23" s="212" t="s">
        <v>164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1" t="s">
        <v>366</v>
      </c>
      <c r="D24" s="234"/>
      <c r="E24" s="235">
        <v>12.5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166</v>
      </c>
      <c r="AH24" s="212">
        <v>5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47">
        <v>7</v>
      </c>
      <c r="B25" s="248" t="s">
        <v>220</v>
      </c>
      <c r="C25" s="260" t="s">
        <v>221</v>
      </c>
      <c r="D25" s="249" t="s">
        <v>182</v>
      </c>
      <c r="E25" s="250">
        <v>12.5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0.23</v>
      </c>
      <c r="O25" s="231">
        <f>ROUND(E25*N25,2)</f>
        <v>2.88</v>
      </c>
      <c r="P25" s="231">
        <v>0</v>
      </c>
      <c r="Q25" s="231">
        <f>ROUND(E25*P25,2)</f>
        <v>0</v>
      </c>
      <c r="R25" s="232"/>
      <c r="S25" s="232" t="s">
        <v>161</v>
      </c>
      <c r="T25" s="232" t="s">
        <v>161</v>
      </c>
      <c r="U25" s="232">
        <v>0.02</v>
      </c>
      <c r="V25" s="232">
        <f>ROUND(E25*U25,2)</f>
        <v>0.25</v>
      </c>
      <c r="W25" s="232"/>
      <c r="X25" s="232" t="s">
        <v>162</v>
      </c>
      <c r="Y25" s="232" t="s">
        <v>163</v>
      </c>
      <c r="Z25" s="212"/>
      <c r="AA25" s="212"/>
      <c r="AB25" s="212"/>
      <c r="AC25" s="212"/>
      <c r="AD25" s="212"/>
      <c r="AE25" s="212"/>
      <c r="AF25" s="212"/>
      <c r="AG25" s="212" t="s">
        <v>164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1" t="s">
        <v>366</v>
      </c>
      <c r="D26" s="234"/>
      <c r="E26" s="235">
        <v>12.5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166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230</v>
      </c>
      <c r="C27" s="260" t="s">
        <v>231</v>
      </c>
      <c r="D27" s="249" t="s">
        <v>182</v>
      </c>
      <c r="E27" s="250">
        <v>12.5</v>
      </c>
      <c r="F27" s="251"/>
      <c r="G27" s="252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0.11</v>
      </c>
      <c r="O27" s="231">
        <f>ROUND(E27*N27,2)</f>
        <v>1.38</v>
      </c>
      <c r="P27" s="231">
        <v>0</v>
      </c>
      <c r="Q27" s="231">
        <f>ROUND(E27*P27,2)</f>
        <v>0</v>
      </c>
      <c r="R27" s="232"/>
      <c r="S27" s="232" t="s">
        <v>161</v>
      </c>
      <c r="T27" s="232" t="s">
        <v>161</v>
      </c>
      <c r="U27" s="232">
        <v>1.1930000000000001</v>
      </c>
      <c r="V27" s="232">
        <f>ROUND(E27*U27,2)</f>
        <v>14.91</v>
      </c>
      <c r="W27" s="232"/>
      <c r="X27" s="232" t="s">
        <v>162</v>
      </c>
      <c r="Y27" s="232" t="s">
        <v>163</v>
      </c>
      <c r="Z27" s="212"/>
      <c r="AA27" s="212"/>
      <c r="AB27" s="212"/>
      <c r="AC27" s="212"/>
      <c r="AD27" s="212"/>
      <c r="AE27" s="212"/>
      <c r="AF27" s="212"/>
      <c r="AG27" s="212" t="s">
        <v>164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1" t="s">
        <v>360</v>
      </c>
      <c r="D28" s="234"/>
      <c r="E28" s="235">
        <v>12.5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166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7">
        <v>9</v>
      </c>
      <c r="B29" s="248" t="s">
        <v>236</v>
      </c>
      <c r="C29" s="260" t="s">
        <v>237</v>
      </c>
      <c r="D29" s="249" t="s">
        <v>182</v>
      </c>
      <c r="E29" s="250">
        <v>12.5</v>
      </c>
      <c r="F29" s="251"/>
      <c r="G29" s="252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1">
        <v>0.10353999999999999</v>
      </c>
      <c r="O29" s="231">
        <f>ROUND(E29*N29,2)</f>
        <v>1.29</v>
      </c>
      <c r="P29" s="231">
        <v>0</v>
      </c>
      <c r="Q29" s="231">
        <f>ROUND(E29*P29,2)</f>
        <v>0</v>
      </c>
      <c r="R29" s="232"/>
      <c r="S29" s="232" t="s">
        <v>161</v>
      </c>
      <c r="T29" s="232" t="s">
        <v>161</v>
      </c>
      <c r="U29" s="232">
        <v>0.12</v>
      </c>
      <c r="V29" s="232">
        <f>ROUND(E29*U29,2)</f>
        <v>1.5</v>
      </c>
      <c r="W29" s="232"/>
      <c r="X29" s="232" t="s">
        <v>162</v>
      </c>
      <c r="Y29" s="232" t="s">
        <v>163</v>
      </c>
      <c r="Z29" s="212"/>
      <c r="AA29" s="212"/>
      <c r="AB29" s="212"/>
      <c r="AC29" s="212"/>
      <c r="AD29" s="212"/>
      <c r="AE29" s="212"/>
      <c r="AF29" s="212"/>
      <c r="AG29" s="212" t="s">
        <v>164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1" t="s">
        <v>366</v>
      </c>
      <c r="D30" s="234"/>
      <c r="E30" s="235">
        <v>12.5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166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47">
        <v>10</v>
      </c>
      <c r="B31" s="248" t="s">
        <v>238</v>
      </c>
      <c r="C31" s="260" t="s">
        <v>239</v>
      </c>
      <c r="D31" s="249" t="s">
        <v>182</v>
      </c>
      <c r="E31" s="250">
        <v>12.5</v>
      </c>
      <c r="F31" s="251"/>
      <c r="G31" s="252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21</v>
      </c>
      <c r="M31" s="232">
        <f>G31*(1+L31/100)</f>
        <v>0</v>
      </c>
      <c r="N31" s="231">
        <v>0.115</v>
      </c>
      <c r="O31" s="231">
        <f>ROUND(E31*N31,2)</f>
        <v>1.44</v>
      </c>
      <c r="P31" s="231">
        <v>0</v>
      </c>
      <c r="Q31" s="231">
        <f>ROUND(E31*P31,2)</f>
        <v>0</v>
      </c>
      <c r="R31" s="232"/>
      <c r="S31" s="232" t="s">
        <v>204</v>
      </c>
      <c r="T31" s="232" t="s">
        <v>240</v>
      </c>
      <c r="U31" s="232">
        <v>0.02</v>
      </c>
      <c r="V31" s="232">
        <f>ROUND(E31*U31,2)</f>
        <v>0.25</v>
      </c>
      <c r="W31" s="232"/>
      <c r="X31" s="232" t="s">
        <v>162</v>
      </c>
      <c r="Y31" s="232" t="s">
        <v>163</v>
      </c>
      <c r="Z31" s="212"/>
      <c r="AA31" s="212"/>
      <c r="AB31" s="212"/>
      <c r="AC31" s="212"/>
      <c r="AD31" s="212"/>
      <c r="AE31" s="212"/>
      <c r="AF31" s="212"/>
      <c r="AG31" s="212" t="s">
        <v>164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29"/>
      <c r="B32" s="230"/>
      <c r="C32" s="261" t="s">
        <v>366</v>
      </c>
      <c r="D32" s="234"/>
      <c r="E32" s="235">
        <v>12.5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166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47">
        <v>11</v>
      </c>
      <c r="B33" s="248" t="s">
        <v>243</v>
      </c>
      <c r="C33" s="260" t="s">
        <v>244</v>
      </c>
      <c r="D33" s="249" t="s">
        <v>182</v>
      </c>
      <c r="E33" s="250">
        <v>12.5</v>
      </c>
      <c r="F33" s="251"/>
      <c r="G33" s="252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1">
        <v>0.57499999999999996</v>
      </c>
      <c r="O33" s="231">
        <f>ROUND(E33*N33,2)</f>
        <v>7.19</v>
      </c>
      <c r="P33" s="231">
        <v>0</v>
      </c>
      <c r="Q33" s="231">
        <f>ROUND(E33*P33,2)</f>
        <v>0</v>
      </c>
      <c r="R33" s="232"/>
      <c r="S33" s="232" t="s">
        <v>204</v>
      </c>
      <c r="T33" s="232" t="s">
        <v>240</v>
      </c>
      <c r="U33" s="232">
        <v>0.03</v>
      </c>
      <c r="V33" s="232">
        <f>ROUND(E33*U33,2)</f>
        <v>0.38</v>
      </c>
      <c r="W33" s="232"/>
      <c r="X33" s="232" t="s">
        <v>162</v>
      </c>
      <c r="Y33" s="232" t="s">
        <v>163</v>
      </c>
      <c r="Z33" s="212"/>
      <c r="AA33" s="212"/>
      <c r="AB33" s="212"/>
      <c r="AC33" s="212"/>
      <c r="AD33" s="212"/>
      <c r="AE33" s="212"/>
      <c r="AF33" s="212"/>
      <c r="AG33" s="212" t="s">
        <v>164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61" t="s">
        <v>366</v>
      </c>
      <c r="D34" s="234"/>
      <c r="E34" s="235">
        <v>12.5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166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40" t="s">
        <v>156</v>
      </c>
      <c r="B35" s="241" t="s">
        <v>105</v>
      </c>
      <c r="C35" s="259" t="s">
        <v>106</v>
      </c>
      <c r="D35" s="242"/>
      <c r="E35" s="243"/>
      <c r="F35" s="244"/>
      <c r="G35" s="245">
        <f>SUMIF(AG36:AG45,"&lt;&gt;NOR",G36:G45)</f>
        <v>0</v>
      </c>
      <c r="H35" s="239"/>
      <c r="I35" s="239">
        <f>SUM(I36:I45)</f>
        <v>0</v>
      </c>
      <c r="J35" s="239"/>
      <c r="K35" s="239">
        <f>SUM(K36:K45)</f>
        <v>0</v>
      </c>
      <c r="L35" s="239"/>
      <c r="M35" s="239">
        <f>SUM(M36:M45)</f>
        <v>0</v>
      </c>
      <c r="N35" s="238"/>
      <c r="O35" s="238">
        <f>SUM(O36:O45)</f>
        <v>28.58</v>
      </c>
      <c r="P35" s="238"/>
      <c r="Q35" s="238">
        <f>SUM(Q36:Q45)</f>
        <v>0</v>
      </c>
      <c r="R35" s="239"/>
      <c r="S35" s="239"/>
      <c r="T35" s="239"/>
      <c r="U35" s="239"/>
      <c r="V35" s="239">
        <f>SUM(V36:V45)</f>
        <v>188.80999999999997</v>
      </c>
      <c r="W35" s="239"/>
      <c r="X35" s="239"/>
      <c r="Y35" s="239"/>
      <c r="AG35" t="s">
        <v>157</v>
      </c>
    </row>
    <row r="36" spans="1:60" ht="22.5" outlineLevel="1" x14ac:dyDescent="0.2">
      <c r="A36" s="253">
        <v>12</v>
      </c>
      <c r="B36" s="254" t="s">
        <v>295</v>
      </c>
      <c r="C36" s="263" t="s">
        <v>367</v>
      </c>
      <c r="D36" s="255" t="s">
        <v>297</v>
      </c>
      <c r="E36" s="256">
        <v>1</v>
      </c>
      <c r="F36" s="257"/>
      <c r="G36" s="25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21</v>
      </c>
      <c r="M36" s="232">
        <f>G36*(1+L36/100)</f>
        <v>0</v>
      </c>
      <c r="N36" s="231">
        <v>0</v>
      </c>
      <c r="O36" s="231">
        <f>ROUND(E36*N36,2)</f>
        <v>0</v>
      </c>
      <c r="P36" s="231">
        <v>0</v>
      </c>
      <c r="Q36" s="231">
        <f>ROUND(E36*P36,2)</f>
        <v>0</v>
      </c>
      <c r="R36" s="232"/>
      <c r="S36" s="232" t="s">
        <v>204</v>
      </c>
      <c r="T36" s="232" t="s">
        <v>240</v>
      </c>
      <c r="U36" s="232">
        <v>0</v>
      </c>
      <c r="V36" s="232">
        <f>ROUND(E36*U36,2)</f>
        <v>0</v>
      </c>
      <c r="W36" s="232"/>
      <c r="X36" s="232" t="s">
        <v>162</v>
      </c>
      <c r="Y36" s="232" t="s">
        <v>163</v>
      </c>
      <c r="Z36" s="212"/>
      <c r="AA36" s="212"/>
      <c r="AB36" s="212"/>
      <c r="AC36" s="212"/>
      <c r="AD36" s="212"/>
      <c r="AE36" s="212"/>
      <c r="AF36" s="212"/>
      <c r="AG36" s="212" t="s">
        <v>164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53">
        <v>13</v>
      </c>
      <c r="B37" s="254" t="s">
        <v>368</v>
      </c>
      <c r="C37" s="263" t="s">
        <v>369</v>
      </c>
      <c r="D37" s="255" t="s">
        <v>263</v>
      </c>
      <c r="E37" s="256">
        <v>2</v>
      </c>
      <c r="F37" s="257"/>
      <c r="G37" s="258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1">
        <v>0.46844999999999998</v>
      </c>
      <c r="O37" s="231">
        <f>ROUND(E37*N37,2)</f>
        <v>0.94</v>
      </c>
      <c r="P37" s="231">
        <v>0</v>
      </c>
      <c r="Q37" s="231">
        <f>ROUND(E37*P37,2)</f>
        <v>0</v>
      </c>
      <c r="R37" s="232"/>
      <c r="S37" s="232" t="s">
        <v>204</v>
      </c>
      <c r="T37" s="232" t="s">
        <v>240</v>
      </c>
      <c r="U37" s="232">
        <v>1.9379900000000001</v>
      </c>
      <c r="V37" s="232">
        <f>ROUND(E37*U37,2)</f>
        <v>3.88</v>
      </c>
      <c r="W37" s="232"/>
      <c r="X37" s="232" t="s">
        <v>289</v>
      </c>
      <c r="Y37" s="232" t="s">
        <v>163</v>
      </c>
      <c r="Z37" s="212"/>
      <c r="AA37" s="212"/>
      <c r="AB37" s="212"/>
      <c r="AC37" s="212"/>
      <c r="AD37" s="212"/>
      <c r="AE37" s="212"/>
      <c r="AF37" s="212"/>
      <c r="AG37" s="212" t="s">
        <v>290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45" outlineLevel="1" x14ac:dyDescent="0.2">
      <c r="A38" s="247">
        <v>14</v>
      </c>
      <c r="B38" s="248" t="s">
        <v>370</v>
      </c>
      <c r="C38" s="260" t="s">
        <v>371</v>
      </c>
      <c r="D38" s="249" t="s">
        <v>263</v>
      </c>
      <c r="E38" s="250">
        <v>52</v>
      </c>
      <c r="F38" s="251"/>
      <c r="G38" s="252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21</v>
      </c>
      <c r="M38" s="232">
        <f>G38*(1+L38/100)</f>
        <v>0</v>
      </c>
      <c r="N38" s="231">
        <v>0.52998999999999996</v>
      </c>
      <c r="O38" s="231">
        <f>ROUND(E38*N38,2)</f>
        <v>27.56</v>
      </c>
      <c r="P38" s="231">
        <v>0</v>
      </c>
      <c r="Q38" s="231">
        <f>ROUND(E38*P38,2)</f>
        <v>0</v>
      </c>
      <c r="R38" s="232"/>
      <c r="S38" s="232" t="s">
        <v>204</v>
      </c>
      <c r="T38" s="232" t="s">
        <v>240</v>
      </c>
      <c r="U38" s="232">
        <v>3.5560200000000002</v>
      </c>
      <c r="V38" s="232">
        <f>ROUND(E38*U38,2)</f>
        <v>184.91</v>
      </c>
      <c r="W38" s="232"/>
      <c r="X38" s="232" t="s">
        <v>289</v>
      </c>
      <c r="Y38" s="232" t="s">
        <v>163</v>
      </c>
      <c r="Z38" s="212"/>
      <c r="AA38" s="212"/>
      <c r="AB38" s="212"/>
      <c r="AC38" s="212"/>
      <c r="AD38" s="212"/>
      <c r="AE38" s="212"/>
      <c r="AF38" s="212"/>
      <c r="AG38" s="212" t="s">
        <v>290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29"/>
      <c r="B39" s="230"/>
      <c r="C39" s="274" t="s">
        <v>302</v>
      </c>
      <c r="D39" s="271"/>
      <c r="E39" s="271"/>
      <c r="F39" s="271"/>
      <c r="G39" s="271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294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45" outlineLevel="1" x14ac:dyDescent="0.2">
      <c r="A40" s="247">
        <v>15</v>
      </c>
      <c r="B40" s="248" t="s">
        <v>303</v>
      </c>
      <c r="C40" s="260" t="s">
        <v>304</v>
      </c>
      <c r="D40" s="249" t="s">
        <v>305</v>
      </c>
      <c r="E40" s="250">
        <v>1</v>
      </c>
      <c r="F40" s="251"/>
      <c r="G40" s="252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21</v>
      </c>
      <c r="M40" s="232">
        <f>G40*(1+L40/100)</f>
        <v>0</v>
      </c>
      <c r="N40" s="231">
        <v>4.1099999999999998E-2</v>
      </c>
      <c r="O40" s="231">
        <f>ROUND(E40*N40,2)</f>
        <v>0.04</v>
      </c>
      <c r="P40" s="231">
        <v>0</v>
      </c>
      <c r="Q40" s="231">
        <f>ROUND(E40*P40,2)</f>
        <v>0</v>
      </c>
      <c r="R40" s="232"/>
      <c r="S40" s="232" t="s">
        <v>204</v>
      </c>
      <c r="T40" s="232" t="s">
        <v>240</v>
      </c>
      <c r="U40" s="232">
        <v>8.6999999999999994E-3</v>
      </c>
      <c r="V40" s="232">
        <f>ROUND(E40*U40,2)</f>
        <v>0.01</v>
      </c>
      <c r="W40" s="232"/>
      <c r="X40" s="232" t="s">
        <v>289</v>
      </c>
      <c r="Y40" s="232" t="s">
        <v>163</v>
      </c>
      <c r="Z40" s="212"/>
      <c r="AA40" s="212"/>
      <c r="AB40" s="212"/>
      <c r="AC40" s="212"/>
      <c r="AD40" s="212"/>
      <c r="AE40" s="212"/>
      <c r="AF40" s="212"/>
      <c r="AG40" s="212" t="s">
        <v>290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2" x14ac:dyDescent="0.2">
      <c r="A41" s="229"/>
      <c r="B41" s="230"/>
      <c r="C41" s="274" t="s">
        <v>306</v>
      </c>
      <c r="D41" s="271"/>
      <c r="E41" s="271"/>
      <c r="F41" s="271"/>
      <c r="G41" s="271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294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72" t="str">
        <f>C41</f>
        <v>Plastové dno, šachta z korugované trouby, těsnění, šachtová roura teleskopická, čtvercový rám do teleskopické trouby, poklop litinový.</v>
      </c>
      <c r="BB41" s="212"/>
      <c r="BC41" s="212"/>
      <c r="BD41" s="212"/>
      <c r="BE41" s="212"/>
      <c r="BF41" s="212"/>
      <c r="BG41" s="212"/>
      <c r="BH41" s="212"/>
    </row>
    <row r="42" spans="1:60" ht="45" outlineLevel="1" x14ac:dyDescent="0.2">
      <c r="A42" s="247">
        <v>16</v>
      </c>
      <c r="B42" s="248" t="s">
        <v>307</v>
      </c>
      <c r="C42" s="260" t="s">
        <v>308</v>
      </c>
      <c r="D42" s="249" t="s">
        <v>305</v>
      </c>
      <c r="E42" s="250">
        <v>1</v>
      </c>
      <c r="F42" s="251"/>
      <c r="G42" s="252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21</v>
      </c>
      <c r="M42" s="232">
        <f>G42*(1+L42/100)</f>
        <v>0</v>
      </c>
      <c r="N42" s="231">
        <v>3.6920000000000001E-2</v>
      </c>
      <c r="O42" s="231">
        <f>ROUND(E42*N42,2)</f>
        <v>0.04</v>
      </c>
      <c r="P42" s="231">
        <v>0</v>
      </c>
      <c r="Q42" s="231">
        <f>ROUND(E42*P42,2)</f>
        <v>0</v>
      </c>
      <c r="R42" s="232"/>
      <c r="S42" s="232" t="s">
        <v>204</v>
      </c>
      <c r="T42" s="232" t="s">
        <v>240</v>
      </c>
      <c r="U42" s="232">
        <v>8.8000000000000005E-3</v>
      </c>
      <c r="V42" s="232">
        <f>ROUND(E42*U42,2)</f>
        <v>0.01</v>
      </c>
      <c r="W42" s="232"/>
      <c r="X42" s="232" t="s">
        <v>289</v>
      </c>
      <c r="Y42" s="232" t="s">
        <v>163</v>
      </c>
      <c r="Z42" s="212"/>
      <c r="AA42" s="212"/>
      <c r="AB42" s="212"/>
      <c r="AC42" s="212"/>
      <c r="AD42" s="212"/>
      <c r="AE42" s="212"/>
      <c r="AF42" s="212"/>
      <c r="AG42" s="212" t="s">
        <v>290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29"/>
      <c r="B43" s="230"/>
      <c r="C43" s="274" t="s">
        <v>309</v>
      </c>
      <c r="D43" s="271"/>
      <c r="E43" s="271"/>
      <c r="F43" s="271"/>
      <c r="G43" s="271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294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3" x14ac:dyDescent="0.2">
      <c r="A44" s="229"/>
      <c r="B44" s="230"/>
      <c r="C44" s="275" t="s">
        <v>306</v>
      </c>
      <c r="D44" s="273"/>
      <c r="E44" s="273"/>
      <c r="F44" s="273"/>
      <c r="G44" s="273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294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72" t="str">
        <f>C44</f>
        <v>Plastové dno, šachta z korugované trouby, těsnění, šachtová roura teleskopická, čtvercový rám do teleskopické trouby, poklop litinový.</v>
      </c>
      <c r="BB44" s="212"/>
      <c r="BC44" s="212"/>
      <c r="BD44" s="212"/>
      <c r="BE44" s="212"/>
      <c r="BF44" s="212"/>
      <c r="BG44" s="212"/>
      <c r="BH44" s="212"/>
    </row>
    <row r="45" spans="1:60" ht="22.5" outlineLevel="1" x14ac:dyDescent="0.2">
      <c r="A45" s="253">
        <v>17</v>
      </c>
      <c r="B45" s="254" t="s">
        <v>310</v>
      </c>
      <c r="C45" s="263" t="s">
        <v>311</v>
      </c>
      <c r="D45" s="255" t="s">
        <v>263</v>
      </c>
      <c r="E45" s="256">
        <v>54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21</v>
      </c>
      <c r="M45" s="232">
        <f>G45*(1+L45/100)</f>
        <v>0</v>
      </c>
      <c r="N45" s="231">
        <v>0</v>
      </c>
      <c r="O45" s="231">
        <f>ROUND(E45*N45,2)</f>
        <v>0</v>
      </c>
      <c r="P45" s="231">
        <v>0</v>
      </c>
      <c r="Q45" s="231">
        <f>ROUND(E45*P45,2)</f>
        <v>0</v>
      </c>
      <c r="R45" s="232"/>
      <c r="S45" s="232" t="s">
        <v>204</v>
      </c>
      <c r="T45" s="232" t="s">
        <v>240</v>
      </c>
      <c r="U45" s="232">
        <v>0</v>
      </c>
      <c r="V45" s="232">
        <f>ROUND(E45*U45,2)</f>
        <v>0</v>
      </c>
      <c r="W45" s="232"/>
      <c r="X45" s="232" t="s">
        <v>210</v>
      </c>
      <c r="Y45" s="232" t="s">
        <v>163</v>
      </c>
      <c r="Z45" s="212"/>
      <c r="AA45" s="212"/>
      <c r="AB45" s="212"/>
      <c r="AC45" s="212"/>
      <c r="AD45" s="212"/>
      <c r="AE45" s="212"/>
      <c r="AF45" s="212"/>
      <c r="AG45" s="212" t="s">
        <v>211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x14ac:dyDescent="0.2">
      <c r="A46" s="240" t="s">
        <v>156</v>
      </c>
      <c r="B46" s="241" t="s">
        <v>109</v>
      </c>
      <c r="C46" s="259" t="s">
        <v>110</v>
      </c>
      <c r="D46" s="242"/>
      <c r="E46" s="243"/>
      <c r="F46" s="244"/>
      <c r="G46" s="245">
        <f>SUMIF(AG47:AG47,"&lt;&gt;NOR",G47:G47)</f>
        <v>0</v>
      </c>
      <c r="H46" s="239"/>
      <c r="I46" s="239">
        <f>SUM(I47:I47)</f>
        <v>0</v>
      </c>
      <c r="J46" s="239"/>
      <c r="K46" s="239">
        <f>SUM(K47:K47)</f>
        <v>0</v>
      </c>
      <c r="L46" s="239"/>
      <c r="M46" s="239">
        <f>SUM(M47:M47)</f>
        <v>0</v>
      </c>
      <c r="N46" s="238"/>
      <c r="O46" s="238">
        <f>SUM(O47:O47)</f>
        <v>0</v>
      </c>
      <c r="P46" s="238"/>
      <c r="Q46" s="238">
        <f>SUM(Q47:Q47)</f>
        <v>0</v>
      </c>
      <c r="R46" s="239"/>
      <c r="S46" s="239"/>
      <c r="T46" s="239"/>
      <c r="U46" s="239"/>
      <c r="V46" s="239">
        <f>SUM(V47:V47)</f>
        <v>0</v>
      </c>
      <c r="W46" s="239"/>
      <c r="X46" s="239"/>
      <c r="Y46" s="239"/>
      <c r="AG46" t="s">
        <v>157</v>
      </c>
    </row>
    <row r="47" spans="1:60" ht="33.75" outlineLevel="1" x14ac:dyDescent="0.2">
      <c r="A47" s="253">
        <v>18</v>
      </c>
      <c r="B47" s="254" t="s">
        <v>372</v>
      </c>
      <c r="C47" s="263" t="s">
        <v>373</v>
      </c>
      <c r="D47" s="255" t="s">
        <v>305</v>
      </c>
      <c r="E47" s="256">
        <v>2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1">
        <v>1.6299999999999999E-3</v>
      </c>
      <c r="O47" s="231">
        <f>ROUND(E47*N47,2)</f>
        <v>0</v>
      </c>
      <c r="P47" s="231">
        <v>0</v>
      </c>
      <c r="Q47" s="231">
        <f>ROUND(E47*P47,2)</f>
        <v>0</v>
      </c>
      <c r="R47" s="232"/>
      <c r="S47" s="232" t="s">
        <v>204</v>
      </c>
      <c r="T47" s="232" t="s">
        <v>240</v>
      </c>
      <c r="U47" s="232">
        <v>0</v>
      </c>
      <c r="V47" s="232">
        <f>ROUND(E47*U47,2)</f>
        <v>0</v>
      </c>
      <c r="W47" s="232"/>
      <c r="X47" s="232" t="s">
        <v>210</v>
      </c>
      <c r="Y47" s="232" t="s">
        <v>163</v>
      </c>
      <c r="Z47" s="212"/>
      <c r="AA47" s="212"/>
      <c r="AB47" s="212"/>
      <c r="AC47" s="212"/>
      <c r="AD47" s="212"/>
      <c r="AE47" s="212"/>
      <c r="AF47" s="212"/>
      <c r="AG47" s="212" t="s">
        <v>211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">
      <c r="A48" s="240" t="s">
        <v>156</v>
      </c>
      <c r="B48" s="241" t="s">
        <v>111</v>
      </c>
      <c r="C48" s="259" t="s">
        <v>112</v>
      </c>
      <c r="D48" s="242"/>
      <c r="E48" s="243"/>
      <c r="F48" s="244"/>
      <c r="G48" s="245">
        <f>SUMIF(AG49:AG50,"&lt;&gt;NOR",G49:G50)</f>
        <v>0</v>
      </c>
      <c r="H48" s="239"/>
      <c r="I48" s="239">
        <f>SUM(I49:I50)</f>
        <v>0</v>
      </c>
      <c r="J48" s="239"/>
      <c r="K48" s="239">
        <f>SUM(K49:K50)</f>
        <v>0</v>
      </c>
      <c r="L48" s="239"/>
      <c r="M48" s="239">
        <f>SUM(M49:M50)</f>
        <v>0</v>
      </c>
      <c r="N48" s="238"/>
      <c r="O48" s="238">
        <f>SUM(O49:O50)</f>
        <v>0</v>
      </c>
      <c r="P48" s="238"/>
      <c r="Q48" s="238">
        <f>SUM(Q49:Q50)</f>
        <v>0</v>
      </c>
      <c r="R48" s="239"/>
      <c r="S48" s="239"/>
      <c r="T48" s="239"/>
      <c r="U48" s="239"/>
      <c r="V48" s="239">
        <f>SUM(V49:V50)</f>
        <v>3.3</v>
      </c>
      <c r="W48" s="239"/>
      <c r="X48" s="239"/>
      <c r="Y48" s="239"/>
      <c r="AG48" t="s">
        <v>157</v>
      </c>
    </row>
    <row r="49" spans="1:60" outlineLevel="1" x14ac:dyDescent="0.2">
      <c r="A49" s="247">
        <v>19</v>
      </c>
      <c r="B49" s="248" t="s">
        <v>312</v>
      </c>
      <c r="C49" s="260" t="s">
        <v>313</v>
      </c>
      <c r="D49" s="249" t="s">
        <v>200</v>
      </c>
      <c r="E49" s="250">
        <v>15.610010000000001</v>
      </c>
      <c r="F49" s="251"/>
      <c r="G49" s="252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21</v>
      </c>
      <c r="M49" s="232">
        <f>G49*(1+L49/100)</f>
        <v>0</v>
      </c>
      <c r="N49" s="231">
        <v>0</v>
      </c>
      <c r="O49" s="231">
        <f>ROUND(E49*N49,2)</f>
        <v>0</v>
      </c>
      <c r="P49" s="231">
        <v>0</v>
      </c>
      <c r="Q49" s="231">
        <f>ROUND(E49*P49,2)</f>
        <v>0</v>
      </c>
      <c r="R49" s="232"/>
      <c r="S49" s="232" t="s">
        <v>161</v>
      </c>
      <c r="T49" s="232" t="s">
        <v>161</v>
      </c>
      <c r="U49" s="232">
        <v>0.21149999999999999</v>
      </c>
      <c r="V49" s="232">
        <f>ROUND(E49*U49,2)</f>
        <v>3.3</v>
      </c>
      <c r="W49" s="232"/>
      <c r="X49" s="232" t="s">
        <v>274</v>
      </c>
      <c r="Y49" s="232" t="s">
        <v>163</v>
      </c>
      <c r="Z49" s="212"/>
      <c r="AA49" s="212"/>
      <c r="AB49" s="212"/>
      <c r="AC49" s="212"/>
      <c r="AD49" s="212"/>
      <c r="AE49" s="212"/>
      <c r="AF49" s="212"/>
      <c r="AG49" s="212" t="s">
        <v>275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29"/>
      <c r="B50" s="230"/>
      <c r="C50" s="274" t="s">
        <v>314</v>
      </c>
      <c r="D50" s="271"/>
      <c r="E50" s="271"/>
      <c r="F50" s="271"/>
      <c r="G50" s="271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294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x14ac:dyDescent="0.2">
      <c r="A51" s="3"/>
      <c r="B51" s="4"/>
      <c r="C51" s="264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v>12</v>
      </c>
      <c r="AF51">
        <v>21</v>
      </c>
      <c r="AG51" t="s">
        <v>142</v>
      </c>
    </row>
    <row r="52" spans="1:60" x14ac:dyDescent="0.2">
      <c r="A52" s="215"/>
      <c r="B52" s="216" t="s">
        <v>31</v>
      </c>
      <c r="C52" s="265"/>
      <c r="D52" s="217"/>
      <c r="E52" s="218"/>
      <c r="F52" s="218"/>
      <c r="G52" s="246">
        <f>G8+G16+G22+G35+G46+G48</f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f>SUMIF(L7:L50,AE51,G7:G50)</f>
        <v>0</v>
      </c>
      <c r="AF52">
        <f>SUMIF(L7:L50,AF51,G7:G50)</f>
        <v>0</v>
      </c>
      <c r="AG52" t="s">
        <v>280</v>
      </c>
    </row>
    <row r="53" spans="1:60" x14ac:dyDescent="0.2">
      <c r="A53" s="3"/>
      <c r="B53" s="4"/>
      <c r="C53" s="26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60" x14ac:dyDescent="0.2">
      <c r="A54" s="3"/>
      <c r="B54" s="4"/>
      <c r="C54" s="26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219" t="s">
        <v>281</v>
      </c>
      <c r="B55" s="219"/>
      <c r="C55" s="266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20"/>
      <c r="B56" s="221"/>
      <c r="C56" s="267"/>
      <c r="D56" s="221"/>
      <c r="E56" s="221"/>
      <c r="F56" s="221"/>
      <c r="G56" s="22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G56" t="s">
        <v>282</v>
      </c>
    </row>
    <row r="57" spans="1:60" x14ac:dyDescent="0.2">
      <c r="A57" s="223"/>
      <c r="B57" s="224"/>
      <c r="C57" s="268"/>
      <c r="D57" s="224"/>
      <c r="E57" s="224"/>
      <c r="F57" s="224"/>
      <c r="G57" s="225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23"/>
      <c r="B58" s="224"/>
      <c r="C58" s="268"/>
      <c r="D58" s="224"/>
      <c r="E58" s="224"/>
      <c r="F58" s="224"/>
      <c r="G58" s="225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3"/>
      <c r="B59" s="224"/>
      <c r="C59" s="268"/>
      <c r="D59" s="224"/>
      <c r="E59" s="224"/>
      <c r="F59" s="224"/>
      <c r="G59" s="225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6"/>
      <c r="B60" s="227"/>
      <c r="C60" s="269"/>
      <c r="D60" s="227"/>
      <c r="E60" s="227"/>
      <c r="F60" s="227"/>
      <c r="G60" s="228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3"/>
      <c r="B61" s="4"/>
      <c r="C61" s="264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C62" s="270"/>
      <c r="D62" s="10"/>
      <c r="AG62" t="s">
        <v>283</v>
      </c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6">
    <mergeCell ref="C21:G21"/>
    <mergeCell ref="C39:G39"/>
    <mergeCell ref="C41:G41"/>
    <mergeCell ref="C43:G43"/>
    <mergeCell ref="C44:G44"/>
    <mergeCell ref="C50:G50"/>
    <mergeCell ref="A1:G1"/>
    <mergeCell ref="C2:G2"/>
    <mergeCell ref="C3:G3"/>
    <mergeCell ref="C4:G4"/>
    <mergeCell ref="A55:C55"/>
    <mergeCell ref="A56:G60"/>
    <mergeCell ref="C12:G12"/>
    <mergeCell ref="C14:G14"/>
    <mergeCell ref="C15:G15"/>
    <mergeCell ref="C20:G20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63770-D95B-4E30-9A82-B5A97A1B13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64</v>
      </c>
      <c r="C3" s="201" t="s">
        <v>65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54</v>
      </c>
      <c r="C4" s="204" t="s">
        <v>65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156</v>
      </c>
      <c r="B8" s="241" t="s">
        <v>99</v>
      </c>
      <c r="C8" s="259" t="s">
        <v>100</v>
      </c>
      <c r="D8" s="242"/>
      <c r="E8" s="243"/>
      <c r="F8" s="244"/>
      <c r="G8" s="245">
        <f>SUMIF(AG9:AG13,"&lt;&gt;NOR",G9:G13)</f>
        <v>0</v>
      </c>
      <c r="H8" s="239"/>
      <c r="I8" s="239">
        <f>SUM(I9:I13)</f>
        <v>0</v>
      </c>
      <c r="J8" s="239"/>
      <c r="K8" s="239">
        <f>SUM(K9:K13)</f>
        <v>0</v>
      </c>
      <c r="L8" s="239"/>
      <c r="M8" s="239">
        <f>SUM(M9:M13)</f>
        <v>0</v>
      </c>
      <c r="N8" s="238"/>
      <c r="O8" s="238">
        <f>SUM(O9:O13)</f>
        <v>0</v>
      </c>
      <c r="P8" s="238"/>
      <c r="Q8" s="238">
        <f>SUM(Q9:Q13)</f>
        <v>0</v>
      </c>
      <c r="R8" s="239"/>
      <c r="S8" s="239"/>
      <c r="T8" s="239"/>
      <c r="U8" s="239"/>
      <c r="V8" s="239">
        <f>SUM(V9:V13)</f>
        <v>7.22</v>
      </c>
      <c r="W8" s="239"/>
      <c r="X8" s="239"/>
      <c r="Y8" s="239"/>
      <c r="AG8" t="s">
        <v>157</v>
      </c>
    </row>
    <row r="9" spans="1:60" ht="22.5" outlineLevel="1" x14ac:dyDescent="0.2">
      <c r="A9" s="247">
        <v>1</v>
      </c>
      <c r="B9" s="248" t="s">
        <v>287</v>
      </c>
      <c r="C9" s="260" t="s">
        <v>331</v>
      </c>
      <c r="D9" s="249" t="s">
        <v>160</v>
      </c>
      <c r="E9" s="250">
        <v>10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204</v>
      </c>
      <c r="T9" s="232" t="s">
        <v>240</v>
      </c>
      <c r="U9" s="232">
        <v>0.44550000000000001</v>
      </c>
      <c r="V9" s="232">
        <f>ROUND(E9*U9,2)</f>
        <v>4.46</v>
      </c>
      <c r="W9" s="232"/>
      <c r="X9" s="232" t="s">
        <v>289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290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74" t="s">
        <v>332</v>
      </c>
      <c r="D10" s="271"/>
      <c r="E10" s="271"/>
      <c r="F10" s="271"/>
      <c r="G10" s="271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294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72" t="str">
        <f>C10</f>
        <v>se šikmými stěnami, s naložením na dopravní prostředek a s přemístěním a uložením na skládku, s urovnáním dna zářezu do předepsaného profilu a spádu.</v>
      </c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47">
        <v>2</v>
      </c>
      <c r="B11" s="248" t="s">
        <v>291</v>
      </c>
      <c r="C11" s="260" t="s">
        <v>292</v>
      </c>
      <c r="D11" s="249" t="s">
        <v>160</v>
      </c>
      <c r="E11" s="250">
        <v>10</v>
      </c>
      <c r="F11" s="251"/>
      <c r="G11" s="252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204</v>
      </c>
      <c r="T11" s="232" t="s">
        <v>240</v>
      </c>
      <c r="U11" s="232">
        <v>0.27600000000000002</v>
      </c>
      <c r="V11" s="232">
        <f>ROUND(E11*U11,2)</f>
        <v>2.76</v>
      </c>
      <c r="W11" s="232"/>
      <c r="X11" s="232" t="s">
        <v>289</v>
      </c>
      <c r="Y11" s="232" t="s">
        <v>163</v>
      </c>
      <c r="Z11" s="212"/>
      <c r="AA11" s="212"/>
      <c r="AB11" s="212"/>
      <c r="AC11" s="212"/>
      <c r="AD11" s="212"/>
      <c r="AE11" s="212"/>
      <c r="AF11" s="212"/>
      <c r="AG11" s="212" t="s">
        <v>290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9"/>
      <c r="B12" s="230"/>
      <c r="C12" s="274" t="s">
        <v>333</v>
      </c>
      <c r="D12" s="271"/>
      <c r="E12" s="271"/>
      <c r="F12" s="271"/>
      <c r="G12" s="271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294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75" t="s">
        <v>293</v>
      </c>
      <c r="D13" s="273"/>
      <c r="E13" s="273"/>
      <c r="F13" s="273"/>
      <c r="G13" s="273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294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x14ac:dyDescent="0.2">
      <c r="A14" s="240" t="s">
        <v>156</v>
      </c>
      <c r="B14" s="241" t="s">
        <v>105</v>
      </c>
      <c r="C14" s="259" t="s">
        <v>106</v>
      </c>
      <c r="D14" s="242"/>
      <c r="E14" s="243"/>
      <c r="F14" s="244"/>
      <c r="G14" s="245">
        <f>SUMIF(AG15:AG20,"&lt;&gt;NOR",G15:G20)</f>
        <v>0</v>
      </c>
      <c r="H14" s="239"/>
      <c r="I14" s="239">
        <f>SUM(I15:I20)</f>
        <v>0</v>
      </c>
      <c r="J14" s="239"/>
      <c r="K14" s="239">
        <f>SUM(K15:K20)</f>
        <v>0</v>
      </c>
      <c r="L14" s="239"/>
      <c r="M14" s="239">
        <f>SUM(M15:M20)</f>
        <v>0</v>
      </c>
      <c r="N14" s="238"/>
      <c r="O14" s="238">
        <f>SUM(O15:O20)</f>
        <v>15.13</v>
      </c>
      <c r="P14" s="238"/>
      <c r="Q14" s="238">
        <f>SUM(Q15:Q20)</f>
        <v>0</v>
      </c>
      <c r="R14" s="239"/>
      <c r="S14" s="239"/>
      <c r="T14" s="239"/>
      <c r="U14" s="239"/>
      <c r="V14" s="239">
        <f>SUM(V15:V20)</f>
        <v>82.14</v>
      </c>
      <c r="W14" s="239"/>
      <c r="X14" s="239"/>
      <c r="Y14" s="239"/>
      <c r="AG14" t="s">
        <v>157</v>
      </c>
    </row>
    <row r="15" spans="1:60" ht="22.5" outlineLevel="1" x14ac:dyDescent="0.2">
      <c r="A15" s="253">
        <v>3</v>
      </c>
      <c r="B15" s="254" t="s">
        <v>374</v>
      </c>
      <c r="C15" s="263" t="s">
        <v>375</v>
      </c>
      <c r="D15" s="255" t="s">
        <v>297</v>
      </c>
      <c r="E15" s="256">
        <v>1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204</v>
      </c>
      <c r="T15" s="232" t="s">
        <v>240</v>
      </c>
      <c r="U15" s="232">
        <v>0</v>
      </c>
      <c r="V15" s="232">
        <f>ROUND(E15*U15,2)</f>
        <v>0</v>
      </c>
      <c r="W15" s="232"/>
      <c r="X15" s="232" t="s">
        <v>162</v>
      </c>
      <c r="Y15" s="232" t="s">
        <v>163</v>
      </c>
      <c r="Z15" s="212"/>
      <c r="AA15" s="212"/>
      <c r="AB15" s="212"/>
      <c r="AC15" s="212"/>
      <c r="AD15" s="212"/>
      <c r="AE15" s="212"/>
      <c r="AF15" s="212"/>
      <c r="AG15" s="212" t="s">
        <v>164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33.75" outlineLevel="1" x14ac:dyDescent="0.2">
      <c r="A16" s="247">
        <v>4</v>
      </c>
      <c r="B16" s="248" t="s">
        <v>376</v>
      </c>
      <c r="C16" s="260" t="s">
        <v>377</v>
      </c>
      <c r="D16" s="249" t="s">
        <v>263</v>
      </c>
      <c r="E16" s="250">
        <v>56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1">
        <v>0.27016000000000001</v>
      </c>
      <c r="O16" s="231">
        <f>ROUND(E16*N16,2)</f>
        <v>15.13</v>
      </c>
      <c r="P16" s="231">
        <v>0</v>
      </c>
      <c r="Q16" s="231">
        <f>ROUND(E16*P16,2)</f>
        <v>0</v>
      </c>
      <c r="R16" s="232"/>
      <c r="S16" s="232" t="s">
        <v>204</v>
      </c>
      <c r="T16" s="232" t="s">
        <v>240</v>
      </c>
      <c r="U16" s="232">
        <v>1.4667300000000001</v>
      </c>
      <c r="V16" s="232">
        <f>ROUND(E16*U16,2)</f>
        <v>82.14</v>
      </c>
      <c r="W16" s="232"/>
      <c r="X16" s="232" t="s">
        <v>289</v>
      </c>
      <c r="Y16" s="232" t="s">
        <v>163</v>
      </c>
      <c r="Z16" s="212"/>
      <c r="AA16" s="212"/>
      <c r="AB16" s="212"/>
      <c r="AC16" s="212"/>
      <c r="AD16" s="212"/>
      <c r="AE16" s="212"/>
      <c r="AF16" s="212"/>
      <c r="AG16" s="212" t="s">
        <v>290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67.5" outlineLevel="2" x14ac:dyDescent="0.2">
      <c r="A17" s="229"/>
      <c r="B17" s="230"/>
      <c r="C17" s="274" t="s">
        <v>378</v>
      </c>
      <c r="D17" s="271"/>
      <c r="E17" s="271"/>
      <c r="F17" s="271"/>
      <c r="G17" s="271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294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72" t="str">
        <f>C17</f>
        <v>hloubení rýh nezapažených, šířky do 200 cm, v hornině 3 (včetně příplatku za lepivost), se svislým přemístěním, lože pod potrubí z písku a štěrkopísku do 63 mm, dodávka a montáž potrubí z trub polyetylénových tlakových hrdlových vnějšího průměru podle popisu, tlaková zkouška potrubí, proplach a dezinfekce, obsyp potrubí sypaninou bez prohození materiálem připraveným podél výkopu ve vzdálenosti do 3 m od jeho okraje, pro jakoukoliv míru zhutnění, zásyp rýhy sypaninou z jakékoliv horniny, s uložením výkopku ve vrstvách, se zhutněním.</v>
      </c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53">
        <v>5</v>
      </c>
      <c r="B18" s="254" t="s">
        <v>379</v>
      </c>
      <c r="C18" s="263" t="s">
        <v>380</v>
      </c>
      <c r="D18" s="255" t="s">
        <v>263</v>
      </c>
      <c r="E18" s="256">
        <v>56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204</v>
      </c>
      <c r="T18" s="232" t="s">
        <v>240</v>
      </c>
      <c r="U18" s="232">
        <v>0</v>
      </c>
      <c r="V18" s="232">
        <f>ROUND(E18*U18,2)</f>
        <v>0</v>
      </c>
      <c r="W18" s="232"/>
      <c r="X18" s="232" t="s">
        <v>210</v>
      </c>
      <c r="Y18" s="232" t="s">
        <v>163</v>
      </c>
      <c r="Z18" s="212"/>
      <c r="AA18" s="212"/>
      <c r="AB18" s="212"/>
      <c r="AC18" s="212"/>
      <c r="AD18" s="212"/>
      <c r="AE18" s="212"/>
      <c r="AF18" s="212"/>
      <c r="AG18" s="212" t="s">
        <v>211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45" outlineLevel="1" x14ac:dyDescent="0.2">
      <c r="A19" s="247">
        <v>6</v>
      </c>
      <c r="B19" s="248" t="s">
        <v>381</v>
      </c>
      <c r="C19" s="260" t="s">
        <v>382</v>
      </c>
      <c r="D19" s="249" t="s">
        <v>263</v>
      </c>
      <c r="E19" s="250">
        <v>56</v>
      </c>
      <c r="F19" s="251"/>
      <c r="G19" s="252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5.0000000000000002E-5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204</v>
      </c>
      <c r="T19" s="232" t="s">
        <v>240</v>
      </c>
      <c r="U19" s="232">
        <v>0</v>
      </c>
      <c r="V19" s="232">
        <f>ROUND(E19*U19,2)</f>
        <v>0</v>
      </c>
      <c r="W19" s="232"/>
      <c r="X19" s="232" t="s">
        <v>210</v>
      </c>
      <c r="Y19" s="232" t="s">
        <v>163</v>
      </c>
      <c r="Z19" s="212"/>
      <c r="AA19" s="212"/>
      <c r="AB19" s="212"/>
      <c r="AC19" s="212"/>
      <c r="AD19" s="212"/>
      <c r="AE19" s="212"/>
      <c r="AF19" s="212"/>
      <c r="AG19" s="212" t="s">
        <v>211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74" t="s">
        <v>383</v>
      </c>
      <c r="D20" s="271"/>
      <c r="E20" s="271"/>
      <c r="F20" s="271"/>
      <c r="G20" s="271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294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x14ac:dyDescent="0.2">
      <c r="A21" s="240" t="s">
        <v>156</v>
      </c>
      <c r="B21" s="241" t="s">
        <v>111</v>
      </c>
      <c r="C21" s="259" t="s">
        <v>112</v>
      </c>
      <c r="D21" s="242"/>
      <c r="E21" s="243"/>
      <c r="F21" s="244"/>
      <c r="G21" s="245">
        <f>SUMIF(AG22:AG23,"&lt;&gt;NOR",G22:G23)</f>
        <v>0</v>
      </c>
      <c r="H21" s="239"/>
      <c r="I21" s="239">
        <f>SUM(I22:I23)</f>
        <v>0</v>
      </c>
      <c r="J21" s="239"/>
      <c r="K21" s="239">
        <f>SUM(K22:K23)</f>
        <v>0</v>
      </c>
      <c r="L21" s="239"/>
      <c r="M21" s="239">
        <f>SUM(M22:M23)</f>
        <v>0</v>
      </c>
      <c r="N21" s="238"/>
      <c r="O21" s="238">
        <f>SUM(O22:O23)</f>
        <v>0</v>
      </c>
      <c r="P21" s="238"/>
      <c r="Q21" s="238">
        <f>SUM(Q22:Q23)</f>
        <v>0</v>
      </c>
      <c r="R21" s="239"/>
      <c r="S21" s="239"/>
      <c r="T21" s="239"/>
      <c r="U21" s="239"/>
      <c r="V21" s="239">
        <f>SUM(V22:V23)</f>
        <v>0.06</v>
      </c>
      <c r="W21" s="239"/>
      <c r="X21" s="239"/>
      <c r="Y21" s="239"/>
      <c r="AG21" t="s">
        <v>157</v>
      </c>
    </row>
    <row r="22" spans="1:60" outlineLevel="1" x14ac:dyDescent="0.2">
      <c r="A22" s="247">
        <v>7</v>
      </c>
      <c r="B22" s="248" t="s">
        <v>312</v>
      </c>
      <c r="C22" s="260" t="s">
        <v>313</v>
      </c>
      <c r="D22" s="249" t="s">
        <v>200</v>
      </c>
      <c r="E22" s="250">
        <v>0.27016000000000001</v>
      </c>
      <c r="F22" s="251"/>
      <c r="G22" s="252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161</v>
      </c>
      <c r="T22" s="232" t="s">
        <v>161</v>
      </c>
      <c r="U22" s="232">
        <v>0.21</v>
      </c>
      <c r="V22" s="232">
        <f>ROUND(E22*U22,2)</f>
        <v>0.06</v>
      </c>
      <c r="W22" s="232"/>
      <c r="X22" s="232" t="s">
        <v>162</v>
      </c>
      <c r="Y22" s="232" t="s">
        <v>163</v>
      </c>
      <c r="Z22" s="212"/>
      <c r="AA22" s="212"/>
      <c r="AB22" s="212"/>
      <c r="AC22" s="212"/>
      <c r="AD22" s="212"/>
      <c r="AE22" s="212"/>
      <c r="AF22" s="212"/>
      <c r="AG22" s="212" t="s">
        <v>164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9"/>
      <c r="B23" s="230"/>
      <c r="C23" s="274" t="s">
        <v>314</v>
      </c>
      <c r="D23" s="271"/>
      <c r="E23" s="271"/>
      <c r="F23" s="271"/>
      <c r="G23" s="271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294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3"/>
      <c r="B24" s="4"/>
      <c r="C24" s="264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v>12</v>
      </c>
      <c r="AF24">
        <v>21</v>
      </c>
      <c r="AG24" t="s">
        <v>142</v>
      </c>
    </row>
    <row r="25" spans="1:60" x14ac:dyDescent="0.2">
      <c r="A25" s="215"/>
      <c r="B25" s="216" t="s">
        <v>31</v>
      </c>
      <c r="C25" s="265"/>
      <c r="D25" s="217"/>
      <c r="E25" s="218"/>
      <c r="F25" s="218"/>
      <c r="G25" s="246">
        <f>G8+G14+G21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f>SUMIF(L7:L23,AE24,G7:G23)</f>
        <v>0</v>
      </c>
      <c r="AF25">
        <f>SUMIF(L7:L23,AF24,G7:G23)</f>
        <v>0</v>
      </c>
      <c r="AG25" t="s">
        <v>280</v>
      </c>
    </row>
    <row r="26" spans="1:60" x14ac:dyDescent="0.2">
      <c r="A26" s="3"/>
      <c r="B26" s="4"/>
      <c r="C26" s="26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3"/>
      <c r="B27" s="4"/>
      <c r="C27" s="26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19" t="s">
        <v>281</v>
      </c>
      <c r="B28" s="219"/>
      <c r="C28" s="266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20"/>
      <c r="B29" s="221"/>
      <c r="C29" s="267"/>
      <c r="D29" s="221"/>
      <c r="E29" s="221"/>
      <c r="F29" s="221"/>
      <c r="G29" s="222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G29" t="s">
        <v>282</v>
      </c>
    </row>
    <row r="30" spans="1:60" x14ac:dyDescent="0.2">
      <c r="A30" s="223"/>
      <c r="B30" s="224"/>
      <c r="C30" s="268"/>
      <c r="D30" s="224"/>
      <c r="E30" s="224"/>
      <c r="F30" s="224"/>
      <c r="G30" s="225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3"/>
      <c r="B31" s="224"/>
      <c r="C31" s="268"/>
      <c r="D31" s="224"/>
      <c r="E31" s="224"/>
      <c r="F31" s="224"/>
      <c r="G31" s="225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23"/>
      <c r="B32" s="224"/>
      <c r="C32" s="268"/>
      <c r="D32" s="224"/>
      <c r="E32" s="224"/>
      <c r="F32" s="224"/>
      <c r="G32" s="22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6"/>
      <c r="B33" s="227"/>
      <c r="C33" s="269"/>
      <c r="D33" s="227"/>
      <c r="E33" s="227"/>
      <c r="F33" s="227"/>
      <c r="G33" s="22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3"/>
      <c r="B34" s="4"/>
      <c r="C34" s="264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C35" s="270"/>
      <c r="D35" s="10"/>
      <c r="AG35" t="s">
        <v>283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2">
    <mergeCell ref="C20:G20"/>
    <mergeCell ref="C23:G23"/>
    <mergeCell ref="A1:G1"/>
    <mergeCell ref="C2:G2"/>
    <mergeCell ref="C3:G3"/>
    <mergeCell ref="C4:G4"/>
    <mergeCell ref="A28:C28"/>
    <mergeCell ref="A29:G33"/>
    <mergeCell ref="C10:G10"/>
    <mergeCell ref="C12:G12"/>
    <mergeCell ref="C13:G13"/>
    <mergeCell ref="C17:G17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BE185-EA15-4AE8-8102-9531F185A7C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130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131</v>
      </c>
    </row>
    <row r="3" spans="1:60" ht="24.95" customHeight="1" x14ac:dyDescent="0.2">
      <c r="A3" s="198" t="s">
        <v>9</v>
      </c>
      <c r="B3" s="49" t="s">
        <v>66</v>
      </c>
      <c r="C3" s="201" t="s">
        <v>67</v>
      </c>
      <c r="D3" s="199"/>
      <c r="E3" s="199"/>
      <c r="F3" s="199"/>
      <c r="G3" s="200"/>
      <c r="AC3" s="176" t="s">
        <v>131</v>
      </c>
      <c r="AG3" t="s">
        <v>132</v>
      </c>
    </row>
    <row r="4" spans="1:60" ht="24.95" customHeight="1" x14ac:dyDescent="0.2">
      <c r="A4" s="202" t="s">
        <v>10</v>
      </c>
      <c r="B4" s="203" t="s">
        <v>54</v>
      </c>
      <c r="C4" s="204" t="s">
        <v>67</v>
      </c>
      <c r="D4" s="205"/>
      <c r="E4" s="205"/>
      <c r="F4" s="205"/>
      <c r="G4" s="206"/>
      <c r="AG4" t="s">
        <v>133</v>
      </c>
    </row>
    <row r="5" spans="1:60" x14ac:dyDescent="0.2">
      <c r="D5" s="10"/>
    </row>
    <row r="6" spans="1:60" ht="38.25" x14ac:dyDescent="0.2">
      <c r="A6" s="208" t="s">
        <v>134</v>
      </c>
      <c r="B6" s="210" t="s">
        <v>135</v>
      </c>
      <c r="C6" s="210" t="s">
        <v>136</v>
      </c>
      <c r="D6" s="209" t="s">
        <v>137</v>
      </c>
      <c r="E6" s="208" t="s">
        <v>138</v>
      </c>
      <c r="F6" s="207" t="s">
        <v>139</v>
      </c>
      <c r="G6" s="208" t="s">
        <v>31</v>
      </c>
      <c r="H6" s="211" t="s">
        <v>32</v>
      </c>
      <c r="I6" s="211" t="s">
        <v>140</v>
      </c>
      <c r="J6" s="211" t="s">
        <v>33</v>
      </c>
      <c r="K6" s="211" t="s">
        <v>141</v>
      </c>
      <c r="L6" s="211" t="s">
        <v>142</v>
      </c>
      <c r="M6" s="211" t="s">
        <v>143</v>
      </c>
      <c r="N6" s="211" t="s">
        <v>144</v>
      </c>
      <c r="O6" s="211" t="s">
        <v>145</v>
      </c>
      <c r="P6" s="211" t="s">
        <v>146</v>
      </c>
      <c r="Q6" s="211" t="s">
        <v>147</v>
      </c>
      <c r="R6" s="211" t="s">
        <v>148</v>
      </c>
      <c r="S6" s="211" t="s">
        <v>149</v>
      </c>
      <c r="T6" s="211" t="s">
        <v>150</v>
      </c>
      <c r="U6" s="211" t="s">
        <v>151</v>
      </c>
      <c r="V6" s="211" t="s">
        <v>152</v>
      </c>
      <c r="W6" s="211" t="s">
        <v>153</v>
      </c>
      <c r="X6" s="211" t="s">
        <v>154</v>
      </c>
      <c r="Y6" s="211" t="s">
        <v>155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25.5" x14ac:dyDescent="0.2">
      <c r="A8" s="240" t="s">
        <v>156</v>
      </c>
      <c r="B8" s="241" t="s">
        <v>91</v>
      </c>
      <c r="C8" s="259" t="s">
        <v>92</v>
      </c>
      <c r="D8" s="242"/>
      <c r="E8" s="243"/>
      <c r="F8" s="244"/>
      <c r="G8" s="245">
        <f>SUMIF(AG9:AG23,"&lt;&gt;NOR",G9:G23)</f>
        <v>0</v>
      </c>
      <c r="H8" s="239"/>
      <c r="I8" s="239">
        <f>SUM(I9:I23)</f>
        <v>0</v>
      </c>
      <c r="J8" s="239"/>
      <c r="K8" s="239">
        <f>SUM(K9:K23)</f>
        <v>0</v>
      </c>
      <c r="L8" s="239"/>
      <c r="M8" s="239">
        <f>SUM(M9:M23)</f>
        <v>0</v>
      </c>
      <c r="N8" s="238"/>
      <c r="O8" s="238">
        <f>SUM(O9:O23)</f>
        <v>0</v>
      </c>
      <c r="P8" s="238"/>
      <c r="Q8" s="238">
        <f>SUM(Q9:Q23)</f>
        <v>0</v>
      </c>
      <c r="R8" s="239"/>
      <c r="S8" s="239"/>
      <c r="T8" s="239"/>
      <c r="U8" s="239"/>
      <c r="V8" s="239">
        <f>SUM(V9:V23)</f>
        <v>0</v>
      </c>
      <c r="W8" s="239"/>
      <c r="X8" s="239"/>
      <c r="Y8" s="239"/>
      <c r="AG8" t="s">
        <v>157</v>
      </c>
    </row>
    <row r="9" spans="1:60" outlineLevel="1" x14ac:dyDescent="0.2">
      <c r="A9" s="247">
        <v>1</v>
      </c>
      <c r="B9" s="248" t="s">
        <v>384</v>
      </c>
      <c r="C9" s="260" t="s">
        <v>385</v>
      </c>
      <c r="D9" s="249" t="s">
        <v>386</v>
      </c>
      <c r="E9" s="250">
        <v>1000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204</v>
      </c>
      <c r="T9" s="232" t="s">
        <v>240</v>
      </c>
      <c r="U9" s="232">
        <v>0</v>
      </c>
      <c r="V9" s="232">
        <f>ROUND(E9*U9,2)</f>
        <v>0</v>
      </c>
      <c r="W9" s="232"/>
      <c r="X9" s="232" t="s">
        <v>162</v>
      </c>
      <c r="Y9" s="232" t="s">
        <v>163</v>
      </c>
      <c r="Z9" s="212"/>
      <c r="AA9" s="212"/>
      <c r="AB9" s="212"/>
      <c r="AC9" s="212"/>
      <c r="AD9" s="212"/>
      <c r="AE9" s="212"/>
      <c r="AF9" s="212"/>
      <c r="AG9" s="212" t="s">
        <v>387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1" t="s">
        <v>388</v>
      </c>
      <c r="D10" s="234"/>
      <c r="E10" s="235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166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1" t="s">
        <v>389</v>
      </c>
      <c r="D11" s="234"/>
      <c r="E11" s="235">
        <v>1000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166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7">
        <v>2</v>
      </c>
      <c r="B12" s="248" t="s">
        <v>390</v>
      </c>
      <c r="C12" s="260" t="s">
        <v>391</v>
      </c>
      <c r="D12" s="249" t="s">
        <v>392</v>
      </c>
      <c r="E12" s="250">
        <v>5.0999999999999997E-2</v>
      </c>
      <c r="F12" s="251"/>
      <c r="G12" s="252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3.4209999999999997E-2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204</v>
      </c>
      <c r="T12" s="232" t="s">
        <v>240</v>
      </c>
      <c r="U12" s="232">
        <v>0</v>
      </c>
      <c r="V12" s="232">
        <f>ROUND(E12*U12,2)</f>
        <v>0</v>
      </c>
      <c r="W12" s="232"/>
      <c r="X12" s="232" t="s">
        <v>162</v>
      </c>
      <c r="Y12" s="232" t="s">
        <v>163</v>
      </c>
      <c r="Z12" s="212"/>
      <c r="AA12" s="212"/>
      <c r="AB12" s="212"/>
      <c r="AC12" s="212"/>
      <c r="AD12" s="212"/>
      <c r="AE12" s="212"/>
      <c r="AF12" s="212"/>
      <c r="AG12" s="212" t="s">
        <v>387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1" t="s">
        <v>393</v>
      </c>
      <c r="D13" s="234"/>
      <c r="E13" s="235"/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166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1" t="s">
        <v>394</v>
      </c>
      <c r="D14" s="234"/>
      <c r="E14" s="235">
        <v>5.0999999999999997E-2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166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7">
        <v>3</v>
      </c>
      <c r="B15" s="248" t="s">
        <v>395</v>
      </c>
      <c r="C15" s="260" t="s">
        <v>396</v>
      </c>
      <c r="D15" s="249" t="s">
        <v>305</v>
      </c>
      <c r="E15" s="250">
        <v>51</v>
      </c>
      <c r="F15" s="251"/>
      <c r="G15" s="252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204</v>
      </c>
      <c r="T15" s="232" t="s">
        <v>240</v>
      </c>
      <c r="U15" s="232">
        <v>0</v>
      </c>
      <c r="V15" s="232">
        <f>ROUND(E15*U15,2)</f>
        <v>0</v>
      </c>
      <c r="W15" s="232"/>
      <c r="X15" s="232" t="s">
        <v>162</v>
      </c>
      <c r="Y15" s="232" t="s">
        <v>163</v>
      </c>
      <c r="Z15" s="212"/>
      <c r="AA15" s="212"/>
      <c r="AB15" s="212"/>
      <c r="AC15" s="212"/>
      <c r="AD15" s="212"/>
      <c r="AE15" s="212"/>
      <c r="AF15" s="212"/>
      <c r="AG15" s="212" t="s">
        <v>387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1" t="s">
        <v>397</v>
      </c>
      <c r="D16" s="234"/>
      <c r="E16" s="235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166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1" t="s">
        <v>398</v>
      </c>
      <c r="D17" s="234"/>
      <c r="E17" s="235">
        <v>51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166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47">
        <v>4</v>
      </c>
      <c r="B18" s="248" t="s">
        <v>399</v>
      </c>
      <c r="C18" s="260" t="s">
        <v>400</v>
      </c>
      <c r="D18" s="249" t="s">
        <v>305</v>
      </c>
      <c r="E18" s="250">
        <v>51</v>
      </c>
      <c r="F18" s="251"/>
      <c r="G18" s="252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204</v>
      </c>
      <c r="T18" s="232" t="s">
        <v>240</v>
      </c>
      <c r="U18" s="232">
        <v>0</v>
      </c>
      <c r="V18" s="232">
        <f>ROUND(E18*U18,2)</f>
        <v>0</v>
      </c>
      <c r="W18" s="232"/>
      <c r="X18" s="232" t="s">
        <v>162</v>
      </c>
      <c r="Y18" s="232" t="s">
        <v>163</v>
      </c>
      <c r="Z18" s="212"/>
      <c r="AA18" s="212"/>
      <c r="AB18" s="212"/>
      <c r="AC18" s="212"/>
      <c r="AD18" s="212"/>
      <c r="AE18" s="212"/>
      <c r="AF18" s="212"/>
      <c r="AG18" s="212" t="s">
        <v>387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61" t="s">
        <v>397</v>
      </c>
      <c r="D19" s="234"/>
      <c r="E19" s="235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166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1" t="s">
        <v>398</v>
      </c>
      <c r="D20" s="234"/>
      <c r="E20" s="235">
        <v>51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166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7">
        <v>5</v>
      </c>
      <c r="B21" s="248" t="s">
        <v>401</v>
      </c>
      <c r="C21" s="260" t="s">
        <v>402</v>
      </c>
      <c r="D21" s="249" t="s">
        <v>263</v>
      </c>
      <c r="E21" s="250">
        <v>51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204</v>
      </c>
      <c r="T21" s="232" t="s">
        <v>240</v>
      </c>
      <c r="U21" s="232">
        <v>0</v>
      </c>
      <c r="V21" s="232">
        <f>ROUND(E21*U21,2)</f>
        <v>0</v>
      </c>
      <c r="W21" s="232"/>
      <c r="X21" s="232" t="s">
        <v>162</v>
      </c>
      <c r="Y21" s="232" t="s">
        <v>163</v>
      </c>
      <c r="Z21" s="212"/>
      <c r="AA21" s="212"/>
      <c r="AB21" s="212"/>
      <c r="AC21" s="212"/>
      <c r="AD21" s="212"/>
      <c r="AE21" s="212"/>
      <c r="AF21" s="212"/>
      <c r="AG21" s="212" t="s">
        <v>387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1" t="s">
        <v>397</v>
      </c>
      <c r="D22" s="234"/>
      <c r="E22" s="235"/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166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1" t="s">
        <v>398</v>
      </c>
      <c r="D23" s="234"/>
      <c r="E23" s="235">
        <v>51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166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240" t="s">
        <v>156</v>
      </c>
      <c r="B24" s="241" t="s">
        <v>93</v>
      </c>
      <c r="C24" s="259" t="s">
        <v>94</v>
      </c>
      <c r="D24" s="242"/>
      <c r="E24" s="243"/>
      <c r="F24" s="244"/>
      <c r="G24" s="245">
        <f>SUMIF(AG25:AG27,"&lt;&gt;NOR",G25:G27)</f>
        <v>0</v>
      </c>
      <c r="H24" s="239"/>
      <c r="I24" s="239">
        <f>SUM(I25:I27)</f>
        <v>0</v>
      </c>
      <c r="J24" s="239"/>
      <c r="K24" s="239">
        <f>SUM(K25:K27)</f>
        <v>0</v>
      </c>
      <c r="L24" s="239"/>
      <c r="M24" s="239">
        <f>SUM(M25:M27)</f>
        <v>0</v>
      </c>
      <c r="N24" s="238"/>
      <c r="O24" s="238">
        <f>SUM(O25:O27)</f>
        <v>0</v>
      </c>
      <c r="P24" s="238"/>
      <c r="Q24" s="238">
        <f>SUM(Q25:Q27)</f>
        <v>0</v>
      </c>
      <c r="R24" s="239"/>
      <c r="S24" s="239"/>
      <c r="T24" s="239"/>
      <c r="U24" s="239"/>
      <c r="V24" s="239">
        <f>SUM(V25:V27)</f>
        <v>0</v>
      </c>
      <c r="W24" s="239"/>
      <c r="X24" s="239"/>
      <c r="Y24" s="239"/>
      <c r="AG24" t="s">
        <v>157</v>
      </c>
    </row>
    <row r="25" spans="1:60" outlineLevel="1" x14ac:dyDescent="0.2">
      <c r="A25" s="247">
        <v>6</v>
      </c>
      <c r="B25" s="248" t="s">
        <v>403</v>
      </c>
      <c r="C25" s="260" t="s">
        <v>404</v>
      </c>
      <c r="D25" s="249" t="s">
        <v>386</v>
      </c>
      <c r="E25" s="250">
        <v>1000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204</v>
      </c>
      <c r="T25" s="232" t="s">
        <v>240</v>
      </c>
      <c r="U25" s="232">
        <v>0</v>
      </c>
      <c r="V25" s="232">
        <f>ROUND(E25*U25,2)</f>
        <v>0</v>
      </c>
      <c r="W25" s="232"/>
      <c r="X25" s="232" t="s">
        <v>162</v>
      </c>
      <c r="Y25" s="232" t="s">
        <v>163</v>
      </c>
      <c r="Z25" s="212"/>
      <c r="AA25" s="212"/>
      <c r="AB25" s="212"/>
      <c r="AC25" s="212"/>
      <c r="AD25" s="212"/>
      <c r="AE25" s="212"/>
      <c r="AF25" s="212"/>
      <c r="AG25" s="212" t="s">
        <v>387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1" t="s">
        <v>388</v>
      </c>
      <c r="D26" s="234"/>
      <c r="E26" s="235"/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166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29"/>
      <c r="B27" s="230"/>
      <c r="C27" s="261" t="s">
        <v>389</v>
      </c>
      <c r="D27" s="234"/>
      <c r="E27" s="235">
        <v>1000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166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x14ac:dyDescent="0.2">
      <c r="A28" s="240" t="s">
        <v>156</v>
      </c>
      <c r="B28" s="241" t="s">
        <v>95</v>
      </c>
      <c r="C28" s="259" t="s">
        <v>96</v>
      </c>
      <c r="D28" s="242"/>
      <c r="E28" s="243"/>
      <c r="F28" s="244"/>
      <c r="G28" s="245">
        <f>SUMIF(AG29:AG31,"&lt;&gt;NOR",G29:G31)</f>
        <v>0</v>
      </c>
      <c r="H28" s="239"/>
      <c r="I28" s="239">
        <f>SUM(I29:I31)</f>
        <v>0</v>
      </c>
      <c r="J28" s="239"/>
      <c r="K28" s="239">
        <f>SUM(K29:K31)</f>
        <v>0</v>
      </c>
      <c r="L28" s="239"/>
      <c r="M28" s="239">
        <f>SUM(M29:M31)</f>
        <v>0</v>
      </c>
      <c r="N28" s="238"/>
      <c r="O28" s="238">
        <f>SUM(O29:O31)</f>
        <v>0</v>
      </c>
      <c r="P28" s="238"/>
      <c r="Q28" s="238">
        <f>SUM(Q29:Q31)</f>
        <v>0</v>
      </c>
      <c r="R28" s="239"/>
      <c r="S28" s="239"/>
      <c r="T28" s="239"/>
      <c r="U28" s="239"/>
      <c r="V28" s="239">
        <f>SUM(V29:V31)</f>
        <v>0</v>
      </c>
      <c r="W28" s="239"/>
      <c r="X28" s="239"/>
      <c r="Y28" s="239"/>
      <c r="AG28" t="s">
        <v>157</v>
      </c>
    </row>
    <row r="29" spans="1:60" outlineLevel="1" x14ac:dyDescent="0.2">
      <c r="A29" s="247">
        <v>7</v>
      </c>
      <c r="B29" s="248" t="s">
        <v>405</v>
      </c>
      <c r="C29" s="260" t="s">
        <v>406</v>
      </c>
      <c r="D29" s="249" t="s">
        <v>386</v>
      </c>
      <c r="E29" s="250">
        <v>2000</v>
      </c>
      <c r="F29" s="251"/>
      <c r="G29" s="252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1">
        <v>0</v>
      </c>
      <c r="O29" s="231">
        <f>ROUND(E29*N29,2)</f>
        <v>0</v>
      </c>
      <c r="P29" s="231">
        <v>0</v>
      </c>
      <c r="Q29" s="231">
        <f>ROUND(E29*P29,2)</f>
        <v>0</v>
      </c>
      <c r="R29" s="232"/>
      <c r="S29" s="232" t="s">
        <v>204</v>
      </c>
      <c r="T29" s="232" t="s">
        <v>240</v>
      </c>
      <c r="U29" s="232">
        <v>0</v>
      </c>
      <c r="V29" s="232">
        <f>ROUND(E29*U29,2)</f>
        <v>0</v>
      </c>
      <c r="W29" s="232"/>
      <c r="X29" s="232" t="s">
        <v>162</v>
      </c>
      <c r="Y29" s="232" t="s">
        <v>163</v>
      </c>
      <c r="Z29" s="212"/>
      <c r="AA29" s="212"/>
      <c r="AB29" s="212"/>
      <c r="AC29" s="212"/>
      <c r="AD29" s="212"/>
      <c r="AE29" s="212"/>
      <c r="AF29" s="212"/>
      <c r="AG29" s="212" t="s">
        <v>387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1" t="s">
        <v>407</v>
      </c>
      <c r="D30" s="234"/>
      <c r="E30" s="235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166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1" t="s">
        <v>408</v>
      </c>
      <c r="D31" s="234"/>
      <c r="E31" s="235">
        <v>2000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166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240" t="s">
        <v>156</v>
      </c>
      <c r="B32" s="241" t="s">
        <v>97</v>
      </c>
      <c r="C32" s="259" t="s">
        <v>98</v>
      </c>
      <c r="D32" s="242"/>
      <c r="E32" s="243"/>
      <c r="F32" s="244"/>
      <c r="G32" s="245">
        <f>SUMIF(AG33:AG39,"&lt;&gt;NOR",G33:G39)</f>
        <v>0</v>
      </c>
      <c r="H32" s="239"/>
      <c r="I32" s="239">
        <f>SUM(I33:I39)</f>
        <v>0</v>
      </c>
      <c r="J32" s="239"/>
      <c r="K32" s="239">
        <f>SUM(K33:K39)</f>
        <v>0</v>
      </c>
      <c r="L32" s="239"/>
      <c r="M32" s="239">
        <f>SUM(M33:M39)</f>
        <v>0</v>
      </c>
      <c r="N32" s="238"/>
      <c r="O32" s="238">
        <f>SUM(O33:O39)</f>
        <v>0</v>
      </c>
      <c r="P32" s="238"/>
      <c r="Q32" s="238">
        <f>SUM(Q33:Q39)</f>
        <v>0</v>
      </c>
      <c r="R32" s="239"/>
      <c r="S32" s="239"/>
      <c r="T32" s="239"/>
      <c r="U32" s="239"/>
      <c r="V32" s="239">
        <f>SUM(V33:V39)</f>
        <v>0</v>
      </c>
      <c r="W32" s="239"/>
      <c r="X32" s="239"/>
      <c r="Y32" s="239"/>
      <c r="AG32" t="s">
        <v>157</v>
      </c>
    </row>
    <row r="33" spans="1:60" outlineLevel="1" x14ac:dyDescent="0.2">
      <c r="A33" s="247">
        <v>8</v>
      </c>
      <c r="B33" s="248" t="s">
        <v>409</v>
      </c>
      <c r="C33" s="260" t="s">
        <v>410</v>
      </c>
      <c r="D33" s="249" t="s">
        <v>386</v>
      </c>
      <c r="E33" s="250">
        <v>1000</v>
      </c>
      <c r="F33" s="251"/>
      <c r="G33" s="252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204</v>
      </c>
      <c r="T33" s="232" t="s">
        <v>240</v>
      </c>
      <c r="U33" s="232">
        <v>0</v>
      </c>
      <c r="V33" s="232">
        <f>ROUND(E33*U33,2)</f>
        <v>0</v>
      </c>
      <c r="W33" s="232"/>
      <c r="X33" s="232" t="s">
        <v>162</v>
      </c>
      <c r="Y33" s="232" t="s">
        <v>163</v>
      </c>
      <c r="Z33" s="212"/>
      <c r="AA33" s="212"/>
      <c r="AB33" s="212"/>
      <c r="AC33" s="212"/>
      <c r="AD33" s="212"/>
      <c r="AE33" s="212"/>
      <c r="AF33" s="212"/>
      <c r="AG33" s="212" t="s">
        <v>387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74" t="s">
        <v>411</v>
      </c>
      <c r="D34" s="271"/>
      <c r="E34" s="271"/>
      <c r="F34" s="271"/>
      <c r="G34" s="271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294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1" t="s">
        <v>388</v>
      </c>
      <c r="D35" s="234"/>
      <c r="E35" s="235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166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1" t="s">
        <v>389</v>
      </c>
      <c r="D36" s="234"/>
      <c r="E36" s="235">
        <v>1000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166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47">
        <v>9</v>
      </c>
      <c r="B37" s="248" t="s">
        <v>412</v>
      </c>
      <c r="C37" s="260" t="s">
        <v>413</v>
      </c>
      <c r="D37" s="249" t="s">
        <v>386</v>
      </c>
      <c r="E37" s="250">
        <v>1000</v>
      </c>
      <c r="F37" s="251"/>
      <c r="G37" s="252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1">
        <v>0</v>
      </c>
      <c r="O37" s="231">
        <f>ROUND(E37*N37,2)</f>
        <v>0</v>
      </c>
      <c r="P37" s="231">
        <v>0</v>
      </c>
      <c r="Q37" s="231">
        <f>ROUND(E37*P37,2)</f>
        <v>0</v>
      </c>
      <c r="R37" s="232"/>
      <c r="S37" s="232" t="s">
        <v>204</v>
      </c>
      <c r="T37" s="232" t="s">
        <v>240</v>
      </c>
      <c r="U37" s="232">
        <v>0</v>
      </c>
      <c r="V37" s="232">
        <f>ROUND(E37*U37,2)</f>
        <v>0</v>
      </c>
      <c r="W37" s="232"/>
      <c r="X37" s="232" t="s">
        <v>162</v>
      </c>
      <c r="Y37" s="232" t="s">
        <v>163</v>
      </c>
      <c r="Z37" s="212"/>
      <c r="AA37" s="212"/>
      <c r="AB37" s="212"/>
      <c r="AC37" s="212"/>
      <c r="AD37" s="212"/>
      <c r="AE37" s="212"/>
      <c r="AF37" s="212"/>
      <c r="AG37" s="212" t="s">
        <v>387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29"/>
      <c r="B38" s="230"/>
      <c r="C38" s="261" t="s">
        <v>388</v>
      </c>
      <c r="D38" s="234"/>
      <c r="E38" s="235"/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166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1" t="s">
        <v>389</v>
      </c>
      <c r="D39" s="234"/>
      <c r="E39" s="235">
        <v>1000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166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x14ac:dyDescent="0.2">
      <c r="A40" s="240" t="s">
        <v>156</v>
      </c>
      <c r="B40" s="241" t="s">
        <v>113</v>
      </c>
      <c r="C40" s="259" t="s">
        <v>114</v>
      </c>
      <c r="D40" s="242"/>
      <c r="E40" s="243"/>
      <c r="F40" s="244"/>
      <c r="G40" s="245">
        <f>SUMIF(AG41:AG55,"&lt;&gt;NOR",G41:G55)</f>
        <v>0</v>
      </c>
      <c r="H40" s="239"/>
      <c r="I40" s="239">
        <f>SUM(I41:I55)</f>
        <v>0</v>
      </c>
      <c r="J40" s="239"/>
      <c r="K40" s="239">
        <f>SUM(K41:K55)</f>
        <v>0</v>
      </c>
      <c r="L40" s="239"/>
      <c r="M40" s="239">
        <f>SUM(M41:M55)</f>
        <v>0</v>
      </c>
      <c r="N40" s="238"/>
      <c r="O40" s="238">
        <f>SUM(O41:O55)</f>
        <v>0</v>
      </c>
      <c r="P40" s="238"/>
      <c r="Q40" s="238">
        <f>SUM(Q41:Q55)</f>
        <v>0</v>
      </c>
      <c r="R40" s="239"/>
      <c r="S40" s="239"/>
      <c r="T40" s="239"/>
      <c r="U40" s="239"/>
      <c r="V40" s="239">
        <f>SUM(V41:V55)</f>
        <v>0</v>
      </c>
      <c r="W40" s="239"/>
      <c r="X40" s="239"/>
      <c r="Y40" s="239"/>
      <c r="AG40" t="s">
        <v>157</v>
      </c>
    </row>
    <row r="41" spans="1:60" ht="22.5" outlineLevel="1" x14ac:dyDescent="0.2">
      <c r="A41" s="247">
        <v>10</v>
      </c>
      <c r="B41" s="248" t="s">
        <v>198</v>
      </c>
      <c r="C41" s="260" t="s">
        <v>414</v>
      </c>
      <c r="D41" s="249" t="s">
        <v>200</v>
      </c>
      <c r="E41" s="250">
        <v>1.071</v>
      </c>
      <c r="F41" s="251"/>
      <c r="G41" s="252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204</v>
      </c>
      <c r="T41" s="232" t="s">
        <v>240</v>
      </c>
      <c r="U41" s="232">
        <v>0</v>
      </c>
      <c r="V41" s="232">
        <f>ROUND(E41*U41,2)</f>
        <v>0</v>
      </c>
      <c r="W41" s="232"/>
      <c r="X41" s="232" t="s">
        <v>162</v>
      </c>
      <c r="Y41" s="232" t="s">
        <v>163</v>
      </c>
      <c r="Z41" s="212"/>
      <c r="AA41" s="212"/>
      <c r="AB41" s="212"/>
      <c r="AC41" s="212"/>
      <c r="AD41" s="212"/>
      <c r="AE41" s="212"/>
      <c r="AF41" s="212"/>
      <c r="AG41" s="212" t="s">
        <v>387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29"/>
      <c r="B42" s="230"/>
      <c r="C42" s="261" t="s">
        <v>415</v>
      </c>
      <c r="D42" s="234"/>
      <c r="E42" s="235"/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166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29"/>
      <c r="B43" s="230"/>
      <c r="C43" s="261" t="s">
        <v>416</v>
      </c>
      <c r="D43" s="234"/>
      <c r="E43" s="235">
        <v>1.071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166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47">
        <v>11</v>
      </c>
      <c r="B44" s="248" t="s">
        <v>417</v>
      </c>
      <c r="C44" s="260" t="s">
        <v>418</v>
      </c>
      <c r="D44" s="249" t="s">
        <v>160</v>
      </c>
      <c r="E44" s="250">
        <v>0.63</v>
      </c>
      <c r="F44" s="251"/>
      <c r="G44" s="252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21</v>
      </c>
      <c r="M44" s="232">
        <f>G44*(1+L44/100)</f>
        <v>0</v>
      </c>
      <c r="N44" s="231">
        <v>0</v>
      </c>
      <c r="O44" s="231">
        <f>ROUND(E44*N44,2)</f>
        <v>0</v>
      </c>
      <c r="P44" s="231">
        <v>0</v>
      </c>
      <c r="Q44" s="231">
        <f>ROUND(E44*P44,2)</f>
        <v>0</v>
      </c>
      <c r="R44" s="232"/>
      <c r="S44" s="232" t="s">
        <v>204</v>
      </c>
      <c r="T44" s="232" t="s">
        <v>240</v>
      </c>
      <c r="U44" s="232">
        <v>0</v>
      </c>
      <c r="V44" s="232">
        <f>ROUND(E44*U44,2)</f>
        <v>0</v>
      </c>
      <c r="W44" s="232"/>
      <c r="X44" s="232" t="s">
        <v>162</v>
      </c>
      <c r="Y44" s="232" t="s">
        <v>163</v>
      </c>
      <c r="Z44" s="212"/>
      <c r="AA44" s="212"/>
      <c r="AB44" s="212"/>
      <c r="AC44" s="212"/>
      <c r="AD44" s="212"/>
      <c r="AE44" s="212"/>
      <c r="AF44" s="212"/>
      <c r="AG44" s="212" t="s">
        <v>387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1" t="s">
        <v>419</v>
      </c>
      <c r="D45" s="234"/>
      <c r="E45" s="235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166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1" t="s">
        <v>420</v>
      </c>
      <c r="D46" s="234"/>
      <c r="E46" s="235">
        <v>0.63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166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47">
        <v>12</v>
      </c>
      <c r="B47" s="248" t="s">
        <v>421</v>
      </c>
      <c r="C47" s="260" t="s">
        <v>422</v>
      </c>
      <c r="D47" s="249" t="s">
        <v>200</v>
      </c>
      <c r="E47" s="250">
        <v>0.85</v>
      </c>
      <c r="F47" s="251"/>
      <c r="G47" s="252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1">
        <v>0</v>
      </c>
      <c r="O47" s="231">
        <f>ROUND(E47*N47,2)</f>
        <v>0</v>
      </c>
      <c r="P47" s="231">
        <v>0</v>
      </c>
      <c r="Q47" s="231">
        <f>ROUND(E47*P47,2)</f>
        <v>0</v>
      </c>
      <c r="R47" s="232"/>
      <c r="S47" s="232" t="s">
        <v>204</v>
      </c>
      <c r="T47" s="232" t="s">
        <v>240</v>
      </c>
      <c r="U47" s="232">
        <v>0</v>
      </c>
      <c r="V47" s="232">
        <f>ROUND(E47*U47,2)</f>
        <v>0</v>
      </c>
      <c r="W47" s="232"/>
      <c r="X47" s="232" t="s">
        <v>162</v>
      </c>
      <c r="Y47" s="232" t="s">
        <v>163</v>
      </c>
      <c r="Z47" s="212"/>
      <c r="AA47" s="212"/>
      <c r="AB47" s="212"/>
      <c r="AC47" s="212"/>
      <c r="AD47" s="212"/>
      <c r="AE47" s="212"/>
      <c r="AF47" s="212"/>
      <c r="AG47" s="212" t="s">
        <v>387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29"/>
      <c r="B48" s="230"/>
      <c r="C48" s="261" t="s">
        <v>423</v>
      </c>
      <c r="D48" s="234"/>
      <c r="E48" s="235"/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166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">
      <c r="A49" s="229"/>
      <c r="B49" s="230"/>
      <c r="C49" s="261" t="s">
        <v>424</v>
      </c>
      <c r="D49" s="234"/>
      <c r="E49" s="235">
        <v>0.85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166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47">
        <v>13</v>
      </c>
      <c r="B50" s="248" t="s">
        <v>425</v>
      </c>
      <c r="C50" s="260" t="s">
        <v>426</v>
      </c>
      <c r="D50" s="249" t="s">
        <v>200</v>
      </c>
      <c r="E50" s="250">
        <v>0.4</v>
      </c>
      <c r="F50" s="251"/>
      <c r="G50" s="25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21</v>
      </c>
      <c r="M50" s="232">
        <f>G50*(1+L50/100)</f>
        <v>0</v>
      </c>
      <c r="N50" s="231">
        <v>0</v>
      </c>
      <c r="O50" s="231">
        <f>ROUND(E50*N50,2)</f>
        <v>0</v>
      </c>
      <c r="P50" s="231">
        <v>0</v>
      </c>
      <c r="Q50" s="231">
        <f>ROUND(E50*P50,2)</f>
        <v>0</v>
      </c>
      <c r="R50" s="232"/>
      <c r="S50" s="232" t="s">
        <v>204</v>
      </c>
      <c r="T50" s="232" t="s">
        <v>240</v>
      </c>
      <c r="U50" s="232">
        <v>0</v>
      </c>
      <c r="V50" s="232">
        <f>ROUND(E50*U50,2)</f>
        <v>0</v>
      </c>
      <c r="W50" s="232"/>
      <c r="X50" s="232" t="s">
        <v>162</v>
      </c>
      <c r="Y50" s="232" t="s">
        <v>163</v>
      </c>
      <c r="Z50" s="212"/>
      <c r="AA50" s="212"/>
      <c r="AB50" s="212"/>
      <c r="AC50" s="212"/>
      <c r="AD50" s="212"/>
      <c r="AE50" s="212"/>
      <c r="AF50" s="212"/>
      <c r="AG50" s="212" t="s">
        <v>387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1" t="s">
        <v>427</v>
      </c>
      <c r="D51" s="234"/>
      <c r="E51" s="235"/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166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1" t="s">
        <v>428</v>
      </c>
      <c r="D52" s="234"/>
      <c r="E52" s="235">
        <v>0.4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166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7">
        <v>14</v>
      </c>
      <c r="B53" s="248" t="s">
        <v>429</v>
      </c>
      <c r="C53" s="260" t="s">
        <v>430</v>
      </c>
      <c r="D53" s="249" t="s">
        <v>200</v>
      </c>
      <c r="E53" s="250">
        <v>0.4</v>
      </c>
      <c r="F53" s="251"/>
      <c r="G53" s="252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1">
        <v>0</v>
      </c>
      <c r="O53" s="231">
        <f>ROUND(E53*N53,2)</f>
        <v>0</v>
      </c>
      <c r="P53" s="231">
        <v>0</v>
      </c>
      <c r="Q53" s="231">
        <f>ROUND(E53*P53,2)</f>
        <v>0</v>
      </c>
      <c r="R53" s="232"/>
      <c r="S53" s="232" t="s">
        <v>204</v>
      </c>
      <c r="T53" s="232" t="s">
        <v>240</v>
      </c>
      <c r="U53" s="232">
        <v>0</v>
      </c>
      <c r="V53" s="232">
        <f>ROUND(E53*U53,2)</f>
        <v>0</v>
      </c>
      <c r="W53" s="232"/>
      <c r="X53" s="232" t="s">
        <v>162</v>
      </c>
      <c r="Y53" s="232" t="s">
        <v>163</v>
      </c>
      <c r="Z53" s="212"/>
      <c r="AA53" s="212"/>
      <c r="AB53" s="212"/>
      <c r="AC53" s="212"/>
      <c r="AD53" s="212"/>
      <c r="AE53" s="212"/>
      <c r="AF53" s="212"/>
      <c r="AG53" s="212" t="s">
        <v>387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29"/>
      <c r="B54" s="230"/>
      <c r="C54" s="261" t="s">
        <v>427</v>
      </c>
      <c r="D54" s="234"/>
      <c r="E54" s="235"/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166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61" t="s">
        <v>428</v>
      </c>
      <c r="D55" s="234"/>
      <c r="E55" s="235">
        <v>0.4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166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5.5" x14ac:dyDescent="0.2">
      <c r="A56" s="240" t="s">
        <v>156</v>
      </c>
      <c r="B56" s="241" t="s">
        <v>115</v>
      </c>
      <c r="C56" s="259" t="s">
        <v>116</v>
      </c>
      <c r="D56" s="242"/>
      <c r="E56" s="243"/>
      <c r="F56" s="244"/>
      <c r="G56" s="245">
        <f>SUMIF(AG57:AG134,"&lt;&gt;NOR",G57:G134)</f>
        <v>0</v>
      </c>
      <c r="H56" s="239"/>
      <c r="I56" s="239">
        <f>SUM(I57:I134)</f>
        <v>0</v>
      </c>
      <c r="J56" s="239"/>
      <c r="K56" s="239">
        <f>SUM(K57:K134)</f>
        <v>0</v>
      </c>
      <c r="L56" s="239"/>
      <c r="M56" s="239">
        <f>SUM(M57:M134)</f>
        <v>0</v>
      </c>
      <c r="N56" s="238"/>
      <c r="O56" s="238">
        <f>SUM(O57:O134)</f>
        <v>0.03</v>
      </c>
      <c r="P56" s="238"/>
      <c r="Q56" s="238">
        <f>SUM(Q57:Q134)</f>
        <v>0</v>
      </c>
      <c r="R56" s="239"/>
      <c r="S56" s="239"/>
      <c r="T56" s="239"/>
      <c r="U56" s="239"/>
      <c r="V56" s="239">
        <f>SUM(V57:V134)</f>
        <v>0</v>
      </c>
      <c r="W56" s="239"/>
      <c r="X56" s="239"/>
      <c r="Y56" s="239"/>
      <c r="AG56" t="s">
        <v>157</v>
      </c>
    </row>
    <row r="57" spans="1:60" outlineLevel="1" x14ac:dyDescent="0.2">
      <c r="A57" s="247">
        <v>15</v>
      </c>
      <c r="B57" s="248" t="s">
        <v>431</v>
      </c>
      <c r="C57" s="260" t="s">
        <v>432</v>
      </c>
      <c r="D57" s="249" t="s">
        <v>305</v>
      </c>
      <c r="E57" s="250">
        <v>10</v>
      </c>
      <c r="F57" s="251"/>
      <c r="G57" s="252">
        <f>ROUND(E57*F57,2)</f>
        <v>0</v>
      </c>
      <c r="H57" s="233"/>
      <c r="I57" s="232">
        <f>ROUND(E57*H57,2)</f>
        <v>0</v>
      </c>
      <c r="J57" s="233"/>
      <c r="K57" s="232">
        <f>ROUND(E57*J57,2)</f>
        <v>0</v>
      </c>
      <c r="L57" s="232">
        <v>21</v>
      </c>
      <c r="M57" s="232">
        <f>G57*(1+L57/100)</f>
        <v>0</v>
      </c>
      <c r="N57" s="231">
        <v>1.0000000000000001E-5</v>
      </c>
      <c r="O57" s="231">
        <f>ROUND(E57*N57,2)</f>
        <v>0</v>
      </c>
      <c r="P57" s="231">
        <v>0</v>
      </c>
      <c r="Q57" s="231">
        <f>ROUND(E57*P57,2)</f>
        <v>0</v>
      </c>
      <c r="R57" s="232"/>
      <c r="S57" s="232" t="s">
        <v>204</v>
      </c>
      <c r="T57" s="232" t="s">
        <v>240</v>
      </c>
      <c r="U57" s="232">
        <v>0</v>
      </c>
      <c r="V57" s="232">
        <f>ROUND(E57*U57,2)</f>
        <v>0</v>
      </c>
      <c r="W57" s="232"/>
      <c r="X57" s="232" t="s">
        <v>162</v>
      </c>
      <c r="Y57" s="232" t="s">
        <v>163</v>
      </c>
      <c r="Z57" s="212"/>
      <c r="AA57" s="212"/>
      <c r="AB57" s="212"/>
      <c r="AC57" s="212"/>
      <c r="AD57" s="212"/>
      <c r="AE57" s="212"/>
      <c r="AF57" s="212"/>
      <c r="AG57" s="212" t="s">
        <v>433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29"/>
      <c r="B58" s="230"/>
      <c r="C58" s="261" t="s">
        <v>434</v>
      </c>
      <c r="D58" s="234"/>
      <c r="E58" s="235"/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166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9"/>
      <c r="B59" s="230"/>
      <c r="C59" s="261" t="s">
        <v>435</v>
      </c>
      <c r="D59" s="234"/>
      <c r="E59" s="235">
        <v>10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166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47">
        <v>16</v>
      </c>
      <c r="B60" s="248" t="s">
        <v>431</v>
      </c>
      <c r="C60" s="260" t="s">
        <v>432</v>
      </c>
      <c r="D60" s="249" t="s">
        <v>305</v>
      </c>
      <c r="E60" s="250">
        <v>2</v>
      </c>
      <c r="F60" s="251"/>
      <c r="G60" s="252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1">
        <v>1.0000000000000001E-5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204</v>
      </c>
      <c r="T60" s="232" t="s">
        <v>240</v>
      </c>
      <c r="U60" s="232">
        <v>0</v>
      </c>
      <c r="V60" s="232">
        <f>ROUND(E60*U60,2)</f>
        <v>0</v>
      </c>
      <c r="W60" s="232"/>
      <c r="X60" s="232" t="s">
        <v>162</v>
      </c>
      <c r="Y60" s="232" t="s">
        <v>163</v>
      </c>
      <c r="Z60" s="212"/>
      <c r="AA60" s="212"/>
      <c r="AB60" s="212"/>
      <c r="AC60" s="212"/>
      <c r="AD60" s="212"/>
      <c r="AE60" s="212"/>
      <c r="AF60" s="212"/>
      <c r="AG60" s="212" t="s">
        <v>433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1" t="s">
        <v>436</v>
      </c>
      <c r="D61" s="234"/>
      <c r="E61" s="235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166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1" t="s">
        <v>101</v>
      </c>
      <c r="D62" s="234"/>
      <c r="E62" s="235">
        <v>2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166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47">
        <v>17</v>
      </c>
      <c r="B63" s="248" t="s">
        <v>437</v>
      </c>
      <c r="C63" s="260" t="s">
        <v>438</v>
      </c>
      <c r="D63" s="249" t="s">
        <v>305</v>
      </c>
      <c r="E63" s="250">
        <v>1</v>
      </c>
      <c r="F63" s="251"/>
      <c r="G63" s="252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1">
        <v>0</v>
      </c>
      <c r="O63" s="231">
        <f>ROUND(E63*N63,2)</f>
        <v>0</v>
      </c>
      <c r="P63" s="231">
        <v>0</v>
      </c>
      <c r="Q63" s="231">
        <f>ROUND(E63*P63,2)</f>
        <v>0</v>
      </c>
      <c r="R63" s="232"/>
      <c r="S63" s="232" t="s">
        <v>204</v>
      </c>
      <c r="T63" s="232" t="s">
        <v>240</v>
      </c>
      <c r="U63" s="232">
        <v>0</v>
      </c>
      <c r="V63" s="232">
        <f>ROUND(E63*U63,2)</f>
        <v>0</v>
      </c>
      <c r="W63" s="232"/>
      <c r="X63" s="232" t="s">
        <v>162</v>
      </c>
      <c r="Y63" s="232" t="s">
        <v>163</v>
      </c>
      <c r="Z63" s="212"/>
      <c r="AA63" s="212"/>
      <c r="AB63" s="212"/>
      <c r="AC63" s="212"/>
      <c r="AD63" s="212"/>
      <c r="AE63" s="212"/>
      <c r="AF63" s="212"/>
      <c r="AG63" s="212" t="s">
        <v>433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1" t="s">
        <v>439</v>
      </c>
      <c r="D64" s="234"/>
      <c r="E64" s="235"/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166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1" t="s">
        <v>99</v>
      </c>
      <c r="D65" s="234"/>
      <c r="E65" s="235">
        <v>1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166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47">
        <v>18</v>
      </c>
      <c r="B66" s="248" t="s">
        <v>440</v>
      </c>
      <c r="C66" s="260" t="s">
        <v>441</v>
      </c>
      <c r="D66" s="249" t="s">
        <v>305</v>
      </c>
      <c r="E66" s="250">
        <v>2</v>
      </c>
      <c r="F66" s="251"/>
      <c r="G66" s="252">
        <f>ROUND(E66*F66,2)</f>
        <v>0</v>
      </c>
      <c r="H66" s="233"/>
      <c r="I66" s="232">
        <f>ROUND(E66*H66,2)</f>
        <v>0</v>
      </c>
      <c r="J66" s="233"/>
      <c r="K66" s="232">
        <f>ROUND(E66*J66,2)</f>
        <v>0</v>
      </c>
      <c r="L66" s="232">
        <v>21</v>
      </c>
      <c r="M66" s="232">
        <f>G66*(1+L66/100)</f>
        <v>0</v>
      </c>
      <c r="N66" s="231">
        <v>0</v>
      </c>
      <c r="O66" s="231">
        <f>ROUND(E66*N66,2)</f>
        <v>0</v>
      </c>
      <c r="P66" s="231">
        <v>0</v>
      </c>
      <c r="Q66" s="231">
        <f>ROUND(E66*P66,2)</f>
        <v>0</v>
      </c>
      <c r="R66" s="232"/>
      <c r="S66" s="232" t="s">
        <v>204</v>
      </c>
      <c r="T66" s="232" t="s">
        <v>240</v>
      </c>
      <c r="U66" s="232">
        <v>0</v>
      </c>
      <c r="V66" s="232">
        <f>ROUND(E66*U66,2)</f>
        <v>0</v>
      </c>
      <c r="W66" s="232"/>
      <c r="X66" s="232" t="s">
        <v>162</v>
      </c>
      <c r="Y66" s="232" t="s">
        <v>163</v>
      </c>
      <c r="Z66" s="212"/>
      <c r="AA66" s="212"/>
      <c r="AB66" s="212"/>
      <c r="AC66" s="212"/>
      <c r="AD66" s="212"/>
      <c r="AE66" s="212"/>
      <c r="AF66" s="212"/>
      <c r="AG66" s="212" t="s">
        <v>433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29"/>
      <c r="B67" s="230"/>
      <c r="C67" s="261" t="s">
        <v>436</v>
      </c>
      <c r="D67" s="234"/>
      <c r="E67" s="235"/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166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29"/>
      <c r="B68" s="230"/>
      <c r="C68" s="261" t="s">
        <v>101</v>
      </c>
      <c r="D68" s="234"/>
      <c r="E68" s="235">
        <v>2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166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47">
        <v>19</v>
      </c>
      <c r="B69" s="248" t="s">
        <v>442</v>
      </c>
      <c r="C69" s="260" t="s">
        <v>443</v>
      </c>
      <c r="D69" s="249" t="s">
        <v>305</v>
      </c>
      <c r="E69" s="250">
        <v>2</v>
      </c>
      <c r="F69" s="251"/>
      <c r="G69" s="252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21</v>
      </c>
      <c r="M69" s="232">
        <f>G69*(1+L69/100)</f>
        <v>0</v>
      </c>
      <c r="N69" s="231">
        <v>0</v>
      </c>
      <c r="O69" s="231">
        <f>ROUND(E69*N69,2)</f>
        <v>0</v>
      </c>
      <c r="P69" s="231">
        <v>0</v>
      </c>
      <c r="Q69" s="231">
        <f>ROUND(E69*P69,2)</f>
        <v>0</v>
      </c>
      <c r="R69" s="232"/>
      <c r="S69" s="232" t="s">
        <v>204</v>
      </c>
      <c r="T69" s="232" t="s">
        <v>240</v>
      </c>
      <c r="U69" s="232">
        <v>0</v>
      </c>
      <c r="V69" s="232">
        <f>ROUND(E69*U69,2)</f>
        <v>0</v>
      </c>
      <c r="W69" s="232"/>
      <c r="X69" s="232" t="s">
        <v>162</v>
      </c>
      <c r="Y69" s="232" t="s">
        <v>163</v>
      </c>
      <c r="Z69" s="212"/>
      <c r="AA69" s="212"/>
      <c r="AB69" s="212"/>
      <c r="AC69" s="212"/>
      <c r="AD69" s="212"/>
      <c r="AE69" s="212"/>
      <c r="AF69" s="212"/>
      <c r="AG69" s="212" t="s">
        <v>433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1" t="s">
        <v>436</v>
      </c>
      <c r="D70" s="234"/>
      <c r="E70" s="235"/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166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29"/>
      <c r="B71" s="230"/>
      <c r="C71" s="261" t="s">
        <v>101</v>
      </c>
      <c r="D71" s="234"/>
      <c r="E71" s="235">
        <v>2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166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47">
        <v>20</v>
      </c>
      <c r="B72" s="248" t="s">
        <v>444</v>
      </c>
      <c r="C72" s="260" t="s">
        <v>445</v>
      </c>
      <c r="D72" s="249" t="s">
        <v>305</v>
      </c>
      <c r="E72" s="250">
        <v>4</v>
      </c>
      <c r="F72" s="251"/>
      <c r="G72" s="252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21</v>
      </c>
      <c r="M72" s="232">
        <f>G72*(1+L72/100)</f>
        <v>0</v>
      </c>
      <c r="N72" s="231">
        <v>0</v>
      </c>
      <c r="O72" s="231">
        <f>ROUND(E72*N72,2)</f>
        <v>0</v>
      </c>
      <c r="P72" s="231">
        <v>0</v>
      </c>
      <c r="Q72" s="231">
        <f>ROUND(E72*P72,2)</f>
        <v>0</v>
      </c>
      <c r="R72" s="232"/>
      <c r="S72" s="232" t="s">
        <v>204</v>
      </c>
      <c r="T72" s="232" t="s">
        <v>240</v>
      </c>
      <c r="U72" s="232">
        <v>0</v>
      </c>
      <c r="V72" s="232">
        <f>ROUND(E72*U72,2)</f>
        <v>0</v>
      </c>
      <c r="W72" s="232"/>
      <c r="X72" s="232" t="s">
        <v>162</v>
      </c>
      <c r="Y72" s="232" t="s">
        <v>163</v>
      </c>
      <c r="Z72" s="212"/>
      <c r="AA72" s="212"/>
      <c r="AB72" s="212"/>
      <c r="AC72" s="212"/>
      <c r="AD72" s="212"/>
      <c r="AE72" s="212"/>
      <c r="AF72" s="212"/>
      <c r="AG72" s="212" t="s">
        <v>433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29"/>
      <c r="B73" s="230"/>
      <c r="C73" s="261" t="s">
        <v>446</v>
      </c>
      <c r="D73" s="234"/>
      <c r="E73" s="235"/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166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29"/>
      <c r="B74" s="230"/>
      <c r="C74" s="261" t="s">
        <v>447</v>
      </c>
      <c r="D74" s="234"/>
      <c r="E74" s="235">
        <v>4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166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47">
        <v>21</v>
      </c>
      <c r="B75" s="248" t="s">
        <v>448</v>
      </c>
      <c r="C75" s="260" t="s">
        <v>449</v>
      </c>
      <c r="D75" s="249" t="s">
        <v>263</v>
      </c>
      <c r="E75" s="250">
        <v>124.63</v>
      </c>
      <c r="F75" s="251"/>
      <c r="G75" s="252">
        <f>ROUND(E75*F75,2)</f>
        <v>0</v>
      </c>
      <c r="H75" s="233"/>
      <c r="I75" s="232">
        <f>ROUND(E75*H75,2)</f>
        <v>0</v>
      </c>
      <c r="J75" s="233"/>
      <c r="K75" s="232">
        <f>ROUND(E75*J75,2)</f>
        <v>0</v>
      </c>
      <c r="L75" s="232">
        <v>21</v>
      </c>
      <c r="M75" s="232">
        <f>G75*(1+L75/100)</f>
        <v>0</v>
      </c>
      <c r="N75" s="231">
        <v>0</v>
      </c>
      <c r="O75" s="231">
        <f>ROUND(E75*N75,2)</f>
        <v>0</v>
      </c>
      <c r="P75" s="231">
        <v>0</v>
      </c>
      <c r="Q75" s="231">
        <f>ROUND(E75*P75,2)</f>
        <v>0</v>
      </c>
      <c r="R75" s="232"/>
      <c r="S75" s="232" t="s">
        <v>204</v>
      </c>
      <c r="T75" s="232" t="s">
        <v>240</v>
      </c>
      <c r="U75" s="232">
        <v>0</v>
      </c>
      <c r="V75" s="232">
        <f>ROUND(E75*U75,2)</f>
        <v>0</v>
      </c>
      <c r="W75" s="232"/>
      <c r="X75" s="232" t="s">
        <v>162</v>
      </c>
      <c r="Y75" s="232" t="s">
        <v>163</v>
      </c>
      <c r="Z75" s="212"/>
      <c r="AA75" s="212"/>
      <c r="AB75" s="212"/>
      <c r="AC75" s="212"/>
      <c r="AD75" s="212"/>
      <c r="AE75" s="212"/>
      <c r="AF75" s="212"/>
      <c r="AG75" s="212" t="s">
        <v>433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1" t="s">
        <v>450</v>
      </c>
      <c r="D76" s="234"/>
      <c r="E76" s="235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166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29"/>
      <c r="B77" s="230"/>
      <c r="C77" s="261" t="s">
        <v>451</v>
      </c>
      <c r="D77" s="234"/>
      <c r="E77" s="235"/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166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9"/>
      <c r="B78" s="230"/>
      <c r="C78" s="261" t="s">
        <v>452</v>
      </c>
      <c r="D78" s="234"/>
      <c r="E78" s="235"/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166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1" t="s">
        <v>453</v>
      </c>
      <c r="D79" s="234"/>
      <c r="E79" s="235">
        <v>124.63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166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47">
        <v>22</v>
      </c>
      <c r="B80" s="248" t="s">
        <v>454</v>
      </c>
      <c r="C80" s="260" t="s">
        <v>455</v>
      </c>
      <c r="D80" s="249" t="s">
        <v>263</v>
      </c>
      <c r="E80" s="250">
        <v>8.24</v>
      </c>
      <c r="F80" s="251"/>
      <c r="G80" s="252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21</v>
      </c>
      <c r="M80" s="232">
        <f>G80*(1+L80/100)</f>
        <v>0</v>
      </c>
      <c r="N80" s="231">
        <v>0</v>
      </c>
      <c r="O80" s="231">
        <f>ROUND(E80*N80,2)</f>
        <v>0</v>
      </c>
      <c r="P80" s="231">
        <v>0</v>
      </c>
      <c r="Q80" s="231">
        <f>ROUND(E80*P80,2)</f>
        <v>0</v>
      </c>
      <c r="R80" s="232"/>
      <c r="S80" s="232" t="s">
        <v>204</v>
      </c>
      <c r="T80" s="232" t="s">
        <v>240</v>
      </c>
      <c r="U80" s="232">
        <v>0</v>
      </c>
      <c r="V80" s="232">
        <f>ROUND(E80*U80,2)</f>
        <v>0</v>
      </c>
      <c r="W80" s="232"/>
      <c r="X80" s="232" t="s">
        <v>162</v>
      </c>
      <c r="Y80" s="232" t="s">
        <v>163</v>
      </c>
      <c r="Z80" s="212"/>
      <c r="AA80" s="212"/>
      <c r="AB80" s="212"/>
      <c r="AC80" s="212"/>
      <c r="AD80" s="212"/>
      <c r="AE80" s="212"/>
      <c r="AF80" s="212"/>
      <c r="AG80" s="212" t="s">
        <v>433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29"/>
      <c r="B81" s="230"/>
      <c r="C81" s="261" t="s">
        <v>456</v>
      </c>
      <c r="D81" s="234"/>
      <c r="E81" s="235"/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166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1" t="s">
        <v>457</v>
      </c>
      <c r="D82" s="234"/>
      <c r="E82" s="235">
        <v>8.24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166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7">
        <v>23</v>
      </c>
      <c r="B83" s="248" t="s">
        <v>458</v>
      </c>
      <c r="C83" s="260" t="s">
        <v>459</v>
      </c>
      <c r="D83" s="249" t="s">
        <v>263</v>
      </c>
      <c r="E83" s="250">
        <v>124.63</v>
      </c>
      <c r="F83" s="251"/>
      <c r="G83" s="252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21</v>
      </c>
      <c r="M83" s="232">
        <f>G83*(1+L83/100)</f>
        <v>0</v>
      </c>
      <c r="N83" s="231">
        <v>0</v>
      </c>
      <c r="O83" s="231">
        <f>ROUND(E83*N83,2)</f>
        <v>0</v>
      </c>
      <c r="P83" s="231">
        <v>0</v>
      </c>
      <c r="Q83" s="231">
        <f>ROUND(E83*P83,2)</f>
        <v>0</v>
      </c>
      <c r="R83" s="232"/>
      <c r="S83" s="232" t="s">
        <v>204</v>
      </c>
      <c r="T83" s="232" t="s">
        <v>240</v>
      </c>
      <c r="U83" s="232">
        <v>0</v>
      </c>
      <c r="V83" s="232">
        <f>ROUND(E83*U83,2)</f>
        <v>0</v>
      </c>
      <c r="W83" s="232"/>
      <c r="X83" s="232" t="s">
        <v>162</v>
      </c>
      <c r="Y83" s="232" t="s">
        <v>163</v>
      </c>
      <c r="Z83" s="212"/>
      <c r="AA83" s="212"/>
      <c r="AB83" s="212"/>
      <c r="AC83" s="212"/>
      <c r="AD83" s="212"/>
      <c r="AE83" s="212"/>
      <c r="AF83" s="212"/>
      <c r="AG83" s="212" t="s">
        <v>433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1" t="s">
        <v>450</v>
      </c>
      <c r="D84" s="234"/>
      <c r="E84" s="235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166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1" t="s">
        <v>451</v>
      </c>
      <c r="D85" s="234"/>
      <c r="E85" s="235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166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9"/>
      <c r="B86" s="230"/>
      <c r="C86" s="261" t="s">
        <v>452</v>
      </c>
      <c r="D86" s="234"/>
      <c r="E86" s="235"/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166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61" t="s">
        <v>453</v>
      </c>
      <c r="D87" s="234"/>
      <c r="E87" s="235">
        <v>124.63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166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47">
        <v>24</v>
      </c>
      <c r="B88" s="248" t="s">
        <v>460</v>
      </c>
      <c r="C88" s="260" t="s">
        <v>461</v>
      </c>
      <c r="D88" s="249" t="s">
        <v>263</v>
      </c>
      <c r="E88" s="250">
        <v>124.63</v>
      </c>
      <c r="F88" s="251"/>
      <c r="G88" s="252">
        <f>ROUND(E88*F88,2)</f>
        <v>0</v>
      </c>
      <c r="H88" s="233"/>
      <c r="I88" s="232">
        <f>ROUND(E88*H88,2)</f>
        <v>0</v>
      </c>
      <c r="J88" s="233"/>
      <c r="K88" s="232">
        <f>ROUND(E88*J88,2)</f>
        <v>0</v>
      </c>
      <c r="L88" s="232">
        <v>21</v>
      </c>
      <c r="M88" s="232">
        <f>G88*(1+L88/100)</f>
        <v>0</v>
      </c>
      <c r="N88" s="231">
        <v>0</v>
      </c>
      <c r="O88" s="231">
        <f>ROUND(E88*N88,2)</f>
        <v>0</v>
      </c>
      <c r="P88" s="231">
        <v>0</v>
      </c>
      <c r="Q88" s="231">
        <f>ROUND(E88*P88,2)</f>
        <v>0</v>
      </c>
      <c r="R88" s="232"/>
      <c r="S88" s="232" t="s">
        <v>204</v>
      </c>
      <c r="T88" s="232" t="s">
        <v>240</v>
      </c>
      <c r="U88" s="232">
        <v>0</v>
      </c>
      <c r="V88" s="232">
        <f>ROUND(E88*U88,2)</f>
        <v>0</v>
      </c>
      <c r="W88" s="232"/>
      <c r="X88" s="232" t="s">
        <v>162</v>
      </c>
      <c r="Y88" s="232" t="s">
        <v>163</v>
      </c>
      <c r="Z88" s="212"/>
      <c r="AA88" s="212"/>
      <c r="AB88" s="212"/>
      <c r="AC88" s="212"/>
      <c r="AD88" s="212"/>
      <c r="AE88" s="212"/>
      <c r="AF88" s="212"/>
      <c r="AG88" s="212" t="s">
        <v>433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29"/>
      <c r="B89" s="230"/>
      <c r="C89" s="261" t="s">
        <v>450</v>
      </c>
      <c r="D89" s="234"/>
      <c r="E89" s="235"/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166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29"/>
      <c r="B90" s="230"/>
      <c r="C90" s="261" t="s">
        <v>451</v>
      </c>
      <c r="D90" s="234"/>
      <c r="E90" s="235"/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166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29"/>
      <c r="B91" s="230"/>
      <c r="C91" s="261" t="s">
        <v>452</v>
      </c>
      <c r="D91" s="234"/>
      <c r="E91" s="235"/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166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29"/>
      <c r="B92" s="230"/>
      <c r="C92" s="261" t="s">
        <v>453</v>
      </c>
      <c r="D92" s="234"/>
      <c r="E92" s="235">
        <v>124.63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166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47">
        <v>25</v>
      </c>
      <c r="B93" s="248" t="s">
        <v>462</v>
      </c>
      <c r="C93" s="260" t="s">
        <v>463</v>
      </c>
      <c r="D93" s="249" t="s">
        <v>263</v>
      </c>
      <c r="E93" s="250">
        <v>126.69</v>
      </c>
      <c r="F93" s="251"/>
      <c r="G93" s="252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21</v>
      </c>
      <c r="M93" s="232">
        <f>G93*(1+L93/100)</f>
        <v>0</v>
      </c>
      <c r="N93" s="231">
        <v>0</v>
      </c>
      <c r="O93" s="231">
        <f>ROUND(E93*N93,2)</f>
        <v>0</v>
      </c>
      <c r="P93" s="231">
        <v>0</v>
      </c>
      <c r="Q93" s="231">
        <f>ROUND(E93*P93,2)</f>
        <v>0</v>
      </c>
      <c r="R93" s="232"/>
      <c r="S93" s="232" t="s">
        <v>204</v>
      </c>
      <c r="T93" s="232" t="s">
        <v>240</v>
      </c>
      <c r="U93" s="232">
        <v>0</v>
      </c>
      <c r="V93" s="232">
        <f>ROUND(E93*U93,2)</f>
        <v>0</v>
      </c>
      <c r="W93" s="232"/>
      <c r="X93" s="232" t="s">
        <v>162</v>
      </c>
      <c r="Y93" s="232" t="s">
        <v>163</v>
      </c>
      <c r="Z93" s="212"/>
      <c r="AA93" s="212"/>
      <c r="AB93" s="212"/>
      <c r="AC93" s="212"/>
      <c r="AD93" s="212"/>
      <c r="AE93" s="212"/>
      <c r="AF93" s="212"/>
      <c r="AG93" s="212" t="s">
        <v>433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29"/>
      <c r="B94" s="230"/>
      <c r="C94" s="261" t="s">
        <v>464</v>
      </c>
      <c r="D94" s="234"/>
      <c r="E94" s="235"/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166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1" t="s">
        <v>452</v>
      </c>
      <c r="D95" s="234"/>
      <c r="E95" s="235"/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166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9"/>
      <c r="B96" s="230"/>
      <c r="C96" s="261" t="s">
        <v>465</v>
      </c>
      <c r="D96" s="234"/>
      <c r="E96" s="235">
        <v>126.69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166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47">
        <v>26</v>
      </c>
      <c r="B97" s="248" t="s">
        <v>466</v>
      </c>
      <c r="C97" s="260" t="s">
        <v>467</v>
      </c>
      <c r="D97" s="249" t="s">
        <v>305</v>
      </c>
      <c r="E97" s="250">
        <v>2</v>
      </c>
      <c r="F97" s="251"/>
      <c r="G97" s="252">
        <f>ROUND(E97*F97,2)</f>
        <v>0</v>
      </c>
      <c r="H97" s="233"/>
      <c r="I97" s="232">
        <f>ROUND(E97*H97,2)</f>
        <v>0</v>
      </c>
      <c r="J97" s="233"/>
      <c r="K97" s="232">
        <f>ROUND(E97*J97,2)</f>
        <v>0</v>
      </c>
      <c r="L97" s="232">
        <v>21</v>
      </c>
      <c r="M97" s="232">
        <f>G97*(1+L97/100)</f>
        <v>0</v>
      </c>
      <c r="N97" s="231">
        <v>0</v>
      </c>
      <c r="O97" s="231">
        <f>ROUND(E97*N97,2)</f>
        <v>0</v>
      </c>
      <c r="P97" s="231">
        <v>0</v>
      </c>
      <c r="Q97" s="231">
        <f>ROUND(E97*P97,2)</f>
        <v>0</v>
      </c>
      <c r="R97" s="232"/>
      <c r="S97" s="232" t="s">
        <v>204</v>
      </c>
      <c r="T97" s="232" t="s">
        <v>240</v>
      </c>
      <c r="U97" s="232">
        <v>0</v>
      </c>
      <c r="V97" s="232">
        <f>ROUND(E97*U97,2)</f>
        <v>0</v>
      </c>
      <c r="W97" s="232"/>
      <c r="X97" s="232" t="s">
        <v>162</v>
      </c>
      <c r="Y97" s="232" t="s">
        <v>163</v>
      </c>
      <c r="Z97" s="212"/>
      <c r="AA97" s="212"/>
      <c r="AB97" s="212"/>
      <c r="AC97" s="212"/>
      <c r="AD97" s="212"/>
      <c r="AE97" s="212"/>
      <c r="AF97" s="212"/>
      <c r="AG97" s="212" t="s">
        <v>433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29"/>
      <c r="B98" s="230"/>
      <c r="C98" s="261" t="s">
        <v>436</v>
      </c>
      <c r="D98" s="234"/>
      <c r="E98" s="235"/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166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29"/>
      <c r="B99" s="230"/>
      <c r="C99" s="261" t="s">
        <v>101</v>
      </c>
      <c r="D99" s="234"/>
      <c r="E99" s="235">
        <v>2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166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47">
        <v>27</v>
      </c>
      <c r="B100" s="248" t="s">
        <v>468</v>
      </c>
      <c r="C100" s="260" t="s">
        <v>469</v>
      </c>
      <c r="D100" s="249" t="s">
        <v>305</v>
      </c>
      <c r="E100" s="250">
        <v>6</v>
      </c>
      <c r="F100" s="251"/>
      <c r="G100" s="252">
        <f>ROUND(E100*F100,2)</f>
        <v>0</v>
      </c>
      <c r="H100" s="233"/>
      <c r="I100" s="232">
        <f>ROUND(E100*H100,2)</f>
        <v>0</v>
      </c>
      <c r="J100" s="233"/>
      <c r="K100" s="232">
        <f>ROUND(E100*J100,2)</f>
        <v>0</v>
      </c>
      <c r="L100" s="232">
        <v>21</v>
      </c>
      <c r="M100" s="232">
        <f>G100*(1+L100/100)</f>
        <v>0</v>
      </c>
      <c r="N100" s="231">
        <v>0</v>
      </c>
      <c r="O100" s="231">
        <f>ROUND(E100*N100,2)</f>
        <v>0</v>
      </c>
      <c r="P100" s="231">
        <v>0</v>
      </c>
      <c r="Q100" s="231">
        <f>ROUND(E100*P100,2)</f>
        <v>0</v>
      </c>
      <c r="R100" s="232"/>
      <c r="S100" s="232" t="s">
        <v>204</v>
      </c>
      <c r="T100" s="232" t="s">
        <v>240</v>
      </c>
      <c r="U100" s="232">
        <v>0</v>
      </c>
      <c r="V100" s="232">
        <f>ROUND(E100*U100,2)</f>
        <v>0</v>
      </c>
      <c r="W100" s="232"/>
      <c r="X100" s="232" t="s">
        <v>162</v>
      </c>
      <c r="Y100" s="232" t="s">
        <v>163</v>
      </c>
      <c r="Z100" s="212"/>
      <c r="AA100" s="212"/>
      <c r="AB100" s="212"/>
      <c r="AC100" s="212"/>
      <c r="AD100" s="212"/>
      <c r="AE100" s="212"/>
      <c r="AF100" s="212"/>
      <c r="AG100" s="212" t="s">
        <v>433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29"/>
      <c r="B101" s="230"/>
      <c r="C101" s="261" t="s">
        <v>470</v>
      </c>
      <c r="D101" s="234"/>
      <c r="E101" s="235"/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166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29"/>
      <c r="B102" s="230"/>
      <c r="C102" s="261" t="s">
        <v>471</v>
      </c>
      <c r="D102" s="234"/>
      <c r="E102" s="235">
        <v>6</v>
      </c>
      <c r="F102" s="232"/>
      <c r="G102" s="23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166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47">
        <v>28</v>
      </c>
      <c r="B103" s="248" t="s">
        <v>472</v>
      </c>
      <c r="C103" s="260" t="s">
        <v>473</v>
      </c>
      <c r="D103" s="249" t="s">
        <v>305</v>
      </c>
      <c r="E103" s="250">
        <v>1</v>
      </c>
      <c r="F103" s="251"/>
      <c r="G103" s="252">
        <f>ROUND(E103*F103,2)</f>
        <v>0</v>
      </c>
      <c r="H103" s="233"/>
      <c r="I103" s="232">
        <f>ROUND(E103*H103,2)</f>
        <v>0</v>
      </c>
      <c r="J103" s="233"/>
      <c r="K103" s="232">
        <f>ROUND(E103*J103,2)</f>
        <v>0</v>
      </c>
      <c r="L103" s="232">
        <v>21</v>
      </c>
      <c r="M103" s="232">
        <f>G103*(1+L103/100)</f>
        <v>0</v>
      </c>
      <c r="N103" s="231">
        <v>0</v>
      </c>
      <c r="O103" s="231">
        <f>ROUND(E103*N103,2)</f>
        <v>0</v>
      </c>
      <c r="P103" s="231">
        <v>0</v>
      </c>
      <c r="Q103" s="231">
        <f>ROUND(E103*P103,2)</f>
        <v>0</v>
      </c>
      <c r="R103" s="232"/>
      <c r="S103" s="232" t="s">
        <v>204</v>
      </c>
      <c r="T103" s="232" t="s">
        <v>240</v>
      </c>
      <c r="U103" s="232">
        <v>0</v>
      </c>
      <c r="V103" s="232">
        <f>ROUND(E103*U103,2)</f>
        <v>0</v>
      </c>
      <c r="W103" s="232"/>
      <c r="X103" s="232" t="s">
        <v>162</v>
      </c>
      <c r="Y103" s="232" t="s">
        <v>163</v>
      </c>
      <c r="Z103" s="212"/>
      <c r="AA103" s="212"/>
      <c r="AB103" s="212"/>
      <c r="AC103" s="212"/>
      <c r="AD103" s="212"/>
      <c r="AE103" s="212"/>
      <c r="AF103" s="212"/>
      <c r="AG103" s="212" t="s">
        <v>433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29"/>
      <c r="B104" s="230"/>
      <c r="C104" s="261" t="s">
        <v>439</v>
      </c>
      <c r="D104" s="234"/>
      <c r="E104" s="235"/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166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9"/>
      <c r="B105" s="230"/>
      <c r="C105" s="261" t="s">
        <v>99</v>
      </c>
      <c r="D105" s="234"/>
      <c r="E105" s="235">
        <v>1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166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47">
        <v>29</v>
      </c>
      <c r="B106" s="248" t="s">
        <v>474</v>
      </c>
      <c r="C106" s="260" t="s">
        <v>475</v>
      </c>
      <c r="D106" s="249" t="s">
        <v>476</v>
      </c>
      <c r="E106" s="250">
        <v>1</v>
      </c>
      <c r="F106" s="251"/>
      <c r="G106" s="252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21</v>
      </c>
      <c r="M106" s="232">
        <f>G106*(1+L106/100)</f>
        <v>0</v>
      </c>
      <c r="N106" s="231">
        <v>0</v>
      </c>
      <c r="O106" s="231">
        <f>ROUND(E106*N106,2)</f>
        <v>0</v>
      </c>
      <c r="P106" s="231">
        <v>0</v>
      </c>
      <c r="Q106" s="231">
        <f>ROUND(E106*P106,2)</f>
        <v>0</v>
      </c>
      <c r="R106" s="232"/>
      <c r="S106" s="232" t="s">
        <v>204</v>
      </c>
      <c r="T106" s="232" t="s">
        <v>240</v>
      </c>
      <c r="U106" s="232">
        <v>0</v>
      </c>
      <c r="V106" s="232">
        <f>ROUND(E106*U106,2)</f>
        <v>0</v>
      </c>
      <c r="W106" s="232"/>
      <c r="X106" s="232" t="s">
        <v>162</v>
      </c>
      <c r="Y106" s="232" t="s">
        <v>163</v>
      </c>
      <c r="Z106" s="212"/>
      <c r="AA106" s="212"/>
      <c r="AB106" s="212"/>
      <c r="AC106" s="212"/>
      <c r="AD106" s="212"/>
      <c r="AE106" s="212"/>
      <c r="AF106" s="212"/>
      <c r="AG106" s="212" t="s">
        <v>433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29"/>
      <c r="B107" s="230"/>
      <c r="C107" s="261" t="s">
        <v>439</v>
      </c>
      <c r="D107" s="234"/>
      <c r="E107" s="235"/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166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1" t="s">
        <v>99</v>
      </c>
      <c r="D108" s="234"/>
      <c r="E108" s="235">
        <v>1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166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47">
        <v>30</v>
      </c>
      <c r="B109" s="248" t="s">
        <v>477</v>
      </c>
      <c r="C109" s="260" t="s">
        <v>478</v>
      </c>
      <c r="D109" s="249" t="s">
        <v>305</v>
      </c>
      <c r="E109" s="250">
        <v>2</v>
      </c>
      <c r="F109" s="251"/>
      <c r="G109" s="252">
        <f>ROUND(E109*F109,2)</f>
        <v>0</v>
      </c>
      <c r="H109" s="233"/>
      <c r="I109" s="232">
        <f>ROUND(E109*H109,2)</f>
        <v>0</v>
      </c>
      <c r="J109" s="233"/>
      <c r="K109" s="232">
        <f>ROUND(E109*J109,2)</f>
        <v>0</v>
      </c>
      <c r="L109" s="232">
        <v>21</v>
      </c>
      <c r="M109" s="232">
        <f>G109*(1+L109/100)</f>
        <v>0</v>
      </c>
      <c r="N109" s="231">
        <v>0</v>
      </c>
      <c r="O109" s="231">
        <f>ROUND(E109*N109,2)</f>
        <v>0</v>
      </c>
      <c r="P109" s="231">
        <v>0</v>
      </c>
      <c r="Q109" s="231">
        <f>ROUND(E109*P109,2)</f>
        <v>0</v>
      </c>
      <c r="R109" s="232"/>
      <c r="S109" s="232" t="s">
        <v>204</v>
      </c>
      <c r="T109" s="232" t="s">
        <v>240</v>
      </c>
      <c r="U109" s="232">
        <v>0</v>
      </c>
      <c r="V109" s="232">
        <f>ROUND(E109*U109,2)</f>
        <v>0</v>
      </c>
      <c r="W109" s="232"/>
      <c r="X109" s="232" t="s">
        <v>162</v>
      </c>
      <c r="Y109" s="232" t="s">
        <v>163</v>
      </c>
      <c r="Z109" s="212"/>
      <c r="AA109" s="212"/>
      <c r="AB109" s="212"/>
      <c r="AC109" s="212"/>
      <c r="AD109" s="212"/>
      <c r="AE109" s="212"/>
      <c r="AF109" s="212"/>
      <c r="AG109" s="212" t="s">
        <v>433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29"/>
      <c r="B110" s="230"/>
      <c r="C110" s="261" t="s">
        <v>436</v>
      </c>
      <c r="D110" s="234"/>
      <c r="E110" s="235"/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166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29"/>
      <c r="B111" s="230"/>
      <c r="C111" s="261" t="s">
        <v>101</v>
      </c>
      <c r="D111" s="234"/>
      <c r="E111" s="235">
        <v>2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166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47">
        <v>31</v>
      </c>
      <c r="B112" s="248" t="s">
        <v>479</v>
      </c>
      <c r="C112" s="260" t="s">
        <v>480</v>
      </c>
      <c r="D112" s="249" t="s">
        <v>263</v>
      </c>
      <c r="E112" s="250">
        <v>169.95</v>
      </c>
      <c r="F112" s="251"/>
      <c r="G112" s="252">
        <f>ROUND(E112*F112,2)</f>
        <v>0</v>
      </c>
      <c r="H112" s="233"/>
      <c r="I112" s="232">
        <f>ROUND(E112*H112,2)</f>
        <v>0</v>
      </c>
      <c r="J112" s="233"/>
      <c r="K112" s="232">
        <f>ROUND(E112*J112,2)</f>
        <v>0</v>
      </c>
      <c r="L112" s="232">
        <v>21</v>
      </c>
      <c r="M112" s="232">
        <f>G112*(1+L112/100)</f>
        <v>0</v>
      </c>
      <c r="N112" s="231">
        <v>0</v>
      </c>
      <c r="O112" s="231">
        <f>ROUND(E112*N112,2)</f>
        <v>0</v>
      </c>
      <c r="P112" s="231">
        <v>0</v>
      </c>
      <c r="Q112" s="231">
        <f>ROUND(E112*P112,2)</f>
        <v>0</v>
      </c>
      <c r="R112" s="232"/>
      <c r="S112" s="232" t="s">
        <v>204</v>
      </c>
      <c r="T112" s="232" t="s">
        <v>240</v>
      </c>
      <c r="U112" s="232">
        <v>0</v>
      </c>
      <c r="V112" s="232">
        <f>ROUND(E112*U112,2)</f>
        <v>0</v>
      </c>
      <c r="W112" s="232"/>
      <c r="X112" s="232" t="s">
        <v>162</v>
      </c>
      <c r="Y112" s="232" t="s">
        <v>163</v>
      </c>
      <c r="Z112" s="212"/>
      <c r="AA112" s="212"/>
      <c r="AB112" s="212"/>
      <c r="AC112" s="212"/>
      <c r="AD112" s="212"/>
      <c r="AE112" s="212"/>
      <c r="AF112" s="212"/>
      <c r="AG112" s="212" t="s">
        <v>433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29"/>
      <c r="B113" s="230"/>
      <c r="C113" s="261" t="s">
        <v>481</v>
      </c>
      <c r="D113" s="234"/>
      <c r="E113" s="235"/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166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29"/>
      <c r="B114" s="230"/>
      <c r="C114" s="261" t="s">
        <v>450</v>
      </c>
      <c r="D114" s="234"/>
      <c r="E114" s="235"/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166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29"/>
      <c r="B115" s="230"/>
      <c r="C115" s="261" t="s">
        <v>451</v>
      </c>
      <c r="D115" s="234"/>
      <c r="E115" s="235"/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166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29"/>
      <c r="B116" s="230"/>
      <c r="C116" s="261" t="s">
        <v>482</v>
      </c>
      <c r="D116" s="234"/>
      <c r="E116" s="235"/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166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29"/>
      <c r="B117" s="230"/>
      <c r="C117" s="261" t="s">
        <v>483</v>
      </c>
      <c r="D117" s="234"/>
      <c r="E117" s="235">
        <v>169.95</v>
      </c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2"/>
      <c r="AA117" s="212"/>
      <c r="AB117" s="212"/>
      <c r="AC117" s="212"/>
      <c r="AD117" s="212"/>
      <c r="AE117" s="212"/>
      <c r="AF117" s="212"/>
      <c r="AG117" s="212" t="s">
        <v>166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47">
        <v>32</v>
      </c>
      <c r="B118" s="248" t="s">
        <v>484</v>
      </c>
      <c r="C118" s="260" t="s">
        <v>485</v>
      </c>
      <c r="D118" s="249" t="s">
        <v>263</v>
      </c>
      <c r="E118" s="250">
        <v>54.59</v>
      </c>
      <c r="F118" s="251"/>
      <c r="G118" s="252">
        <f>ROUND(E118*F118,2)</f>
        <v>0</v>
      </c>
      <c r="H118" s="233"/>
      <c r="I118" s="232">
        <f>ROUND(E118*H118,2)</f>
        <v>0</v>
      </c>
      <c r="J118" s="233"/>
      <c r="K118" s="232">
        <f>ROUND(E118*J118,2)</f>
        <v>0</v>
      </c>
      <c r="L118" s="232">
        <v>21</v>
      </c>
      <c r="M118" s="232">
        <f>G118*(1+L118/100)</f>
        <v>0</v>
      </c>
      <c r="N118" s="231">
        <v>3.3E-4</v>
      </c>
      <c r="O118" s="231">
        <f>ROUND(E118*N118,2)</f>
        <v>0.02</v>
      </c>
      <c r="P118" s="231">
        <v>0</v>
      </c>
      <c r="Q118" s="231">
        <f>ROUND(E118*P118,2)</f>
        <v>0</v>
      </c>
      <c r="R118" s="232"/>
      <c r="S118" s="232" t="s">
        <v>204</v>
      </c>
      <c r="T118" s="232" t="s">
        <v>240</v>
      </c>
      <c r="U118" s="232">
        <v>0</v>
      </c>
      <c r="V118" s="232">
        <f>ROUND(E118*U118,2)</f>
        <v>0</v>
      </c>
      <c r="W118" s="232"/>
      <c r="X118" s="232" t="s">
        <v>162</v>
      </c>
      <c r="Y118" s="232" t="s">
        <v>163</v>
      </c>
      <c r="Z118" s="212"/>
      <c r="AA118" s="212"/>
      <c r="AB118" s="212"/>
      <c r="AC118" s="212"/>
      <c r="AD118" s="212"/>
      <c r="AE118" s="212"/>
      <c r="AF118" s="212"/>
      <c r="AG118" s="212" t="s">
        <v>433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29"/>
      <c r="B119" s="230"/>
      <c r="C119" s="261" t="s">
        <v>450</v>
      </c>
      <c r="D119" s="234"/>
      <c r="E119" s="235"/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166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29"/>
      <c r="B120" s="230"/>
      <c r="C120" s="261" t="s">
        <v>486</v>
      </c>
      <c r="D120" s="234"/>
      <c r="E120" s="235">
        <v>54.59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166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47">
        <v>33</v>
      </c>
      <c r="B121" s="248" t="s">
        <v>487</v>
      </c>
      <c r="C121" s="260" t="s">
        <v>488</v>
      </c>
      <c r="D121" s="249" t="s">
        <v>263</v>
      </c>
      <c r="E121" s="250">
        <v>10</v>
      </c>
      <c r="F121" s="251"/>
      <c r="G121" s="252">
        <f>ROUND(E121*F121,2)</f>
        <v>0</v>
      </c>
      <c r="H121" s="233"/>
      <c r="I121" s="232">
        <f>ROUND(E121*H121,2)</f>
        <v>0</v>
      </c>
      <c r="J121" s="233"/>
      <c r="K121" s="232">
        <f>ROUND(E121*J121,2)</f>
        <v>0</v>
      </c>
      <c r="L121" s="232">
        <v>21</v>
      </c>
      <c r="M121" s="232">
        <f>G121*(1+L121/100)</f>
        <v>0</v>
      </c>
      <c r="N121" s="231">
        <v>9.5E-4</v>
      </c>
      <c r="O121" s="231">
        <f>ROUND(E121*N121,2)</f>
        <v>0.01</v>
      </c>
      <c r="P121" s="231">
        <v>0</v>
      </c>
      <c r="Q121" s="231">
        <f>ROUND(E121*P121,2)</f>
        <v>0</v>
      </c>
      <c r="R121" s="232"/>
      <c r="S121" s="232" t="s">
        <v>204</v>
      </c>
      <c r="T121" s="232" t="s">
        <v>240</v>
      </c>
      <c r="U121" s="232">
        <v>0</v>
      </c>
      <c r="V121" s="232">
        <f>ROUND(E121*U121,2)</f>
        <v>0</v>
      </c>
      <c r="W121" s="232"/>
      <c r="X121" s="232" t="s">
        <v>162</v>
      </c>
      <c r="Y121" s="232" t="s">
        <v>163</v>
      </c>
      <c r="Z121" s="212"/>
      <c r="AA121" s="212"/>
      <c r="AB121" s="212"/>
      <c r="AC121" s="212"/>
      <c r="AD121" s="212"/>
      <c r="AE121" s="212"/>
      <c r="AF121" s="212"/>
      <c r="AG121" s="212" t="s">
        <v>433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1" t="s">
        <v>434</v>
      </c>
      <c r="D122" s="234"/>
      <c r="E122" s="235"/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166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29"/>
      <c r="B123" s="230"/>
      <c r="C123" s="261" t="s">
        <v>435</v>
      </c>
      <c r="D123" s="234"/>
      <c r="E123" s="235">
        <v>10</v>
      </c>
      <c r="F123" s="232"/>
      <c r="G123" s="232"/>
      <c r="H123" s="232"/>
      <c r="I123" s="232"/>
      <c r="J123" s="232"/>
      <c r="K123" s="232"/>
      <c r="L123" s="232"/>
      <c r="M123" s="232"/>
      <c r="N123" s="231"/>
      <c r="O123" s="231"/>
      <c r="P123" s="231"/>
      <c r="Q123" s="231"/>
      <c r="R123" s="232"/>
      <c r="S123" s="232"/>
      <c r="T123" s="232"/>
      <c r="U123" s="232"/>
      <c r="V123" s="232"/>
      <c r="W123" s="232"/>
      <c r="X123" s="232"/>
      <c r="Y123" s="232"/>
      <c r="Z123" s="212"/>
      <c r="AA123" s="212"/>
      <c r="AB123" s="212"/>
      <c r="AC123" s="212"/>
      <c r="AD123" s="212"/>
      <c r="AE123" s="212"/>
      <c r="AF123" s="212"/>
      <c r="AG123" s="212" t="s">
        <v>166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47">
        <v>34</v>
      </c>
      <c r="B124" s="248" t="s">
        <v>489</v>
      </c>
      <c r="C124" s="260" t="s">
        <v>490</v>
      </c>
      <c r="D124" s="249" t="s">
        <v>263</v>
      </c>
      <c r="E124" s="250">
        <v>54.59</v>
      </c>
      <c r="F124" s="251"/>
      <c r="G124" s="252">
        <f>ROUND(E124*F124,2)</f>
        <v>0</v>
      </c>
      <c r="H124" s="233"/>
      <c r="I124" s="232">
        <f>ROUND(E124*H124,2)</f>
        <v>0</v>
      </c>
      <c r="J124" s="233"/>
      <c r="K124" s="232">
        <f>ROUND(E124*J124,2)</f>
        <v>0</v>
      </c>
      <c r="L124" s="232">
        <v>21</v>
      </c>
      <c r="M124" s="232">
        <f>G124*(1+L124/100)</f>
        <v>0</v>
      </c>
      <c r="N124" s="231">
        <v>6.0000000000000002E-5</v>
      </c>
      <c r="O124" s="231">
        <f>ROUND(E124*N124,2)</f>
        <v>0</v>
      </c>
      <c r="P124" s="231">
        <v>0</v>
      </c>
      <c r="Q124" s="231">
        <f>ROUND(E124*P124,2)</f>
        <v>0</v>
      </c>
      <c r="R124" s="232"/>
      <c r="S124" s="232" t="s">
        <v>204</v>
      </c>
      <c r="T124" s="232" t="s">
        <v>240</v>
      </c>
      <c r="U124" s="232">
        <v>0</v>
      </c>
      <c r="V124" s="232">
        <f>ROUND(E124*U124,2)</f>
        <v>0</v>
      </c>
      <c r="W124" s="232"/>
      <c r="X124" s="232" t="s">
        <v>162</v>
      </c>
      <c r="Y124" s="232" t="s">
        <v>163</v>
      </c>
      <c r="Z124" s="212"/>
      <c r="AA124" s="212"/>
      <c r="AB124" s="212"/>
      <c r="AC124" s="212"/>
      <c r="AD124" s="212"/>
      <c r="AE124" s="212"/>
      <c r="AF124" s="212"/>
      <c r="AG124" s="212" t="s">
        <v>433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9"/>
      <c r="B125" s="230"/>
      <c r="C125" s="261" t="s">
        <v>450</v>
      </c>
      <c r="D125" s="234"/>
      <c r="E125" s="235"/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166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29"/>
      <c r="B126" s="230"/>
      <c r="C126" s="261" t="s">
        <v>486</v>
      </c>
      <c r="D126" s="234"/>
      <c r="E126" s="235">
        <v>54.59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2"/>
      <c r="AA126" s="212"/>
      <c r="AB126" s="212"/>
      <c r="AC126" s="212"/>
      <c r="AD126" s="212"/>
      <c r="AE126" s="212"/>
      <c r="AF126" s="212"/>
      <c r="AG126" s="212" t="s">
        <v>166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47">
        <v>35</v>
      </c>
      <c r="B127" s="248" t="s">
        <v>491</v>
      </c>
      <c r="C127" s="260" t="s">
        <v>492</v>
      </c>
      <c r="D127" s="249" t="s">
        <v>263</v>
      </c>
      <c r="E127" s="250">
        <v>126.69</v>
      </c>
      <c r="F127" s="251"/>
      <c r="G127" s="252">
        <f>ROUND(E127*F127,2)</f>
        <v>0</v>
      </c>
      <c r="H127" s="233"/>
      <c r="I127" s="232">
        <f>ROUND(E127*H127,2)</f>
        <v>0</v>
      </c>
      <c r="J127" s="233"/>
      <c r="K127" s="232">
        <f>ROUND(E127*J127,2)</f>
        <v>0</v>
      </c>
      <c r="L127" s="232">
        <v>21</v>
      </c>
      <c r="M127" s="232">
        <f>G127*(1+L127/100)</f>
        <v>0</v>
      </c>
      <c r="N127" s="231">
        <v>0</v>
      </c>
      <c r="O127" s="231">
        <f>ROUND(E127*N127,2)</f>
        <v>0</v>
      </c>
      <c r="P127" s="231">
        <v>0</v>
      </c>
      <c r="Q127" s="231">
        <f>ROUND(E127*P127,2)</f>
        <v>0</v>
      </c>
      <c r="R127" s="232"/>
      <c r="S127" s="232" t="s">
        <v>204</v>
      </c>
      <c r="T127" s="232" t="s">
        <v>240</v>
      </c>
      <c r="U127" s="232">
        <v>0</v>
      </c>
      <c r="V127" s="232">
        <f>ROUND(E127*U127,2)</f>
        <v>0</v>
      </c>
      <c r="W127" s="232"/>
      <c r="X127" s="232" t="s">
        <v>162</v>
      </c>
      <c r="Y127" s="232" t="s">
        <v>163</v>
      </c>
      <c r="Z127" s="212"/>
      <c r="AA127" s="212"/>
      <c r="AB127" s="212"/>
      <c r="AC127" s="212"/>
      <c r="AD127" s="212"/>
      <c r="AE127" s="212"/>
      <c r="AF127" s="212"/>
      <c r="AG127" s="212" t="s">
        <v>433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29"/>
      <c r="B128" s="230"/>
      <c r="C128" s="261" t="s">
        <v>464</v>
      </c>
      <c r="D128" s="234"/>
      <c r="E128" s="235"/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2"/>
      <c r="AA128" s="212"/>
      <c r="AB128" s="212"/>
      <c r="AC128" s="212"/>
      <c r="AD128" s="212"/>
      <c r="AE128" s="212"/>
      <c r="AF128" s="212"/>
      <c r="AG128" s="212" t="s">
        <v>166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29"/>
      <c r="B129" s="230"/>
      <c r="C129" s="261" t="s">
        <v>452</v>
      </c>
      <c r="D129" s="234"/>
      <c r="E129" s="235"/>
      <c r="F129" s="232"/>
      <c r="G129" s="232"/>
      <c r="H129" s="232"/>
      <c r="I129" s="232"/>
      <c r="J129" s="232"/>
      <c r="K129" s="232"/>
      <c r="L129" s="232"/>
      <c r="M129" s="232"/>
      <c r="N129" s="231"/>
      <c r="O129" s="231"/>
      <c r="P129" s="231"/>
      <c r="Q129" s="231"/>
      <c r="R129" s="232"/>
      <c r="S129" s="232"/>
      <c r="T129" s="232"/>
      <c r="U129" s="232"/>
      <c r="V129" s="232"/>
      <c r="W129" s="232"/>
      <c r="X129" s="232"/>
      <c r="Y129" s="232"/>
      <c r="Z129" s="212"/>
      <c r="AA129" s="212"/>
      <c r="AB129" s="212"/>
      <c r="AC129" s="212"/>
      <c r="AD129" s="212"/>
      <c r="AE129" s="212"/>
      <c r="AF129" s="212"/>
      <c r="AG129" s="212" t="s">
        <v>166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29"/>
      <c r="B130" s="230"/>
      <c r="C130" s="261" t="s">
        <v>465</v>
      </c>
      <c r="D130" s="234"/>
      <c r="E130" s="235">
        <v>126.69</v>
      </c>
      <c r="F130" s="232"/>
      <c r="G130" s="232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2"/>
      <c r="AA130" s="212"/>
      <c r="AB130" s="212"/>
      <c r="AC130" s="212"/>
      <c r="AD130" s="212"/>
      <c r="AE130" s="212"/>
      <c r="AF130" s="212"/>
      <c r="AG130" s="212" t="s">
        <v>166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47">
        <v>36</v>
      </c>
      <c r="B131" s="248" t="s">
        <v>493</v>
      </c>
      <c r="C131" s="260" t="s">
        <v>494</v>
      </c>
      <c r="D131" s="249" t="s">
        <v>263</v>
      </c>
      <c r="E131" s="250">
        <v>126.69</v>
      </c>
      <c r="F131" s="251"/>
      <c r="G131" s="252">
        <f>ROUND(E131*F131,2)</f>
        <v>0</v>
      </c>
      <c r="H131" s="233"/>
      <c r="I131" s="232">
        <f>ROUND(E131*H131,2)</f>
        <v>0</v>
      </c>
      <c r="J131" s="233"/>
      <c r="K131" s="232">
        <f>ROUND(E131*J131,2)</f>
        <v>0</v>
      </c>
      <c r="L131" s="232">
        <v>21</v>
      </c>
      <c r="M131" s="232">
        <f>G131*(1+L131/100)</f>
        <v>0</v>
      </c>
      <c r="N131" s="231">
        <v>0</v>
      </c>
      <c r="O131" s="231">
        <f>ROUND(E131*N131,2)</f>
        <v>0</v>
      </c>
      <c r="P131" s="231">
        <v>0</v>
      </c>
      <c r="Q131" s="231">
        <f>ROUND(E131*P131,2)</f>
        <v>0</v>
      </c>
      <c r="R131" s="232"/>
      <c r="S131" s="232" t="s">
        <v>204</v>
      </c>
      <c r="T131" s="232" t="s">
        <v>240</v>
      </c>
      <c r="U131" s="232">
        <v>0</v>
      </c>
      <c r="V131" s="232">
        <f>ROUND(E131*U131,2)</f>
        <v>0</v>
      </c>
      <c r="W131" s="232"/>
      <c r="X131" s="232" t="s">
        <v>210</v>
      </c>
      <c r="Y131" s="232" t="s">
        <v>163</v>
      </c>
      <c r="Z131" s="212"/>
      <c r="AA131" s="212"/>
      <c r="AB131" s="212"/>
      <c r="AC131" s="212"/>
      <c r="AD131" s="212"/>
      <c r="AE131" s="212"/>
      <c r="AF131" s="212"/>
      <c r="AG131" s="212" t="s">
        <v>495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29"/>
      <c r="B132" s="230"/>
      <c r="C132" s="261" t="s">
        <v>464</v>
      </c>
      <c r="D132" s="234"/>
      <c r="E132" s="235"/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166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29"/>
      <c r="B133" s="230"/>
      <c r="C133" s="261" t="s">
        <v>452</v>
      </c>
      <c r="D133" s="234"/>
      <c r="E133" s="235"/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2"/>
      <c r="AA133" s="212"/>
      <c r="AB133" s="212"/>
      <c r="AC133" s="212"/>
      <c r="AD133" s="212"/>
      <c r="AE133" s="212"/>
      <c r="AF133" s="212"/>
      <c r="AG133" s="212" t="s">
        <v>166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29"/>
      <c r="B134" s="230"/>
      <c r="C134" s="261" t="s">
        <v>465</v>
      </c>
      <c r="D134" s="234"/>
      <c r="E134" s="235">
        <v>126.69</v>
      </c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166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ht="25.5" x14ac:dyDescent="0.2">
      <c r="A135" s="240" t="s">
        <v>156</v>
      </c>
      <c r="B135" s="241" t="s">
        <v>117</v>
      </c>
      <c r="C135" s="259" t="s">
        <v>118</v>
      </c>
      <c r="D135" s="242"/>
      <c r="E135" s="243"/>
      <c r="F135" s="244"/>
      <c r="G135" s="245">
        <f>SUMIF(AG136:AG183,"&lt;&gt;NOR",G136:G183)</f>
        <v>0</v>
      </c>
      <c r="H135" s="239"/>
      <c r="I135" s="239">
        <f>SUM(I136:I183)</f>
        <v>0</v>
      </c>
      <c r="J135" s="239"/>
      <c r="K135" s="239">
        <f>SUM(K136:K183)</f>
        <v>0</v>
      </c>
      <c r="L135" s="239"/>
      <c r="M135" s="239">
        <f>SUM(M136:M183)</f>
        <v>0</v>
      </c>
      <c r="N135" s="238"/>
      <c r="O135" s="238">
        <f>SUM(O136:O183)</f>
        <v>0.16</v>
      </c>
      <c r="P135" s="238"/>
      <c r="Q135" s="238">
        <f>SUM(Q136:Q183)</f>
        <v>0</v>
      </c>
      <c r="R135" s="239"/>
      <c r="S135" s="239"/>
      <c r="T135" s="239"/>
      <c r="U135" s="239"/>
      <c r="V135" s="239">
        <f>SUM(V136:V183)</f>
        <v>0</v>
      </c>
      <c r="W135" s="239"/>
      <c r="X135" s="239"/>
      <c r="Y135" s="239"/>
      <c r="AG135" t="s">
        <v>157</v>
      </c>
    </row>
    <row r="136" spans="1:60" outlineLevel="1" x14ac:dyDescent="0.2">
      <c r="A136" s="247">
        <v>37</v>
      </c>
      <c r="B136" s="248" t="s">
        <v>496</v>
      </c>
      <c r="C136" s="260" t="s">
        <v>497</v>
      </c>
      <c r="D136" s="249" t="s">
        <v>305</v>
      </c>
      <c r="E136" s="250">
        <v>1</v>
      </c>
      <c r="F136" s="251"/>
      <c r="G136" s="252">
        <f>ROUND(E136*F136,2)</f>
        <v>0</v>
      </c>
      <c r="H136" s="233"/>
      <c r="I136" s="232">
        <f>ROUND(E136*H136,2)</f>
        <v>0</v>
      </c>
      <c r="J136" s="233"/>
      <c r="K136" s="232">
        <f>ROUND(E136*J136,2)</f>
        <v>0</v>
      </c>
      <c r="L136" s="232">
        <v>21</v>
      </c>
      <c r="M136" s="232">
        <f>G136*(1+L136/100)</f>
        <v>0</v>
      </c>
      <c r="N136" s="231">
        <v>0</v>
      </c>
      <c r="O136" s="231">
        <f>ROUND(E136*N136,2)</f>
        <v>0</v>
      </c>
      <c r="P136" s="231">
        <v>0</v>
      </c>
      <c r="Q136" s="231">
        <f>ROUND(E136*P136,2)</f>
        <v>0</v>
      </c>
      <c r="R136" s="232"/>
      <c r="S136" s="232" t="s">
        <v>204</v>
      </c>
      <c r="T136" s="232" t="s">
        <v>240</v>
      </c>
      <c r="U136" s="232">
        <v>0</v>
      </c>
      <c r="V136" s="232">
        <f>ROUND(E136*U136,2)</f>
        <v>0</v>
      </c>
      <c r="W136" s="232"/>
      <c r="X136" s="232" t="s">
        <v>162</v>
      </c>
      <c r="Y136" s="232" t="s">
        <v>163</v>
      </c>
      <c r="Z136" s="212"/>
      <c r="AA136" s="212"/>
      <c r="AB136" s="212"/>
      <c r="AC136" s="212"/>
      <c r="AD136" s="212"/>
      <c r="AE136" s="212"/>
      <c r="AF136" s="212"/>
      <c r="AG136" s="212" t="s">
        <v>433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29"/>
      <c r="B137" s="230"/>
      <c r="C137" s="261" t="s">
        <v>439</v>
      </c>
      <c r="D137" s="234"/>
      <c r="E137" s="235"/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2"/>
      <c r="AA137" s="212"/>
      <c r="AB137" s="212"/>
      <c r="AC137" s="212"/>
      <c r="AD137" s="212"/>
      <c r="AE137" s="212"/>
      <c r="AF137" s="212"/>
      <c r="AG137" s="212" t="s">
        <v>166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29"/>
      <c r="B138" s="230"/>
      <c r="C138" s="261" t="s">
        <v>99</v>
      </c>
      <c r="D138" s="234"/>
      <c r="E138" s="235">
        <v>1</v>
      </c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166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47">
        <v>38</v>
      </c>
      <c r="B139" s="248" t="s">
        <v>498</v>
      </c>
      <c r="C139" s="260" t="s">
        <v>499</v>
      </c>
      <c r="D139" s="249" t="s">
        <v>305</v>
      </c>
      <c r="E139" s="250">
        <v>1</v>
      </c>
      <c r="F139" s="251"/>
      <c r="G139" s="252">
        <f>ROUND(E139*F139,2)</f>
        <v>0</v>
      </c>
      <c r="H139" s="233"/>
      <c r="I139" s="232">
        <f>ROUND(E139*H139,2)</f>
        <v>0</v>
      </c>
      <c r="J139" s="233"/>
      <c r="K139" s="232">
        <f>ROUND(E139*J139,2)</f>
        <v>0</v>
      </c>
      <c r="L139" s="232">
        <v>21</v>
      </c>
      <c r="M139" s="232">
        <f>G139*(1+L139/100)</f>
        <v>0</v>
      </c>
      <c r="N139" s="231">
        <v>0</v>
      </c>
      <c r="O139" s="231">
        <f>ROUND(E139*N139,2)</f>
        <v>0</v>
      </c>
      <c r="P139" s="231">
        <v>0</v>
      </c>
      <c r="Q139" s="231">
        <f>ROUND(E139*P139,2)</f>
        <v>0</v>
      </c>
      <c r="R139" s="232"/>
      <c r="S139" s="232" t="s">
        <v>204</v>
      </c>
      <c r="T139" s="232" t="s">
        <v>240</v>
      </c>
      <c r="U139" s="232">
        <v>0</v>
      </c>
      <c r="V139" s="232">
        <f>ROUND(E139*U139,2)</f>
        <v>0</v>
      </c>
      <c r="W139" s="232"/>
      <c r="X139" s="232" t="s">
        <v>162</v>
      </c>
      <c r="Y139" s="232" t="s">
        <v>163</v>
      </c>
      <c r="Z139" s="212"/>
      <c r="AA139" s="212"/>
      <c r="AB139" s="212"/>
      <c r="AC139" s="212"/>
      <c r="AD139" s="212"/>
      <c r="AE139" s="212"/>
      <c r="AF139" s="212"/>
      <c r="AG139" s="212" t="s">
        <v>433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29"/>
      <c r="B140" s="230"/>
      <c r="C140" s="261" t="s">
        <v>439</v>
      </c>
      <c r="D140" s="234"/>
      <c r="E140" s="235"/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166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29"/>
      <c r="B141" s="230"/>
      <c r="C141" s="261" t="s">
        <v>99</v>
      </c>
      <c r="D141" s="234"/>
      <c r="E141" s="235">
        <v>1</v>
      </c>
      <c r="F141" s="232"/>
      <c r="G141" s="232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2"/>
      <c r="AA141" s="212"/>
      <c r="AB141" s="212"/>
      <c r="AC141" s="212"/>
      <c r="AD141" s="212"/>
      <c r="AE141" s="212"/>
      <c r="AF141" s="212"/>
      <c r="AG141" s="212" t="s">
        <v>166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1" x14ac:dyDescent="0.2">
      <c r="A142" s="247">
        <v>39</v>
      </c>
      <c r="B142" s="248" t="s">
        <v>500</v>
      </c>
      <c r="C142" s="260" t="s">
        <v>501</v>
      </c>
      <c r="D142" s="249" t="s">
        <v>305</v>
      </c>
      <c r="E142" s="250">
        <v>2</v>
      </c>
      <c r="F142" s="251"/>
      <c r="G142" s="252">
        <f>ROUND(E142*F142,2)</f>
        <v>0</v>
      </c>
      <c r="H142" s="233"/>
      <c r="I142" s="232">
        <f>ROUND(E142*H142,2)</f>
        <v>0</v>
      </c>
      <c r="J142" s="233"/>
      <c r="K142" s="232">
        <f>ROUND(E142*J142,2)</f>
        <v>0</v>
      </c>
      <c r="L142" s="232">
        <v>21</v>
      </c>
      <c r="M142" s="232">
        <f>G142*(1+L142/100)</f>
        <v>0</v>
      </c>
      <c r="N142" s="231">
        <v>0</v>
      </c>
      <c r="O142" s="231">
        <f>ROUND(E142*N142,2)</f>
        <v>0</v>
      </c>
      <c r="P142" s="231">
        <v>0</v>
      </c>
      <c r="Q142" s="231">
        <f>ROUND(E142*P142,2)</f>
        <v>0</v>
      </c>
      <c r="R142" s="232"/>
      <c r="S142" s="232" t="s">
        <v>204</v>
      </c>
      <c r="T142" s="232" t="s">
        <v>240</v>
      </c>
      <c r="U142" s="232">
        <v>0</v>
      </c>
      <c r="V142" s="232">
        <f>ROUND(E142*U142,2)</f>
        <v>0</v>
      </c>
      <c r="W142" s="232"/>
      <c r="X142" s="232" t="s">
        <v>162</v>
      </c>
      <c r="Y142" s="232" t="s">
        <v>163</v>
      </c>
      <c r="Z142" s="212"/>
      <c r="AA142" s="212"/>
      <c r="AB142" s="212"/>
      <c r="AC142" s="212"/>
      <c r="AD142" s="212"/>
      <c r="AE142" s="212"/>
      <c r="AF142" s="212"/>
      <c r="AG142" s="212" t="s">
        <v>433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29"/>
      <c r="B143" s="230"/>
      <c r="C143" s="261" t="s">
        <v>436</v>
      </c>
      <c r="D143" s="234"/>
      <c r="E143" s="235"/>
      <c r="F143" s="232"/>
      <c r="G143" s="232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2"/>
      <c r="AA143" s="212"/>
      <c r="AB143" s="212"/>
      <c r="AC143" s="212"/>
      <c r="AD143" s="212"/>
      <c r="AE143" s="212"/>
      <c r="AF143" s="212"/>
      <c r="AG143" s="212" t="s">
        <v>166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3" x14ac:dyDescent="0.2">
      <c r="A144" s="229"/>
      <c r="B144" s="230"/>
      <c r="C144" s="261" t="s">
        <v>101</v>
      </c>
      <c r="D144" s="234"/>
      <c r="E144" s="235">
        <v>2</v>
      </c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2"/>
      <c r="AA144" s="212"/>
      <c r="AB144" s="212"/>
      <c r="AC144" s="212"/>
      <c r="AD144" s="212"/>
      <c r="AE144" s="212"/>
      <c r="AF144" s="212"/>
      <c r="AG144" s="212" t="s">
        <v>166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47">
        <v>40</v>
      </c>
      <c r="B145" s="248" t="s">
        <v>502</v>
      </c>
      <c r="C145" s="260" t="s">
        <v>503</v>
      </c>
      <c r="D145" s="249" t="s">
        <v>305</v>
      </c>
      <c r="E145" s="250">
        <v>1</v>
      </c>
      <c r="F145" s="251"/>
      <c r="G145" s="252">
        <f>ROUND(E145*F145,2)</f>
        <v>0</v>
      </c>
      <c r="H145" s="233"/>
      <c r="I145" s="232">
        <f>ROUND(E145*H145,2)</f>
        <v>0</v>
      </c>
      <c r="J145" s="233"/>
      <c r="K145" s="232">
        <f>ROUND(E145*J145,2)</f>
        <v>0</v>
      </c>
      <c r="L145" s="232">
        <v>21</v>
      </c>
      <c r="M145" s="232">
        <f>G145*(1+L145/100)</f>
        <v>0</v>
      </c>
      <c r="N145" s="231">
        <v>0</v>
      </c>
      <c r="O145" s="231">
        <f>ROUND(E145*N145,2)</f>
        <v>0</v>
      </c>
      <c r="P145" s="231">
        <v>0</v>
      </c>
      <c r="Q145" s="231">
        <f>ROUND(E145*P145,2)</f>
        <v>0</v>
      </c>
      <c r="R145" s="232"/>
      <c r="S145" s="232" t="s">
        <v>204</v>
      </c>
      <c r="T145" s="232" t="s">
        <v>240</v>
      </c>
      <c r="U145" s="232">
        <v>0</v>
      </c>
      <c r="V145" s="232">
        <f>ROUND(E145*U145,2)</f>
        <v>0</v>
      </c>
      <c r="W145" s="232"/>
      <c r="X145" s="232" t="s">
        <v>162</v>
      </c>
      <c r="Y145" s="232" t="s">
        <v>163</v>
      </c>
      <c r="Z145" s="212"/>
      <c r="AA145" s="212"/>
      <c r="AB145" s="212"/>
      <c r="AC145" s="212"/>
      <c r="AD145" s="212"/>
      <c r="AE145" s="212"/>
      <c r="AF145" s="212"/>
      <c r="AG145" s="212" t="s">
        <v>433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2" x14ac:dyDescent="0.2">
      <c r="A146" s="229"/>
      <c r="B146" s="230"/>
      <c r="C146" s="261" t="s">
        <v>439</v>
      </c>
      <c r="D146" s="234"/>
      <c r="E146" s="235"/>
      <c r="F146" s="232"/>
      <c r="G146" s="232"/>
      <c r="H146" s="232"/>
      <c r="I146" s="232"/>
      <c r="J146" s="232"/>
      <c r="K146" s="232"/>
      <c r="L146" s="232"/>
      <c r="M146" s="232"/>
      <c r="N146" s="231"/>
      <c r="O146" s="231"/>
      <c r="P146" s="231"/>
      <c r="Q146" s="231"/>
      <c r="R146" s="232"/>
      <c r="S146" s="232"/>
      <c r="T146" s="232"/>
      <c r="U146" s="232"/>
      <c r="V146" s="232"/>
      <c r="W146" s="232"/>
      <c r="X146" s="232"/>
      <c r="Y146" s="232"/>
      <c r="Z146" s="212"/>
      <c r="AA146" s="212"/>
      <c r="AB146" s="212"/>
      <c r="AC146" s="212"/>
      <c r="AD146" s="212"/>
      <c r="AE146" s="212"/>
      <c r="AF146" s="212"/>
      <c r="AG146" s="212" t="s">
        <v>166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3" x14ac:dyDescent="0.2">
      <c r="A147" s="229"/>
      <c r="B147" s="230"/>
      <c r="C147" s="261" t="s">
        <v>99</v>
      </c>
      <c r="D147" s="234"/>
      <c r="E147" s="235">
        <v>1</v>
      </c>
      <c r="F147" s="232"/>
      <c r="G147" s="232"/>
      <c r="H147" s="232"/>
      <c r="I147" s="232"/>
      <c r="J147" s="232"/>
      <c r="K147" s="232"/>
      <c r="L147" s="232"/>
      <c r="M147" s="232"/>
      <c r="N147" s="231"/>
      <c r="O147" s="231"/>
      <c r="P147" s="231"/>
      <c r="Q147" s="231"/>
      <c r="R147" s="232"/>
      <c r="S147" s="232"/>
      <c r="T147" s="232"/>
      <c r="U147" s="232"/>
      <c r="V147" s="232"/>
      <c r="W147" s="232"/>
      <c r="X147" s="232"/>
      <c r="Y147" s="232"/>
      <c r="Z147" s="212"/>
      <c r="AA147" s="212"/>
      <c r="AB147" s="212"/>
      <c r="AC147" s="212"/>
      <c r="AD147" s="212"/>
      <c r="AE147" s="212"/>
      <c r="AF147" s="212"/>
      <c r="AG147" s="212" t="s">
        <v>166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47">
        <v>41</v>
      </c>
      <c r="B148" s="248" t="s">
        <v>504</v>
      </c>
      <c r="C148" s="260" t="s">
        <v>505</v>
      </c>
      <c r="D148" s="249" t="s">
        <v>182</v>
      </c>
      <c r="E148" s="250">
        <v>0.2</v>
      </c>
      <c r="F148" s="251"/>
      <c r="G148" s="252">
        <f>ROUND(E148*F148,2)</f>
        <v>0</v>
      </c>
      <c r="H148" s="233"/>
      <c r="I148" s="232">
        <f>ROUND(E148*H148,2)</f>
        <v>0</v>
      </c>
      <c r="J148" s="233"/>
      <c r="K148" s="232">
        <f>ROUND(E148*J148,2)</f>
        <v>0</v>
      </c>
      <c r="L148" s="232">
        <v>21</v>
      </c>
      <c r="M148" s="232">
        <f>G148*(1+L148/100)</f>
        <v>0</v>
      </c>
      <c r="N148" s="231">
        <v>0.24815000000000001</v>
      </c>
      <c r="O148" s="231">
        <f>ROUND(E148*N148,2)</f>
        <v>0.05</v>
      </c>
      <c r="P148" s="231">
        <v>0</v>
      </c>
      <c r="Q148" s="231">
        <f>ROUND(E148*P148,2)</f>
        <v>0</v>
      </c>
      <c r="R148" s="232"/>
      <c r="S148" s="232" t="s">
        <v>204</v>
      </c>
      <c r="T148" s="232" t="s">
        <v>240</v>
      </c>
      <c r="U148" s="232">
        <v>0</v>
      </c>
      <c r="V148" s="232">
        <f>ROUND(E148*U148,2)</f>
        <v>0</v>
      </c>
      <c r="W148" s="232"/>
      <c r="X148" s="232" t="s">
        <v>162</v>
      </c>
      <c r="Y148" s="232" t="s">
        <v>163</v>
      </c>
      <c r="Z148" s="212"/>
      <c r="AA148" s="212"/>
      <c r="AB148" s="212"/>
      <c r="AC148" s="212"/>
      <c r="AD148" s="212"/>
      <c r="AE148" s="212"/>
      <c r="AF148" s="212"/>
      <c r="AG148" s="212" t="s">
        <v>433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29"/>
      <c r="B149" s="230"/>
      <c r="C149" s="261" t="s">
        <v>506</v>
      </c>
      <c r="D149" s="234"/>
      <c r="E149" s="235"/>
      <c r="F149" s="232"/>
      <c r="G149" s="232"/>
      <c r="H149" s="232"/>
      <c r="I149" s="232"/>
      <c r="J149" s="232"/>
      <c r="K149" s="232"/>
      <c r="L149" s="232"/>
      <c r="M149" s="232"/>
      <c r="N149" s="231"/>
      <c r="O149" s="231"/>
      <c r="P149" s="231"/>
      <c r="Q149" s="231"/>
      <c r="R149" s="232"/>
      <c r="S149" s="232"/>
      <c r="T149" s="232"/>
      <c r="U149" s="232"/>
      <c r="V149" s="232"/>
      <c r="W149" s="232"/>
      <c r="X149" s="232"/>
      <c r="Y149" s="232"/>
      <c r="Z149" s="212"/>
      <c r="AA149" s="212"/>
      <c r="AB149" s="212"/>
      <c r="AC149" s="212"/>
      <c r="AD149" s="212"/>
      <c r="AE149" s="212"/>
      <c r="AF149" s="212"/>
      <c r="AG149" s="212" t="s">
        <v>166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29"/>
      <c r="B150" s="230"/>
      <c r="C150" s="261" t="s">
        <v>507</v>
      </c>
      <c r="D150" s="234"/>
      <c r="E150" s="235">
        <v>0.2</v>
      </c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2"/>
      <c r="AA150" s="212"/>
      <c r="AB150" s="212"/>
      <c r="AC150" s="212"/>
      <c r="AD150" s="212"/>
      <c r="AE150" s="212"/>
      <c r="AF150" s="212"/>
      <c r="AG150" s="212" t="s">
        <v>166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47">
        <v>42</v>
      </c>
      <c r="B151" s="248" t="s">
        <v>508</v>
      </c>
      <c r="C151" s="260" t="s">
        <v>509</v>
      </c>
      <c r="D151" s="249" t="s">
        <v>263</v>
      </c>
      <c r="E151" s="250">
        <v>2</v>
      </c>
      <c r="F151" s="251"/>
      <c r="G151" s="252">
        <f>ROUND(E151*F151,2)</f>
        <v>0</v>
      </c>
      <c r="H151" s="233"/>
      <c r="I151" s="232">
        <f>ROUND(E151*H151,2)</f>
        <v>0</v>
      </c>
      <c r="J151" s="233"/>
      <c r="K151" s="232">
        <f>ROUND(E151*J151,2)</f>
        <v>0</v>
      </c>
      <c r="L151" s="232">
        <v>21</v>
      </c>
      <c r="M151" s="232">
        <f>G151*(1+L151/100)</f>
        <v>0</v>
      </c>
      <c r="N151" s="231">
        <v>1.0000000000000001E-5</v>
      </c>
      <c r="O151" s="231">
        <f>ROUND(E151*N151,2)</f>
        <v>0</v>
      </c>
      <c r="P151" s="231">
        <v>0</v>
      </c>
      <c r="Q151" s="231">
        <f>ROUND(E151*P151,2)</f>
        <v>0</v>
      </c>
      <c r="R151" s="232"/>
      <c r="S151" s="232" t="s">
        <v>204</v>
      </c>
      <c r="T151" s="232" t="s">
        <v>240</v>
      </c>
      <c r="U151" s="232">
        <v>0</v>
      </c>
      <c r="V151" s="232">
        <f>ROUND(E151*U151,2)</f>
        <v>0</v>
      </c>
      <c r="W151" s="232"/>
      <c r="X151" s="232" t="s">
        <v>162</v>
      </c>
      <c r="Y151" s="232" t="s">
        <v>163</v>
      </c>
      <c r="Z151" s="212"/>
      <c r="AA151" s="212"/>
      <c r="AB151" s="212"/>
      <c r="AC151" s="212"/>
      <c r="AD151" s="212"/>
      <c r="AE151" s="212"/>
      <c r="AF151" s="212"/>
      <c r="AG151" s="212" t="s">
        <v>433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">
      <c r="A152" s="229"/>
      <c r="B152" s="230"/>
      <c r="C152" s="261" t="s">
        <v>436</v>
      </c>
      <c r="D152" s="234"/>
      <c r="E152" s="235"/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2"/>
      <c r="AA152" s="212"/>
      <c r="AB152" s="212"/>
      <c r="AC152" s="212"/>
      <c r="AD152" s="212"/>
      <c r="AE152" s="212"/>
      <c r="AF152" s="212"/>
      <c r="AG152" s="212" t="s">
        <v>166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29"/>
      <c r="B153" s="230"/>
      <c r="C153" s="261" t="s">
        <v>101</v>
      </c>
      <c r="D153" s="234"/>
      <c r="E153" s="235">
        <v>2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2"/>
      <c r="AA153" s="212"/>
      <c r="AB153" s="212"/>
      <c r="AC153" s="212"/>
      <c r="AD153" s="212"/>
      <c r="AE153" s="212"/>
      <c r="AF153" s="212"/>
      <c r="AG153" s="212" t="s">
        <v>166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">
      <c r="A154" s="247">
        <v>43</v>
      </c>
      <c r="B154" s="248" t="s">
        <v>510</v>
      </c>
      <c r="C154" s="260" t="s">
        <v>511</v>
      </c>
      <c r="D154" s="249" t="s">
        <v>305</v>
      </c>
      <c r="E154" s="250">
        <v>1</v>
      </c>
      <c r="F154" s="251"/>
      <c r="G154" s="252">
        <f>ROUND(E154*F154,2)</f>
        <v>0</v>
      </c>
      <c r="H154" s="233"/>
      <c r="I154" s="232">
        <f>ROUND(E154*H154,2)</f>
        <v>0</v>
      </c>
      <c r="J154" s="233"/>
      <c r="K154" s="232">
        <f>ROUND(E154*J154,2)</f>
        <v>0</v>
      </c>
      <c r="L154" s="232">
        <v>21</v>
      </c>
      <c r="M154" s="232">
        <f>G154*(1+L154/100)</f>
        <v>0</v>
      </c>
      <c r="N154" s="231">
        <v>0</v>
      </c>
      <c r="O154" s="231">
        <f>ROUND(E154*N154,2)</f>
        <v>0</v>
      </c>
      <c r="P154" s="231">
        <v>0</v>
      </c>
      <c r="Q154" s="231">
        <f>ROUND(E154*P154,2)</f>
        <v>0</v>
      </c>
      <c r="R154" s="232"/>
      <c r="S154" s="232" t="s">
        <v>204</v>
      </c>
      <c r="T154" s="232" t="s">
        <v>240</v>
      </c>
      <c r="U154" s="232">
        <v>0</v>
      </c>
      <c r="V154" s="232">
        <f>ROUND(E154*U154,2)</f>
        <v>0</v>
      </c>
      <c r="W154" s="232"/>
      <c r="X154" s="232" t="s">
        <v>162</v>
      </c>
      <c r="Y154" s="232" t="s">
        <v>163</v>
      </c>
      <c r="Z154" s="212"/>
      <c r="AA154" s="212"/>
      <c r="AB154" s="212"/>
      <c r="AC154" s="212"/>
      <c r="AD154" s="212"/>
      <c r="AE154" s="212"/>
      <c r="AF154" s="212"/>
      <c r="AG154" s="212" t="s">
        <v>433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29"/>
      <c r="B155" s="230"/>
      <c r="C155" s="261" t="s">
        <v>439</v>
      </c>
      <c r="D155" s="234"/>
      <c r="E155" s="235"/>
      <c r="F155" s="232"/>
      <c r="G155" s="232"/>
      <c r="H155" s="232"/>
      <c r="I155" s="232"/>
      <c r="J155" s="232"/>
      <c r="K155" s="232"/>
      <c r="L155" s="232"/>
      <c r="M155" s="232"/>
      <c r="N155" s="231"/>
      <c r="O155" s="231"/>
      <c r="P155" s="231"/>
      <c r="Q155" s="231"/>
      <c r="R155" s="232"/>
      <c r="S155" s="232"/>
      <c r="T155" s="232"/>
      <c r="U155" s="232"/>
      <c r="V155" s="232"/>
      <c r="W155" s="232"/>
      <c r="X155" s="232"/>
      <c r="Y155" s="232"/>
      <c r="Z155" s="212"/>
      <c r="AA155" s="212"/>
      <c r="AB155" s="212"/>
      <c r="AC155" s="212"/>
      <c r="AD155" s="212"/>
      <c r="AE155" s="212"/>
      <c r="AF155" s="212"/>
      <c r="AG155" s="212" t="s">
        <v>166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29"/>
      <c r="B156" s="230"/>
      <c r="C156" s="261" t="s">
        <v>99</v>
      </c>
      <c r="D156" s="234"/>
      <c r="E156" s="235">
        <v>1</v>
      </c>
      <c r="F156" s="232"/>
      <c r="G156" s="232"/>
      <c r="H156" s="232"/>
      <c r="I156" s="232"/>
      <c r="J156" s="232"/>
      <c r="K156" s="232"/>
      <c r="L156" s="232"/>
      <c r="M156" s="232"/>
      <c r="N156" s="231"/>
      <c r="O156" s="231"/>
      <c r="P156" s="231"/>
      <c r="Q156" s="231"/>
      <c r="R156" s="232"/>
      <c r="S156" s="232"/>
      <c r="T156" s="232"/>
      <c r="U156" s="232"/>
      <c r="V156" s="232"/>
      <c r="W156" s="232"/>
      <c r="X156" s="232"/>
      <c r="Y156" s="232"/>
      <c r="Z156" s="212"/>
      <c r="AA156" s="212"/>
      <c r="AB156" s="212"/>
      <c r="AC156" s="212"/>
      <c r="AD156" s="212"/>
      <c r="AE156" s="212"/>
      <c r="AF156" s="212"/>
      <c r="AG156" s="212" t="s">
        <v>166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47">
        <v>44</v>
      </c>
      <c r="B157" s="248" t="s">
        <v>512</v>
      </c>
      <c r="C157" s="260" t="s">
        <v>513</v>
      </c>
      <c r="D157" s="249" t="s">
        <v>305</v>
      </c>
      <c r="E157" s="250">
        <v>1</v>
      </c>
      <c r="F157" s="251"/>
      <c r="G157" s="252">
        <f>ROUND(E157*F157,2)</f>
        <v>0</v>
      </c>
      <c r="H157" s="233"/>
      <c r="I157" s="232">
        <f>ROUND(E157*H157,2)</f>
        <v>0</v>
      </c>
      <c r="J157" s="233"/>
      <c r="K157" s="232">
        <f>ROUND(E157*J157,2)</f>
        <v>0</v>
      </c>
      <c r="L157" s="232">
        <v>21</v>
      </c>
      <c r="M157" s="232">
        <f>G157*(1+L157/100)</f>
        <v>0</v>
      </c>
      <c r="N157" s="231">
        <v>0</v>
      </c>
      <c r="O157" s="231">
        <f>ROUND(E157*N157,2)</f>
        <v>0</v>
      </c>
      <c r="P157" s="231">
        <v>0</v>
      </c>
      <c r="Q157" s="231">
        <f>ROUND(E157*P157,2)</f>
        <v>0</v>
      </c>
      <c r="R157" s="232"/>
      <c r="S157" s="232" t="s">
        <v>204</v>
      </c>
      <c r="T157" s="232" t="s">
        <v>240</v>
      </c>
      <c r="U157" s="232">
        <v>0</v>
      </c>
      <c r="V157" s="232">
        <f>ROUND(E157*U157,2)</f>
        <v>0</v>
      </c>
      <c r="W157" s="232"/>
      <c r="X157" s="232" t="s">
        <v>162</v>
      </c>
      <c r="Y157" s="232" t="s">
        <v>163</v>
      </c>
      <c r="Z157" s="212"/>
      <c r="AA157" s="212"/>
      <c r="AB157" s="212"/>
      <c r="AC157" s="212"/>
      <c r="AD157" s="212"/>
      <c r="AE157" s="212"/>
      <c r="AF157" s="212"/>
      <c r="AG157" s="212" t="s">
        <v>433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">
      <c r="A158" s="229"/>
      <c r="B158" s="230"/>
      <c r="C158" s="261" t="s">
        <v>439</v>
      </c>
      <c r="D158" s="234"/>
      <c r="E158" s="235"/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2"/>
      <c r="AA158" s="212"/>
      <c r="AB158" s="212"/>
      <c r="AC158" s="212"/>
      <c r="AD158" s="212"/>
      <c r="AE158" s="212"/>
      <c r="AF158" s="212"/>
      <c r="AG158" s="212" t="s">
        <v>166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">
      <c r="A159" s="229"/>
      <c r="B159" s="230"/>
      <c r="C159" s="261" t="s">
        <v>99</v>
      </c>
      <c r="D159" s="234"/>
      <c r="E159" s="235">
        <v>1</v>
      </c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2"/>
      <c r="AA159" s="212"/>
      <c r="AB159" s="212"/>
      <c r="AC159" s="212"/>
      <c r="AD159" s="212"/>
      <c r="AE159" s="212"/>
      <c r="AF159" s="212"/>
      <c r="AG159" s="212" t="s">
        <v>166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1" x14ac:dyDescent="0.2">
      <c r="A160" s="247">
        <v>45</v>
      </c>
      <c r="B160" s="248" t="s">
        <v>514</v>
      </c>
      <c r="C160" s="260" t="s">
        <v>515</v>
      </c>
      <c r="D160" s="249" t="s">
        <v>305</v>
      </c>
      <c r="E160" s="250">
        <v>1</v>
      </c>
      <c r="F160" s="251"/>
      <c r="G160" s="252">
        <f>ROUND(E160*F160,2)</f>
        <v>0</v>
      </c>
      <c r="H160" s="233"/>
      <c r="I160" s="232">
        <f>ROUND(E160*H160,2)</f>
        <v>0</v>
      </c>
      <c r="J160" s="233"/>
      <c r="K160" s="232">
        <f>ROUND(E160*J160,2)</f>
        <v>0</v>
      </c>
      <c r="L160" s="232">
        <v>21</v>
      </c>
      <c r="M160" s="232">
        <f>G160*(1+L160/100)</f>
        <v>0</v>
      </c>
      <c r="N160" s="231">
        <v>0</v>
      </c>
      <c r="O160" s="231">
        <f>ROUND(E160*N160,2)</f>
        <v>0</v>
      </c>
      <c r="P160" s="231">
        <v>0</v>
      </c>
      <c r="Q160" s="231">
        <f>ROUND(E160*P160,2)</f>
        <v>0</v>
      </c>
      <c r="R160" s="232"/>
      <c r="S160" s="232" t="s">
        <v>204</v>
      </c>
      <c r="T160" s="232" t="s">
        <v>240</v>
      </c>
      <c r="U160" s="232">
        <v>0</v>
      </c>
      <c r="V160" s="232">
        <f>ROUND(E160*U160,2)</f>
        <v>0</v>
      </c>
      <c r="W160" s="232"/>
      <c r="X160" s="232" t="s">
        <v>162</v>
      </c>
      <c r="Y160" s="232" t="s">
        <v>163</v>
      </c>
      <c r="Z160" s="212"/>
      <c r="AA160" s="212"/>
      <c r="AB160" s="212"/>
      <c r="AC160" s="212"/>
      <c r="AD160" s="212"/>
      <c r="AE160" s="212"/>
      <c r="AF160" s="212"/>
      <c r="AG160" s="212" t="s">
        <v>433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">
      <c r="A161" s="229"/>
      <c r="B161" s="230"/>
      <c r="C161" s="261" t="s">
        <v>439</v>
      </c>
      <c r="D161" s="234"/>
      <c r="E161" s="235"/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2"/>
      <c r="AA161" s="212"/>
      <c r="AB161" s="212"/>
      <c r="AC161" s="212"/>
      <c r="AD161" s="212"/>
      <c r="AE161" s="212"/>
      <c r="AF161" s="212"/>
      <c r="AG161" s="212" t="s">
        <v>166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29"/>
      <c r="B162" s="230"/>
      <c r="C162" s="261" t="s">
        <v>99</v>
      </c>
      <c r="D162" s="234"/>
      <c r="E162" s="235">
        <v>1</v>
      </c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2"/>
      <c r="AA162" s="212"/>
      <c r="AB162" s="212"/>
      <c r="AC162" s="212"/>
      <c r="AD162" s="212"/>
      <c r="AE162" s="212"/>
      <c r="AF162" s="212"/>
      <c r="AG162" s="212" t="s">
        <v>166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1" x14ac:dyDescent="0.2">
      <c r="A163" s="247">
        <v>46</v>
      </c>
      <c r="B163" s="248" t="s">
        <v>516</v>
      </c>
      <c r="C163" s="260" t="s">
        <v>517</v>
      </c>
      <c r="D163" s="249" t="s">
        <v>305</v>
      </c>
      <c r="E163" s="250">
        <v>1</v>
      </c>
      <c r="F163" s="251"/>
      <c r="G163" s="252">
        <f>ROUND(E163*F163,2)</f>
        <v>0</v>
      </c>
      <c r="H163" s="233"/>
      <c r="I163" s="232">
        <f>ROUND(E163*H163,2)</f>
        <v>0</v>
      </c>
      <c r="J163" s="233"/>
      <c r="K163" s="232">
        <f>ROUND(E163*J163,2)</f>
        <v>0</v>
      </c>
      <c r="L163" s="232">
        <v>21</v>
      </c>
      <c r="M163" s="232">
        <f>G163*(1+L163/100)</f>
        <v>0</v>
      </c>
      <c r="N163" s="231">
        <v>0</v>
      </c>
      <c r="O163" s="231">
        <f>ROUND(E163*N163,2)</f>
        <v>0</v>
      </c>
      <c r="P163" s="231">
        <v>0</v>
      </c>
      <c r="Q163" s="231">
        <f>ROUND(E163*P163,2)</f>
        <v>0</v>
      </c>
      <c r="R163" s="232"/>
      <c r="S163" s="232" t="s">
        <v>204</v>
      </c>
      <c r="T163" s="232" t="s">
        <v>240</v>
      </c>
      <c r="U163" s="232">
        <v>0</v>
      </c>
      <c r="V163" s="232">
        <f>ROUND(E163*U163,2)</f>
        <v>0</v>
      </c>
      <c r="W163" s="232"/>
      <c r="X163" s="232" t="s">
        <v>162</v>
      </c>
      <c r="Y163" s="232" t="s">
        <v>163</v>
      </c>
      <c r="Z163" s="212"/>
      <c r="AA163" s="212"/>
      <c r="AB163" s="212"/>
      <c r="AC163" s="212"/>
      <c r="AD163" s="212"/>
      <c r="AE163" s="212"/>
      <c r="AF163" s="212"/>
      <c r="AG163" s="212" t="s">
        <v>433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29"/>
      <c r="B164" s="230"/>
      <c r="C164" s="261" t="s">
        <v>439</v>
      </c>
      <c r="D164" s="234"/>
      <c r="E164" s="235"/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2"/>
      <c r="AA164" s="212"/>
      <c r="AB164" s="212"/>
      <c r="AC164" s="212"/>
      <c r="AD164" s="212"/>
      <c r="AE164" s="212"/>
      <c r="AF164" s="212"/>
      <c r="AG164" s="212" t="s">
        <v>166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29"/>
      <c r="B165" s="230"/>
      <c r="C165" s="261" t="s">
        <v>99</v>
      </c>
      <c r="D165" s="234"/>
      <c r="E165" s="235">
        <v>1</v>
      </c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2"/>
      <c r="AA165" s="212"/>
      <c r="AB165" s="212"/>
      <c r="AC165" s="212"/>
      <c r="AD165" s="212"/>
      <c r="AE165" s="212"/>
      <c r="AF165" s="212"/>
      <c r="AG165" s="212" t="s">
        <v>166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">
      <c r="A166" s="247">
        <v>47</v>
      </c>
      <c r="B166" s="248" t="s">
        <v>518</v>
      </c>
      <c r="C166" s="260" t="s">
        <v>519</v>
      </c>
      <c r="D166" s="249" t="s">
        <v>305</v>
      </c>
      <c r="E166" s="250">
        <v>1</v>
      </c>
      <c r="F166" s="251"/>
      <c r="G166" s="252">
        <f>ROUND(E166*F166,2)</f>
        <v>0</v>
      </c>
      <c r="H166" s="233"/>
      <c r="I166" s="232">
        <f>ROUND(E166*H166,2)</f>
        <v>0</v>
      </c>
      <c r="J166" s="233"/>
      <c r="K166" s="232">
        <f>ROUND(E166*J166,2)</f>
        <v>0</v>
      </c>
      <c r="L166" s="232">
        <v>21</v>
      </c>
      <c r="M166" s="232">
        <f>G166*(1+L166/100)</f>
        <v>0</v>
      </c>
      <c r="N166" s="231">
        <v>6.5900000000000004E-3</v>
      </c>
      <c r="O166" s="231">
        <f>ROUND(E166*N166,2)</f>
        <v>0.01</v>
      </c>
      <c r="P166" s="231">
        <v>0</v>
      </c>
      <c r="Q166" s="231">
        <f>ROUND(E166*P166,2)</f>
        <v>0</v>
      </c>
      <c r="R166" s="232"/>
      <c r="S166" s="232" t="s">
        <v>204</v>
      </c>
      <c r="T166" s="232" t="s">
        <v>240</v>
      </c>
      <c r="U166" s="232">
        <v>0</v>
      </c>
      <c r="V166" s="232">
        <f>ROUND(E166*U166,2)</f>
        <v>0</v>
      </c>
      <c r="W166" s="232"/>
      <c r="X166" s="232" t="s">
        <v>162</v>
      </c>
      <c r="Y166" s="232" t="s">
        <v>163</v>
      </c>
      <c r="Z166" s="212"/>
      <c r="AA166" s="212"/>
      <c r="AB166" s="212"/>
      <c r="AC166" s="212"/>
      <c r="AD166" s="212"/>
      <c r="AE166" s="212"/>
      <c r="AF166" s="212"/>
      <c r="AG166" s="212" t="s">
        <v>433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2" x14ac:dyDescent="0.2">
      <c r="A167" s="229"/>
      <c r="B167" s="230"/>
      <c r="C167" s="261" t="s">
        <v>439</v>
      </c>
      <c r="D167" s="234"/>
      <c r="E167" s="235"/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2"/>
      <c r="AA167" s="212"/>
      <c r="AB167" s="212"/>
      <c r="AC167" s="212"/>
      <c r="AD167" s="212"/>
      <c r="AE167" s="212"/>
      <c r="AF167" s="212"/>
      <c r="AG167" s="212" t="s">
        <v>166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29"/>
      <c r="B168" s="230"/>
      <c r="C168" s="261" t="s">
        <v>99</v>
      </c>
      <c r="D168" s="234"/>
      <c r="E168" s="235">
        <v>1</v>
      </c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2"/>
      <c r="AA168" s="212"/>
      <c r="AB168" s="212"/>
      <c r="AC168" s="212"/>
      <c r="AD168" s="212"/>
      <c r="AE168" s="212"/>
      <c r="AF168" s="212"/>
      <c r="AG168" s="212" t="s">
        <v>166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47">
        <v>48</v>
      </c>
      <c r="B169" s="248" t="s">
        <v>520</v>
      </c>
      <c r="C169" s="260" t="s">
        <v>521</v>
      </c>
      <c r="D169" s="249" t="s">
        <v>305</v>
      </c>
      <c r="E169" s="250">
        <v>1</v>
      </c>
      <c r="F169" s="251"/>
      <c r="G169" s="252">
        <f>ROUND(E169*F169,2)</f>
        <v>0</v>
      </c>
      <c r="H169" s="233"/>
      <c r="I169" s="232">
        <f>ROUND(E169*H169,2)</f>
        <v>0</v>
      </c>
      <c r="J169" s="233"/>
      <c r="K169" s="232">
        <f>ROUND(E169*J169,2)</f>
        <v>0</v>
      </c>
      <c r="L169" s="232">
        <v>21</v>
      </c>
      <c r="M169" s="232">
        <f>G169*(1+L169/100)</f>
        <v>0</v>
      </c>
      <c r="N169" s="231">
        <v>9.0299999999999998E-3</v>
      </c>
      <c r="O169" s="231">
        <f>ROUND(E169*N169,2)</f>
        <v>0.01</v>
      </c>
      <c r="P169" s="231">
        <v>0</v>
      </c>
      <c r="Q169" s="231">
        <f>ROUND(E169*P169,2)</f>
        <v>0</v>
      </c>
      <c r="R169" s="232"/>
      <c r="S169" s="232" t="s">
        <v>204</v>
      </c>
      <c r="T169" s="232" t="s">
        <v>240</v>
      </c>
      <c r="U169" s="232">
        <v>0</v>
      </c>
      <c r="V169" s="232">
        <f>ROUND(E169*U169,2)</f>
        <v>0</v>
      </c>
      <c r="W169" s="232"/>
      <c r="X169" s="232" t="s">
        <v>162</v>
      </c>
      <c r="Y169" s="232" t="s">
        <v>163</v>
      </c>
      <c r="Z169" s="212"/>
      <c r="AA169" s="212"/>
      <c r="AB169" s="212"/>
      <c r="AC169" s="212"/>
      <c r="AD169" s="212"/>
      <c r="AE169" s="212"/>
      <c r="AF169" s="212"/>
      <c r="AG169" s="212" t="s">
        <v>433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">
      <c r="A170" s="229"/>
      <c r="B170" s="230"/>
      <c r="C170" s="261" t="s">
        <v>439</v>
      </c>
      <c r="D170" s="234"/>
      <c r="E170" s="235"/>
      <c r="F170" s="232"/>
      <c r="G170" s="232"/>
      <c r="H170" s="232"/>
      <c r="I170" s="232"/>
      <c r="J170" s="232"/>
      <c r="K170" s="232"/>
      <c r="L170" s="232"/>
      <c r="M170" s="232"/>
      <c r="N170" s="231"/>
      <c r="O170" s="231"/>
      <c r="P170" s="231"/>
      <c r="Q170" s="231"/>
      <c r="R170" s="232"/>
      <c r="S170" s="232"/>
      <c r="T170" s="232"/>
      <c r="U170" s="232"/>
      <c r="V170" s="232"/>
      <c r="W170" s="232"/>
      <c r="X170" s="232"/>
      <c r="Y170" s="232"/>
      <c r="Z170" s="212"/>
      <c r="AA170" s="212"/>
      <c r="AB170" s="212"/>
      <c r="AC170" s="212"/>
      <c r="AD170" s="212"/>
      <c r="AE170" s="212"/>
      <c r="AF170" s="212"/>
      <c r="AG170" s="212" t="s">
        <v>166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3" x14ac:dyDescent="0.2">
      <c r="A171" s="229"/>
      <c r="B171" s="230"/>
      <c r="C171" s="261" t="s">
        <v>99</v>
      </c>
      <c r="D171" s="234"/>
      <c r="E171" s="235">
        <v>1</v>
      </c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2"/>
      <c r="AA171" s="212"/>
      <c r="AB171" s="212"/>
      <c r="AC171" s="212"/>
      <c r="AD171" s="212"/>
      <c r="AE171" s="212"/>
      <c r="AF171" s="212"/>
      <c r="AG171" s="212" t="s">
        <v>166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1" x14ac:dyDescent="0.2">
      <c r="A172" s="247">
        <v>49</v>
      </c>
      <c r="B172" s="248" t="s">
        <v>522</v>
      </c>
      <c r="C172" s="260" t="s">
        <v>523</v>
      </c>
      <c r="D172" s="249" t="s">
        <v>263</v>
      </c>
      <c r="E172" s="250">
        <v>6</v>
      </c>
      <c r="F172" s="251"/>
      <c r="G172" s="252">
        <f>ROUND(E172*F172,2)</f>
        <v>0</v>
      </c>
      <c r="H172" s="233"/>
      <c r="I172" s="232">
        <f>ROUND(E172*H172,2)</f>
        <v>0</v>
      </c>
      <c r="J172" s="233"/>
      <c r="K172" s="232">
        <f>ROUND(E172*J172,2)</f>
        <v>0</v>
      </c>
      <c r="L172" s="232">
        <v>21</v>
      </c>
      <c r="M172" s="232">
        <f>G172*(1+L172/100)</f>
        <v>0</v>
      </c>
      <c r="N172" s="231">
        <v>1.6000000000000001E-4</v>
      </c>
      <c r="O172" s="231">
        <f>ROUND(E172*N172,2)</f>
        <v>0</v>
      </c>
      <c r="P172" s="231">
        <v>0</v>
      </c>
      <c r="Q172" s="231">
        <f>ROUND(E172*P172,2)</f>
        <v>0</v>
      </c>
      <c r="R172" s="232"/>
      <c r="S172" s="232" t="s">
        <v>204</v>
      </c>
      <c r="T172" s="232" t="s">
        <v>240</v>
      </c>
      <c r="U172" s="232">
        <v>0</v>
      </c>
      <c r="V172" s="232">
        <f>ROUND(E172*U172,2)</f>
        <v>0</v>
      </c>
      <c r="W172" s="232"/>
      <c r="X172" s="232" t="s">
        <v>162</v>
      </c>
      <c r="Y172" s="232" t="s">
        <v>163</v>
      </c>
      <c r="Z172" s="212"/>
      <c r="AA172" s="212"/>
      <c r="AB172" s="212"/>
      <c r="AC172" s="212"/>
      <c r="AD172" s="212"/>
      <c r="AE172" s="212"/>
      <c r="AF172" s="212"/>
      <c r="AG172" s="212" t="s">
        <v>433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2" x14ac:dyDescent="0.2">
      <c r="A173" s="229"/>
      <c r="B173" s="230"/>
      <c r="C173" s="261" t="s">
        <v>470</v>
      </c>
      <c r="D173" s="234"/>
      <c r="E173" s="235"/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2"/>
      <c r="AA173" s="212"/>
      <c r="AB173" s="212"/>
      <c r="AC173" s="212"/>
      <c r="AD173" s="212"/>
      <c r="AE173" s="212"/>
      <c r="AF173" s="212"/>
      <c r="AG173" s="212" t="s">
        <v>166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">
      <c r="A174" s="229"/>
      <c r="B174" s="230"/>
      <c r="C174" s="261" t="s">
        <v>471</v>
      </c>
      <c r="D174" s="234"/>
      <c r="E174" s="235">
        <v>6</v>
      </c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2"/>
      <c r="AA174" s="212"/>
      <c r="AB174" s="212"/>
      <c r="AC174" s="212"/>
      <c r="AD174" s="212"/>
      <c r="AE174" s="212"/>
      <c r="AF174" s="212"/>
      <c r="AG174" s="212" t="s">
        <v>166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47">
        <v>50</v>
      </c>
      <c r="B175" s="248" t="s">
        <v>524</v>
      </c>
      <c r="C175" s="260" t="s">
        <v>525</v>
      </c>
      <c r="D175" s="249" t="s">
        <v>263</v>
      </c>
      <c r="E175" s="250">
        <v>5</v>
      </c>
      <c r="F175" s="251"/>
      <c r="G175" s="252">
        <f>ROUND(E175*F175,2)</f>
        <v>0</v>
      </c>
      <c r="H175" s="233"/>
      <c r="I175" s="232">
        <f>ROUND(E175*H175,2)</f>
        <v>0</v>
      </c>
      <c r="J175" s="233"/>
      <c r="K175" s="232">
        <f>ROUND(E175*J175,2)</f>
        <v>0</v>
      </c>
      <c r="L175" s="232">
        <v>21</v>
      </c>
      <c r="M175" s="232">
        <f>G175*(1+L175/100)</f>
        <v>0</v>
      </c>
      <c r="N175" s="231">
        <v>1.8489999999999999E-2</v>
      </c>
      <c r="O175" s="231">
        <f>ROUND(E175*N175,2)</f>
        <v>0.09</v>
      </c>
      <c r="P175" s="231">
        <v>0</v>
      </c>
      <c r="Q175" s="231">
        <f>ROUND(E175*P175,2)</f>
        <v>0</v>
      </c>
      <c r="R175" s="232"/>
      <c r="S175" s="232" t="s">
        <v>204</v>
      </c>
      <c r="T175" s="232" t="s">
        <v>240</v>
      </c>
      <c r="U175" s="232">
        <v>0</v>
      </c>
      <c r="V175" s="232">
        <f>ROUND(E175*U175,2)</f>
        <v>0</v>
      </c>
      <c r="W175" s="232"/>
      <c r="X175" s="232" t="s">
        <v>162</v>
      </c>
      <c r="Y175" s="232" t="s">
        <v>163</v>
      </c>
      <c r="Z175" s="212"/>
      <c r="AA175" s="212"/>
      <c r="AB175" s="212"/>
      <c r="AC175" s="212"/>
      <c r="AD175" s="212"/>
      <c r="AE175" s="212"/>
      <c r="AF175" s="212"/>
      <c r="AG175" s="212" t="s">
        <v>433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2" x14ac:dyDescent="0.2">
      <c r="A176" s="229"/>
      <c r="B176" s="230"/>
      <c r="C176" s="261" t="s">
        <v>526</v>
      </c>
      <c r="D176" s="234"/>
      <c r="E176" s="235"/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2"/>
      <c r="AA176" s="212"/>
      <c r="AB176" s="212"/>
      <c r="AC176" s="212"/>
      <c r="AD176" s="212"/>
      <c r="AE176" s="212"/>
      <c r="AF176" s="212"/>
      <c r="AG176" s="212" t="s">
        <v>166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3" x14ac:dyDescent="0.2">
      <c r="A177" s="229"/>
      <c r="B177" s="230"/>
      <c r="C177" s="261" t="s">
        <v>103</v>
      </c>
      <c r="D177" s="234"/>
      <c r="E177" s="235">
        <v>5</v>
      </c>
      <c r="F177" s="232"/>
      <c r="G177" s="232"/>
      <c r="H177" s="232"/>
      <c r="I177" s="232"/>
      <c r="J177" s="232"/>
      <c r="K177" s="232"/>
      <c r="L177" s="232"/>
      <c r="M177" s="232"/>
      <c r="N177" s="231"/>
      <c r="O177" s="231"/>
      <c r="P177" s="231"/>
      <c r="Q177" s="231"/>
      <c r="R177" s="232"/>
      <c r="S177" s="232"/>
      <c r="T177" s="232"/>
      <c r="U177" s="232"/>
      <c r="V177" s="232"/>
      <c r="W177" s="232"/>
      <c r="X177" s="232"/>
      <c r="Y177" s="232"/>
      <c r="Z177" s="212"/>
      <c r="AA177" s="212"/>
      <c r="AB177" s="212"/>
      <c r="AC177" s="212"/>
      <c r="AD177" s="212"/>
      <c r="AE177" s="212"/>
      <c r="AF177" s="212"/>
      <c r="AG177" s="212" t="s">
        <v>166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1" x14ac:dyDescent="0.2">
      <c r="A178" s="247">
        <v>51</v>
      </c>
      <c r="B178" s="248" t="s">
        <v>527</v>
      </c>
      <c r="C178" s="260" t="s">
        <v>528</v>
      </c>
      <c r="D178" s="249" t="s">
        <v>305</v>
      </c>
      <c r="E178" s="250">
        <v>1</v>
      </c>
      <c r="F178" s="251"/>
      <c r="G178" s="252">
        <f>ROUND(E178*F178,2)</f>
        <v>0</v>
      </c>
      <c r="H178" s="233"/>
      <c r="I178" s="232">
        <f>ROUND(E178*H178,2)</f>
        <v>0</v>
      </c>
      <c r="J178" s="233"/>
      <c r="K178" s="232">
        <f>ROUND(E178*J178,2)</f>
        <v>0</v>
      </c>
      <c r="L178" s="232">
        <v>21</v>
      </c>
      <c r="M178" s="232">
        <f>G178*(1+L178/100)</f>
        <v>0</v>
      </c>
      <c r="N178" s="231">
        <v>2.0000000000000002E-5</v>
      </c>
      <c r="O178" s="231">
        <f>ROUND(E178*N178,2)</f>
        <v>0</v>
      </c>
      <c r="P178" s="231">
        <v>0</v>
      </c>
      <c r="Q178" s="231">
        <f>ROUND(E178*P178,2)</f>
        <v>0</v>
      </c>
      <c r="R178" s="232"/>
      <c r="S178" s="232" t="s">
        <v>204</v>
      </c>
      <c r="T178" s="232" t="s">
        <v>240</v>
      </c>
      <c r="U178" s="232">
        <v>0</v>
      </c>
      <c r="V178" s="232">
        <f>ROUND(E178*U178,2)</f>
        <v>0</v>
      </c>
      <c r="W178" s="232"/>
      <c r="X178" s="232" t="s">
        <v>210</v>
      </c>
      <c r="Y178" s="232" t="s">
        <v>163</v>
      </c>
      <c r="Z178" s="212"/>
      <c r="AA178" s="212"/>
      <c r="AB178" s="212"/>
      <c r="AC178" s="212"/>
      <c r="AD178" s="212"/>
      <c r="AE178" s="212"/>
      <c r="AF178" s="212"/>
      <c r="AG178" s="212" t="s">
        <v>495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">
      <c r="A179" s="229"/>
      <c r="B179" s="230"/>
      <c r="C179" s="261" t="s">
        <v>439</v>
      </c>
      <c r="D179" s="234"/>
      <c r="E179" s="235"/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2"/>
      <c r="AA179" s="212"/>
      <c r="AB179" s="212"/>
      <c r="AC179" s="212"/>
      <c r="AD179" s="212"/>
      <c r="AE179" s="212"/>
      <c r="AF179" s="212"/>
      <c r="AG179" s="212" t="s">
        <v>166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29"/>
      <c r="B180" s="230"/>
      <c r="C180" s="261" t="s">
        <v>99</v>
      </c>
      <c r="D180" s="234"/>
      <c r="E180" s="235">
        <v>1</v>
      </c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2"/>
      <c r="AA180" s="212"/>
      <c r="AB180" s="212"/>
      <c r="AC180" s="212"/>
      <c r="AD180" s="212"/>
      <c r="AE180" s="212"/>
      <c r="AF180" s="212"/>
      <c r="AG180" s="212" t="s">
        <v>166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1" x14ac:dyDescent="0.2">
      <c r="A181" s="247">
        <v>52</v>
      </c>
      <c r="B181" s="248" t="s">
        <v>529</v>
      </c>
      <c r="C181" s="260" t="s">
        <v>530</v>
      </c>
      <c r="D181" s="249" t="s">
        <v>305</v>
      </c>
      <c r="E181" s="250">
        <v>1</v>
      </c>
      <c r="F181" s="251"/>
      <c r="G181" s="252">
        <f>ROUND(E181*F181,2)</f>
        <v>0</v>
      </c>
      <c r="H181" s="233"/>
      <c r="I181" s="232">
        <f>ROUND(E181*H181,2)</f>
        <v>0</v>
      </c>
      <c r="J181" s="233"/>
      <c r="K181" s="232">
        <f>ROUND(E181*J181,2)</f>
        <v>0</v>
      </c>
      <c r="L181" s="232">
        <v>21</v>
      </c>
      <c r="M181" s="232">
        <f>G181*(1+L181/100)</f>
        <v>0</v>
      </c>
      <c r="N181" s="231">
        <v>6.3000000000000003E-4</v>
      </c>
      <c r="O181" s="231">
        <f>ROUND(E181*N181,2)</f>
        <v>0</v>
      </c>
      <c r="P181" s="231">
        <v>0</v>
      </c>
      <c r="Q181" s="231">
        <f>ROUND(E181*P181,2)</f>
        <v>0</v>
      </c>
      <c r="R181" s="232"/>
      <c r="S181" s="232" t="s">
        <v>204</v>
      </c>
      <c r="T181" s="232" t="s">
        <v>240</v>
      </c>
      <c r="U181" s="232">
        <v>0</v>
      </c>
      <c r="V181" s="232">
        <f>ROUND(E181*U181,2)</f>
        <v>0</v>
      </c>
      <c r="W181" s="232"/>
      <c r="X181" s="232" t="s">
        <v>210</v>
      </c>
      <c r="Y181" s="232" t="s">
        <v>163</v>
      </c>
      <c r="Z181" s="212"/>
      <c r="AA181" s="212"/>
      <c r="AB181" s="212"/>
      <c r="AC181" s="212"/>
      <c r="AD181" s="212"/>
      <c r="AE181" s="212"/>
      <c r="AF181" s="212"/>
      <c r="AG181" s="212" t="s">
        <v>495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2" x14ac:dyDescent="0.2">
      <c r="A182" s="229"/>
      <c r="B182" s="230"/>
      <c r="C182" s="261" t="s">
        <v>439</v>
      </c>
      <c r="D182" s="234"/>
      <c r="E182" s="235"/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2"/>
      <c r="AA182" s="212"/>
      <c r="AB182" s="212"/>
      <c r="AC182" s="212"/>
      <c r="AD182" s="212"/>
      <c r="AE182" s="212"/>
      <c r="AF182" s="212"/>
      <c r="AG182" s="212" t="s">
        <v>166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29"/>
      <c r="B183" s="230"/>
      <c r="C183" s="261" t="s">
        <v>99</v>
      </c>
      <c r="D183" s="234"/>
      <c r="E183" s="235">
        <v>1</v>
      </c>
      <c r="F183" s="232"/>
      <c r="G183" s="232"/>
      <c r="H183" s="232"/>
      <c r="I183" s="232"/>
      <c r="J183" s="232"/>
      <c r="K183" s="232"/>
      <c r="L183" s="232"/>
      <c r="M183" s="232"/>
      <c r="N183" s="231"/>
      <c r="O183" s="231"/>
      <c r="P183" s="231"/>
      <c r="Q183" s="231"/>
      <c r="R183" s="232"/>
      <c r="S183" s="232"/>
      <c r="T183" s="232"/>
      <c r="U183" s="232"/>
      <c r="V183" s="232"/>
      <c r="W183" s="232"/>
      <c r="X183" s="232"/>
      <c r="Y183" s="232"/>
      <c r="Z183" s="212"/>
      <c r="AA183" s="212"/>
      <c r="AB183" s="212"/>
      <c r="AC183" s="212"/>
      <c r="AD183" s="212"/>
      <c r="AE183" s="212"/>
      <c r="AF183" s="212"/>
      <c r="AG183" s="212" t="s">
        <v>166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ht="25.5" x14ac:dyDescent="0.2">
      <c r="A184" s="240" t="s">
        <v>156</v>
      </c>
      <c r="B184" s="241" t="s">
        <v>119</v>
      </c>
      <c r="C184" s="259" t="s">
        <v>120</v>
      </c>
      <c r="D184" s="242"/>
      <c r="E184" s="243"/>
      <c r="F184" s="244"/>
      <c r="G184" s="245">
        <f>SUMIF(AG185:AG208,"&lt;&gt;NOR",G185:G208)</f>
        <v>0</v>
      </c>
      <c r="H184" s="239"/>
      <c r="I184" s="239">
        <f>SUM(I185:I208)</f>
        <v>0</v>
      </c>
      <c r="J184" s="239"/>
      <c r="K184" s="239">
        <f>SUM(K185:K208)</f>
        <v>0</v>
      </c>
      <c r="L184" s="239"/>
      <c r="M184" s="239">
        <f>SUM(M185:M208)</f>
        <v>0</v>
      </c>
      <c r="N184" s="238"/>
      <c r="O184" s="238">
        <f>SUM(O185:O208)</f>
        <v>0</v>
      </c>
      <c r="P184" s="238"/>
      <c r="Q184" s="238">
        <f>SUM(Q185:Q208)</f>
        <v>0</v>
      </c>
      <c r="R184" s="239"/>
      <c r="S184" s="239"/>
      <c r="T184" s="239"/>
      <c r="U184" s="239"/>
      <c r="V184" s="239">
        <f>SUM(V185:V208)</f>
        <v>0</v>
      </c>
      <c r="W184" s="239"/>
      <c r="X184" s="239"/>
      <c r="Y184" s="239"/>
      <c r="AG184" t="s">
        <v>157</v>
      </c>
    </row>
    <row r="185" spans="1:60" outlineLevel="1" x14ac:dyDescent="0.2">
      <c r="A185" s="247">
        <v>53</v>
      </c>
      <c r="B185" s="248" t="s">
        <v>498</v>
      </c>
      <c r="C185" s="260" t="s">
        <v>499</v>
      </c>
      <c r="D185" s="249" t="s">
        <v>305</v>
      </c>
      <c r="E185" s="250">
        <v>1</v>
      </c>
      <c r="F185" s="251"/>
      <c r="G185" s="252">
        <f>ROUND(E185*F185,2)</f>
        <v>0</v>
      </c>
      <c r="H185" s="233"/>
      <c r="I185" s="232">
        <f>ROUND(E185*H185,2)</f>
        <v>0</v>
      </c>
      <c r="J185" s="233"/>
      <c r="K185" s="232">
        <f>ROUND(E185*J185,2)</f>
        <v>0</v>
      </c>
      <c r="L185" s="232">
        <v>21</v>
      </c>
      <c r="M185" s="232">
        <f>G185*(1+L185/100)</f>
        <v>0</v>
      </c>
      <c r="N185" s="231">
        <v>0</v>
      </c>
      <c r="O185" s="231">
        <f>ROUND(E185*N185,2)</f>
        <v>0</v>
      </c>
      <c r="P185" s="231">
        <v>0</v>
      </c>
      <c r="Q185" s="231">
        <f>ROUND(E185*P185,2)</f>
        <v>0</v>
      </c>
      <c r="R185" s="232"/>
      <c r="S185" s="232" t="s">
        <v>204</v>
      </c>
      <c r="T185" s="232" t="s">
        <v>240</v>
      </c>
      <c r="U185" s="232">
        <v>0</v>
      </c>
      <c r="V185" s="232">
        <f>ROUND(E185*U185,2)</f>
        <v>0</v>
      </c>
      <c r="W185" s="232"/>
      <c r="X185" s="232" t="s">
        <v>162</v>
      </c>
      <c r="Y185" s="232" t="s">
        <v>163</v>
      </c>
      <c r="Z185" s="212"/>
      <c r="AA185" s="212"/>
      <c r="AB185" s="212"/>
      <c r="AC185" s="212"/>
      <c r="AD185" s="212"/>
      <c r="AE185" s="212"/>
      <c r="AF185" s="212"/>
      <c r="AG185" s="212" t="s">
        <v>433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2" x14ac:dyDescent="0.2">
      <c r="A186" s="229"/>
      <c r="B186" s="230"/>
      <c r="C186" s="261" t="s">
        <v>439</v>
      </c>
      <c r="D186" s="234"/>
      <c r="E186" s="235"/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2"/>
      <c r="AA186" s="212"/>
      <c r="AB186" s="212"/>
      <c r="AC186" s="212"/>
      <c r="AD186" s="212"/>
      <c r="AE186" s="212"/>
      <c r="AF186" s="212"/>
      <c r="AG186" s="212" t="s">
        <v>166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29"/>
      <c r="B187" s="230"/>
      <c r="C187" s="261" t="s">
        <v>99</v>
      </c>
      <c r="D187" s="234"/>
      <c r="E187" s="235">
        <v>1</v>
      </c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2"/>
      <c r="AA187" s="212"/>
      <c r="AB187" s="212"/>
      <c r="AC187" s="212"/>
      <c r="AD187" s="212"/>
      <c r="AE187" s="212"/>
      <c r="AF187" s="212"/>
      <c r="AG187" s="212" t="s">
        <v>166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1" x14ac:dyDescent="0.2">
      <c r="A188" s="247">
        <v>54</v>
      </c>
      <c r="B188" s="248" t="s">
        <v>500</v>
      </c>
      <c r="C188" s="260" t="s">
        <v>501</v>
      </c>
      <c r="D188" s="249" t="s">
        <v>305</v>
      </c>
      <c r="E188" s="250">
        <v>2</v>
      </c>
      <c r="F188" s="251"/>
      <c r="G188" s="252">
        <f>ROUND(E188*F188,2)</f>
        <v>0</v>
      </c>
      <c r="H188" s="233"/>
      <c r="I188" s="232">
        <f>ROUND(E188*H188,2)</f>
        <v>0</v>
      </c>
      <c r="J188" s="233"/>
      <c r="K188" s="232">
        <f>ROUND(E188*J188,2)</f>
        <v>0</v>
      </c>
      <c r="L188" s="232">
        <v>21</v>
      </c>
      <c r="M188" s="232">
        <f>G188*(1+L188/100)</f>
        <v>0</v>
      </c>
      <c r="N188" s="231">
        <v>0</v>
      </c>
      <c r="O188" s="231">
        <f>ROUND(E188*N188,2)</f>
        <v>0</v>
      </c>
      <c r="P188" s="231">
        <v>0</v>
      </c>
      <c r="Q188" s="231">
        <f>ROUND(E188*P188,2)</f>
        <v>0</v>
      </c>
      <c r="R188" s="232"/>
      <c r="S188" s="232" t="s">
        <v>204</v>
      </c>
      <c r="T188" s="232" t="s">
        <v>240</v>
      </c>
      <c r="U188" s="232">
        <v>0</v>
      </c>
      <c r="V188" s="232">
        <f>ROUND(E188*U188,2)</f>
        <v>0</v>
      </c>
      <c r="W188" s="232"/>
      <c r="X188" s="232" t="s">
        <v>162</v>
      </c>
      <c r="Y188" s="232" t="s">
        <v>163</v>
      </c>
      <c r="Z188" s="212"/>
      <c r="AA188" s="212"/>
      <c r="AB188" s="212"/>
      <c r="AC188" s="212"/>
      <c r="AD188" s="212"/>
      <c r="AE188" s="212"/>
      <c r="AF188" s="212"/>
      <c r="AG188" s="212" t="s">
        <v>433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29"/>
      <c r="B189" s="230"/>
      <c r="C189" s="261" t="s">
        <v>436</v>
      </c>
      <c r="D189" s="234"/>
      <c r="E189" s="235"/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2"/>
      <c r="AA189" s="212"/>
      <c r="AB189" s="212"/>
      <c r="AC189" s="212"/>
      <c r="AD189" s="212"/>
      <c r="AE189" s="212"/>
      <c r="AF189" s="212"/>
      <c r="AG189" s="212" t="s">
        <v>166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">
      <c r="A190" s="229"/>
      <c r="B190" s="230"/>
      <c r="C190" s="261" t="s">
        <v>101</v>
      </c>
      <c r="D190" s="234"/>
      <c r="E190" s="235">
        <v>2</v>
      </c>
      <c r="F190" s="232"/>
      <c r="G190" s="232"/>
      <c r="H190" s="232"/>
      <c r="I190" s="232"/>
      <c r="J190" s="232"/>
      <c r="K190" s="232"/>
      <c r="L190" s="232"/>
      <c r="M190" s="232"/>
      <c r="N190" s="231"/>
      <c r="O190" s="231"/>
      <c r="P190" s="231"/>
      <c r="Q190" s="231"/>
      <c r="R190" s="232"/>
      <c r="S190" s="232"/>
      <c r="T190" s="232"/>
      <c r="U190" s="232"/>
      <c r="V190" s="232"/>
      <c r="W190" s="232"/>
      <c r="X190" s="232"/>
      <c r="Y190" s="232"/>
      <c r="Z190" s="212"/>
      <c r="AA190" s="212"/>
      <c r="AB190" s="212"/>
      <c r="AC190" s="212"/>
      <c r="AD190" s="212"/>
      <c r="AE190" s="212"/>
      <c r="AF190" s="212"/>
      <c r="AG190" s="212" t="s">
        <v>166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1" x14ac:dyDescent="0.2">
      <c r="A191" s="247">
        <v>55</v>
      </c>
      <c r="B191" s="248" t="s">
        <v>502</v>
      </c>
      <c r="C191" s="260" t="s">
        <v>503</v>
      </c>
      <c r="D191" s="249" t="s">
        <v>305</v>
      </c>
      <c r="E191" s="250">
        <v>1</v>
      </c>
      <c r="F191" s="251"/>
      <c r="G191" s="252">
        <f>ROUND(E191*F191,2)</f>
        <v>0</v>
      </c>
      <c r="H191" s="233"/>
      <c r="I191" s="232">
        <f>ROUND(E191*H191,2)</f>
        <v>0</v>
      </c>
      <c r="J191" s="233"/>
      <c r="K191" s="232">
        <f>ROUND(E191*J191,2)</f>
        <v>0</v>
      </c>
      <c r="L191" s="232">
        <v>21</v>
      </c>
      <c r="M191" s="232">
        <f>G191*(1+L191/100)</f>
        <v>0</v>
      </c>
      <c r="N191" s="231">
        <v>0</v>
      </c>
      <c r="O191" s="231">
        <f>ROUND(E191*N191,2)</f>
        <v>0</v>
      </c>
      <c r="P191" s="231">
        <v>0</v>
      </c>
      <c r="Q191" s="231">
        <f>ROUND(E191*P191,2)</f>
        <v>0</v>
      </c>
      <c r="R191" s="232"/>
      <c r="S191" s="232" t="s">
        <v>204</v>
      </c>
      <c r="T191" s="232" t="s">
        <v>240</v>
      </c>
      <c r="U191" s="232">
        <v>0</v>
      </c>
      <c r="V191" s="232">
        <f>ROUND(E191*U191,2)</f>
        <v>0</v>
      </c>
      <c r="W191" s="232"/>
      <c r="X191" s="232" t="s">
        <v>162</v>
      </c>
      <c r="Y191" s="232" t="s">
        <v>163</v>
      </c>
      <c r="Z191" s="212"/>
      <c r="AA191" s="212"/>
      <c r="AB191" s="212"/>
      <c r="AC191" s="212"/>
      <c r="AD191" s="212"/>
      <c r="AE191" s="212"/>
      <c r="AF191" s="212"/>
      <c r="AG191" s="212" t="s">
        <v>433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2" x14ac:dyDescent="0.2">
      <c r="A192" s="229"/>
      <c r="B192" s="230"/>
      <c r="C192" s="261" t="s">
        <v>439</v>
      </c>
      <c r="D192" s="234"/>
      <c r="E192" s="235"/>
      <c r="F192" s="232"/>
      <c r="G192" s="232"/>
      <c r="H192" s="232"/>
      <c r="I192" s="232"/>
      <c r="J192" s="232"/>
      <c r="K192" s="232"/>
      <c r="L192" s="232"/>
      <c r="M192" s="232"/>
      <c r="N192" s="231"/>
      <c r="O192" s="231"/>
      <c r="P192" s="231"/>
      <c r="Q192" s="231"/>
      <c r="R192" s="232"/>
      <c r="S192" s="232"/>
      <c r="T192" s="232"/>
      <c r="U192" s="232"/>
      <c r="V192" s="232"/>
      <c r="W192" s="232"/>
      <c r="X192" s="232"/>
      <c r="Y192" s="232"/>
      <c r="Z192" s="212"/>
      <c r="AA192" s="212"/>
      <c r="AB192" s="212"/>
      <c r="AC192" s="212"/>
      <c r="AD192" s="212"/>
      <c r="AE192" s="212"/>
      <c r="AF192" s="212"/>
      <c r="AG192" s="212" t="s">
        <v>166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3" x14ac:dyDescent="0.2">
      <c r="A193" s="229"/>
      <c r="B193" s="230"/>
      <c r="C193" s="261" t="s">
        <v>99</v>
      </c>
      <c r="D193" s="234"/>
      <c r="E193" s="235">
        <v>1</v>
      </c>
      <c r="F193" s="232"/>
      <c r="G193" s="232"/>
      <c r="H193" s="232"/>
      <c r="I193" s="232"/>
      <c r="J193" s="232"/>
      <c r="K193" s="232"/>
      <c r="L193" s="232"/>
      <c r="M193" s="232"/>
      <c r="N193" s="231"/>
      <c r="O193" s="231"/>
      <c r="P193" s="231"/>
      <c r="Q193" s="231"/>
      <c r="R193" s="232"/>
      <c r="S193" s="232"/>
      <c r="T193" s="232"/>
      <c r="U193" s="232"/>
      <c r="V193" s="232"/>
      <c r="W193" s="232"/>
      <c r="X193" s="232"/>
      <c r="Y193" s="232"/>
      <c r="Z193" s="212"/>
      <c r="AA193" s="212"/>
      <c r="AB193" s="212"/>
      <c r="AC193" s="212"/>
      <c r="AD193" s="212"/>
      <c r="AE193" s="212"/>
      <c r="AF193" s="212"/>
      <c r="AG193" s="212" t="s">
        <v>166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1" x14ac:dyDescent="0.2">
      <c r="A194" s="247">
        <v>56</v>
      </c>
      <c r="B194" s="248" t="s">
        <v>508</v>
      </c>
      <c r="C194" s="260" t="s">
        <v>509</v>
      </c>
      <c r="D194" s="249" t="s">
        <v>263</v>
      </c>
      <c r="E194" s="250">
        <v>2</v>
      </c>
      <c r="F194" s="251"/>
      <c r="G194" s="252">
        <f>ROUND(E194*F194,2)</f>
        <v>0</v>
      </c>
      <c r="H194" s="233"/>
      <c r="I194" s="232">
        <f>ROUND(E194*H194,2)</f>
        <v>0</v>
      </c>
      <c r="J194" s="233"/>
      <c r="K194" s="232">
        <f>ROUND(E194*J194,2)</f>
        <v>0</v>
      </c>
      <c r="L194" s="232">
        <v>21</v>
      </c>
      <c r="M194" s="232">
        <f>G194*(1+L194/100)</f>
        <v>0</v>
      </c>
      <c r="N194" s="231">
        <v>1.0000000000000001E-5</v>
      </c>
      <c r="O194" s="231">
        <f>ROUND(E194*N194,2)</f>
        <v>0</v>
      </c>
      <c r="P194" s="231">
        <v>0</v>
      </c>
      <c r="Q194" s="231">
        <f>ROUND(E194*P194,2)</f>
        <v>0</v>
      </c>
      <c r="R194" s="232"/>
      <c r="S194" s="232" t="s">
        <v>204</v>
      </c>
      <c r="T194" s="232" t="s">
        <v>240</v>
      </c>
      <c r="U194" s="232">
        <v>0</v>
      </c>
      <c r="V194" s="232">
        <f>ROUND(E194*U194,2)</f>
        <v>0</v>
      </c>
      <c r="W194" s="232"/>
      <c r="X194" s="232" t="s">
        <v>162</v>
      </c>
      <c r="Y194" s="232" t="s">
        <v>163</v>
      </c>
      <c r="Z194" s="212"/>
      <c r="AA194" s="212"/>
      <c r="AB194" s="212"/>
      <c r="AC194" s="212"/>
      <c r="AD194" s="212"/>
      <c r="AE194" s="212"/>
      <c r="AF194" s="212"/>
      <c r="AG194" s="212" t="s">
        <v>433</v>
      </c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2" x14ac:dyDescent="0.2">
      <c r="A195" s="229"/>
      <c r="B195" s="230"/>
      <c r="C195" s="261" t="s">
        <v>436</v>
      </c>
      <c r="D195" s="234"/>
      <c r="E195" s="235"/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2"/>
      <c r="AA195" s="212"/>
      <c r="AB195" s="212"/>
      <c r="AC195" s="212"/>
      <c r="AD195" s="212"/>
      <c r="AE195" s="212"/>
      <c r="AF195" s="212"/>
      <c r="AG195" s="212" t="s">
        <v>166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3" x14ac:dyDescent="0.2">
      <c r="A196" s="229"/>
      <c r="B196" s="230"/>
      <c r="C196" s="261" t="s">
        <v>101</v>
      </c>
      <c r="D196" s="234"/>
      <c r="E196" s="235">
        <v>2</v>
      </c>
      <c r="F196" s="232"/>
      <c r="G196" s="232"/>
      <c r="H196" s="232"/>
      <c r="I196" s="232"/>
      <c r="J196" s="232"/>
      <c r="K196" s="232"/>
      <c r="L196" s="232"/>
      <c r="M196" s="232"/>
      <c r="N196" s="231"/>
      <c r="O196" s="231"/>
      <c r="P196" s="231"/>
      <c r="Q196" s="231"/>
      <c r="R196" s="232"/>
      <c r="S196" s="232"/>
      <c r="T196" s="232"/>
      <c r="U196" s="232"/>
      <c r="V196" s="232"/>
      <c r="W196" s="232"/>
      <c r="X196" s="232"/>
      <c r="Y196" s="232"/>
      <c r="Z196" s="212"/>
      <c r="AA196" s="212"/>
      <c r="AB196" s="212"/>
      <c r="AC196" s="212"/>
      <c r="AD196" s="212"/>
      <c r="AE196" s="212"/>
      <c r="AF196" s="212"/>
      <c r="AG196" s="212" t="s">
        <v>166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47">
        <v>57</v>
      </c>
      <c r="B197" s="248" t="s">
        <v>510</v>
      </c>
      <c r="C197" s="260" t="s">
        <v>511</v>
      </c>
      <c r="D197" s="249" t="s">
        <v>305</v>
      </c>
      <c r="E197" s="250">
        <v>1</v>
      </c>
      <c r="F197" s="251"/>
      <c r="G197" s="252">
        <f>ROUND(E197*F197,2)</f>
        <v>0</v>
      </c>
      <c r="H197" s="233"/>
      <c r="I197" s="232">
        <f>ROUND(E197*H197,2)</f>
        <v>0</v>
      </c>
      <c r="J197" s="233"/>
      <c r="K197" s="232">
        <f>ROUND(E197*J197,2)</f>
        <v>0</v>
      </c>
      <c r="L197" s="232">
        <v>21</v>
      </c>
      <c r="M197" s="232">
        <f>G197*(1+L197/100)</f>
        <v>0</v>
      </c>
      <c r="N197" s="231">
        <v>0</v>
      </c>
      <c r="O197" s="231">
        <f>ROUND(E197*N197,2)</f>
        <v>0</v>
      </c>
      <c r="P197" s="231">
        <v>0</v>
      </c>
      <c r="Q197" s="231">
        <f>ROUND(E197*P197,2)</f>
        <v>0</v>
      </c>
      <c r="R197" s="232"/>
      <c r="S197" s="232" t="s">
        <v>204</v>
      </c>
      <c r="T197" s="232" t="s">
        <v>240</v>
      </c>
      <c r="U197" s="232">
        <v>0</v>
      </c>
      <c r="V197" s="232">
        <f>ROUND(E197*U197,2)</f>
        <v>0</v>
      </c>
      <c r="W197" s="232"/>
      <c r="X197" s="232" t="s">
        <v>162</v>
      </c>
      <c r="Y197" s="232" t="s">
        <v>163</v>
      </c>
      <c r="Z197" s="212"/>
      <c r="AA197" s="212"/>
      <c r="AB197" s="212"/>
      <c r="AC197" s="212"/>
      <c r="AD197" s="212"/>
      <c r="AE197" s="212"/>
      <c r="AF197" s="212"/>
      <c r="AG197" s="212" t="s">
        <v>433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2" x14ac:dyDescent="0.2">
      <c r="A198" s="229"/>
      <c r="B198" s="230"/>
      <c r="C198" s="261" t="s">
        <v>439</v>
      </c>
      <c r="D198" s="234"/>
      <c r="E198" s="235"/>
      <c r="F198" s="232"/>
      <c r="G198" s="232"/>
      <c r="H198" s="232"/>
      <c r="I198" s="232"/>
      <c r="J198" s="232"/>
      <c r="K198" s="232"/>
      <c r="L198" s="232"/>
      <c r="M198" s="232"/>
      <c r="N198" s="231"/>
      <c r="O198" s="231"/>
      <c r="P198" s="231"/>
      <c r="Q198" s="231"/>
      <c r="R198" s="232"/>
      <c r="S198" s="232"/>
      <c r="T198" s="232"/>
      <c r="U198" s="232"/>
      <c r="V198" s="232"/>
      <c r="W198" s="232"/>
      <c r="X198" s="232"/>
      <c r="Y198" s="232"/>
      <c r="Z198" s="212"/>
      <c r="AA198" s="212"/>
      <c r="AB198" s="212"/>
      <c r="AC198" s="212"/>
      <c r="AD198" s="212"/>
      <c r="AE198" s="212"/>
      <c r="AF198" s="212"/>
      <c r="AG198" s="212" t="s">
        <v>166</v>
      </c>
      <c r="AH198" s="212">
        <v>0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3" x14ac:dyDescent="0.2">
      <c r="A199" s="229"/>
      <c r="B199" s="230"/>
      <c r="C199" s="261" t="s">
        <v>99</v>
      </c>
      <c r="D199" s="234"/>
      <c r="E199" s="235">
        <v>1</v>
      </c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2"/>
      <c r="AA199" s="212"/>
      <c r="AB199" s="212"/>
      <c r="AC199" s="212"/>
      <c r="AD199" s="212"/>
      <c r="AE199" s="212"/>
      <c r="AF199" s="212"/>
      <c r="AG199" s="212" t="s">
        <v>166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1" x14ac:dyDescent="0.2">
      <c r="A200" s="247">
        <v>58</v>
      </c>
      <c r="B200" s="248" t="s">
        <v>512</v>
      </c>
      <c r="C200" s="260" t="s">
        <v>513</v>
      </c>
      <c r="D200" s="249" t="s">
        <v>305</v>
      </c>
      <c r="E200" s="250">
        <v>1</v>
      </c>
      <c r="F200" s="251"/>
      <c r="G200" s="252">
        <f>ROUND(E200*F200,2)</f>
        <v>0</v>
      </c>
      <c r="H200" s="233"/>
      <c r="I200" s="232">
        <f>ROUND(E200*H200,2)</f>
        <v>0</v>
      </c>
      <c r="J200" s="233"/>
      <c r="K200" s="232">
        <f>ROUND(E200*J200,2)</f>
        <v>0</v>
      </c>
      <c r="L200" s="232">
        <v>21</v>
      </c>
      <c r="M200" s="232">
        <f>G200*(1+L200/100)</f>
        <v>0</v>
      </c>
      <c r="N200" s="231">
        <v>0</v>
      </c>
      <c r="O200" s="231">
        <f>ROUND(E200*N200,2)</f>
        <v>0</v>
      </c>
      <c r="P200" s="231">
        <v>0</v>
      </c>
      <c r="Q200" s="231">
        <f>ROUND(E200*P200,2)</f>
        <v>0</v>
      </c>
      <c r="R200" s="232"/>
      <c r="S200" s="232" t="s">
        <v>204</v>
      </c>
      <c r="T200" s="232" t="s">
        <v>240</v>
      </c>
      <c r="U200" s="232">
        <v>0</v>
      </c>
      <c r="V200" s="232">
        <f>ROUND(E200*U200,2)</f>
        <v>0</v>
      </c>
      <c r="W200" s="232"/>
      <c r="X200" s="232" t="s">
        <v>162</v>
      </c>
      <c r="Y200" s="232" t="s">
        <v>163</v>
      </c>
      <c r="Z200" s="212"/>
      <c r="AA200" s="212"/>
      <c r="AB200" s="212"/>
      <c r="AC200" s="212"/>
      <c r="AD200" s="212"/>
      <c r="AE200" s="212"/>
      <c r="AF200" s="212"/>
      <c r="AG200" s="212" t="s">
        <v>433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">
      <c r="A201" s="229"/>
      <c r="B201" s="230"/>
      <c r="C201" s="261" t="s">
        <v>439</v>
      </c>
      <c r="D201" s="234"/>
      <c r="E201" s="235"/>
      <c r="F201" s="232"/>
      <c r="G201" s="232"/>
      <c r="H201" s="232"/>
      <c r="I201" s="232"/>
      <c r="J201" s="232"/>
      <c r="K201" s="232"/>
      <c r="L201" s="232"/>
      <c r="M201" s="232"/>
      <c r="N201" s="231"/>
      <c r="O201" s="231"/>
      <c r="P201" s="231"/>
      <c r="Q201" s="231"/>
      <c r="R201" s="232"/>
      <c r="S201" s="232"/>
      <c r="T201" s="232"/>
      <c r="U201" s="232"/>
      <c r="V201" s="232"/>
      <c r="W201" s="232"/>
      <c r="X201" s="232"/>
      <c r="Y201" s="232"/>
      <c r="Z201" s="212"/>
      <c r="AA201" s="212"/>
      <c r="AB201" s="212"/>
      <c r="AC201" s="212"/>
      <c r="AD201" s="212"/>
      <c r="AE201" s="212"/>
      <c r="AF201" s="212"/>
      <c r="AG201" s="212" t="s">
        <v>166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29"/>
      <c r="B202" s="230"/>
      <c r="C202" s="261" t="s">
        <v>99</v>
      </c>
      <c r="D202" s="234"/>
      <c r="E202" s="235">
        <v>1</v>
      </c>
      <c r="F202" s="232"/>
      <c r="G202" s="232"/>
      <c r="H202" s="232"/>
      <c r="I202" s="232"/>
      <c r="J202" s="232"/>
      <c r="K202" s="232"/>
      <c r="L202" s="232"/>
      <c r="M202" s="232"/>
      <c r="N202" s="231"/>
      <c r="O202" s="231"/>
      <c r="P202" s="231"/>
      <c r="Q202" s="231"/>
      <c r="R202" s="232"/>
      <c r="S202" s="232"/>
      <c r="T202" s="232"/>
      <c r="U202" s="232"/>
      <c r="V202" s="232"/>
      <c r="W202" s="232"/>
      <c r="X202" s="232"/>
      <c r="Y202" s="232"/>
      <c r="Z202" s="212"/>
      <c r="AA202" s="212"/>
      <c r="AB202" s="212"/>
      <c r="AC202" s="212"/>
      <c r="AD202" s="212"/>
      <c r="AE202" s="212"/>
      <c r="AF202" s="212"/>
      <c r="AG202" s="212" t="s">
        <v>166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">
      <c r="A203" s="247">
        <v>59</v>
      </c>
      <c r="B203" s="248" t="s">
        <v>514</v>
      </c>
      <c r="C203" s="260" t="s">
        <v>515</v>
      </c>
      <c r="D203" s="249" t="s">
        <v>305</v>
      </c>
      <c r="E203" s="250">
        <v>1</v>
      </c>
      <c r="F203" s="251"/>
      <c r="G203" s="252">
        <f>ROUND(E203*F203,2)</f>
        <v>0</v>
      </c>
      <c r="H203" s="233"/>
      <c r="I203" s="232">
        <f>ROUND(E203*H203,2)</f>
        <v>0</v>
      </c>
      <c r="J203" s="233"/>
      <c r="K203" s="232">
        <f>ROUND(E203*J203,2)</f>
        <v>0</v>
      </c>
      <c r="L203" s="232">
        <v>21</v>
      </c>
      <c r="M203" s="232">
        <f>G203*(1+L203/100)</f>
        <v>0</v>
      </c>
      <c r="N203" s="231">
        <v>0</v>
      </c>
      <c r="O203" s="231">
        <f>ROUND(E203*N203,2)</f>
        <v>0</v>
      </c>
      <c r="P203" s="231">
        <v>0</v>
      </c>
      <c r="Q203" s="231">
        <f>ROUND(E203*P203,2)</f>
        <v>0</v>
      </c>
      <c r="R203" s="232"/>
      <c r="S203" s="232" t="s">
        <v>204</v>
      </c>
      <c r="T203" s="232" t="s">
        <v>240</v>
      </c>
      <c r="U203" s="232">
        <v>0</v>
      </c>
      <c r="V203" s="232">
        <f>ROUND(E203*U203,2)</f>
        <v>0</v>
      </c>
      <c r="W203" s="232"/>
      <c r="X203" s="232" t="s">
        <v>162</v>
      </c>
      <c r="Y203" s="232" t="s">
        <v>163</v>
      </c>
      <c r="Z203" s="212"/>
      <c r="AA203" s="212"/>
      <c r="AB203" s="212"/>
      <c r="AC203" s="212"/>
      <c r="AD203" s="212"/>
      <c r="AE203" s="212"/>
      <c r="AF203" s="212"/>
      <c r="AG203" s="212" t="s">
        <v>433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2" x14ac:dyDescent="0.2">
      <c r="A204" s="229"/>
      <c r="B204" s="230"/>
      <c r="C204" s="261" t="s">
        <v>439</v>
      </c>
      <c r="D204" s="234"/>
      <c r="E204" s="235"/>
      <c r="F204" s="232"/>
      <c r="G204" s="232"/>
      <c r="H204" s="232"/>
      <c r="I204" s="232"/>
      <c r="J204" s="232"/>
      <c r="K204" s="232"/>
      <c r="L204" s="232"/>
      <c r="M204" s="232"/>
      <c r="N204" s="231"/>
      <c r="O204" s="231"/>
      <c r="P204" s="231"/>
      <c r="Q204" s="231"/>
      <c r="R204" s="232"/>
      <c r="S204" s="232"/>
      <c r="T204" s="232"/>
      <c r="U204" s="232"/>
      <c r="V204" s="232"/>
      <c r="W204" s="232"/>
      <c r="X204" s="232"/>
      <c r="Y204" s="232"/>
      <c r="Z204" s="212"/>
      <c r="AA204" s="212"/>
      <c r="AB204" s="212"/>
      <c r="AC204" s="212"/>
      <c r="AD204" s="212"/>
      <c r="AE204" s="212"/>
      <c r="AF204" s="212"/>
      <c r="AG204" s="212" t="s">
        <v>166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29"/>
      <c r="B205" s="230"/>
      <c r="C205" s="261" t="s">
        <v>99</v>
      </c>
      <c r="D205" s="234"/>
      <c r="E205" s="235">
        <v>1</v>
      </c>
      <c r="F205" s="232"/>
      <c r="G205" s="232"/>
      <c r="H205" s="232"/>
      <c r="I205" s="232"/>
      <c r="J205" s="232"/>
      <c r="K205" s="232"/>
      <c r="L205" s="232"/>
      <c r="M205" s="232"/>
      <c r="N205" s="231"/>
      <c r="O205" s="231"/>
      <c r="P205" s="231"/>
      <c r="Q205" s="231"/>
      <c r="R205" s="232"/>
      <c r="S205" s="232"/>
      <c r="T205" s="232"/>
      <c r="U205" s="232"/>
      <c r="V205" s="232"/>
      <c r="W205" s="232"/>
      <c r="X205" s="232"/>
      <c r="Y205" s="232"/>
      <c r="Z205" s="212"/>
      <c r="AA205" s="212"/>
      <c r="AB205" s="212"/>
      <c r="AC205" s="212"/>
      <c r="AD205" s="212"/>
      <c r="AE205" s="212"/>
      <c r="AF205" s="212"/>
      <c r="AG205" s="212" t="s">
        <v>166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1" x14ac:dyDescent="0.2">
      <c r="A206" s="247">
        <v>60</v>
      </c>
      <c r="B206" s="248" t="s">
        <v>516</v>
      </c>
      <c r="C206" s="260" t="s">
        <v>517</v>
      </c>
      <c r="D206" s="249" t="s">
        <v>305</v>
      </c>
      <c r="E206" s="250">
        <v>1</v>
      </c>
      <c r="F206" s="251"/>
      <c r="G206" s="252">
        <f>ROUND(E206*F206,2)</f>
        <v>0</v>
      </c>
      <c r="H206" s="233"/>
      <c r="I206" s="232">
        <f>ROUND(E206*H206,2)</f>
        <v>0</v>
      </c>
      <c r="J206" s="233"/>
      <c r="K206" s="232">
        <f>ROUND(E206*J206,2)</f>
        <v>0</v>
      </c>
      <c r="L206" s="232">
        <v>21</v>
      </c>
      <c r="M206" s="232">
        <f>G206*(1+L206/100)</f>
        <v>0</v>
      </c>
      <c r="N206" s="231">
        <v>0</v>
      </c>
      <c r="O206" s="231">
        <f>ROUND(E206*N206,2)</f>
        <v>0</v>
      </c>
      <c r="P206" s="231">
        <v>0</v>
      </c>
      <c r="Q206" s="231">
        <f>ROUND(E206*P206,2)</f>
        <v>0</v>
      </c>
      <c r="R206" s="232"/>
      <c r="S206" s="232" t="s">
        <v>204</v>
      </c>
      <c r="T206" s="232" t="s">
        <v>240</v>
      </c>
      <c r="U206" s="232">
        <v>0</v>
      </c>
      <c r="V206" s="232">
        <f>ROUND(E206*U206,2)</f>
        <v>0</v>
      </c>
      <c r="W206" s="232"/>
      <c r="X206" s="232" t="s">
        <v>162</v>
      </c>
      <c r="Y206" s="232" t="s">
        <v>163</v>
      </c>
      <c r="Z206" s="212"/>
      <c r="AA206" s="212"/>
      <c r="AB206" s="212"/>
      <c r="AC206" s="212"/>
      <c r="AD206" s="212"/>
      <c r="AE206" s="212"/>
      <c r="AF206" s="212"/>
      <c r="AG206" s="212" t="s">
        <v>433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2" x14ac:dyDescent="0.2">
      <c r="A207" s="229"/>
      <c r="B207" s="230"/>
      <c r="C207" s="261" t="s">
        <v>439</v>
      </c>
      <c r="D207" s="234"/>
      <c r="E207" s="235"/>
      <c r="F207" s="232"/>
      <c r="G207" s="232"/>
      <c r="H207" s="232"/>
      <c r="I207" s="232"/>
      <c r="J207" s="232"/>
      <c r="K207" s="232"/>
      <c r="L207" s="232"/>
      <c r="M207" s="232"/>
      <c r="N207" s="231"/>
      <c r="O207" s="231"/>
      <c r="P207" s="231"/>
      <c r="Q207" s="231"/>
      <c r="R207" s="232"/>
      <c r="S207" s="232"/>
      <c r="T207" s="232"/>
      <c r="U207" s="232"/>
      <c r="V207" s="232"/>
      <c r="W207" s="232"/>
      <c r="X207" s="232"/>
      <c r="Y207" s="232"/>
      <c r="Z207" s="212"/>
      <c r="AA207" s="212"/>
      <c r="AB207" s="212"/>
      <c r="AC207" s="212"/>
      <c r="AD207" s="212"/>
      <c r="AE207" s="212"/>
      <c r="AF207" s="212"/>
      <c r="AG207" s="212" t="s">
        <v>166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3" x14ac:dyDescent="0.2">
      <c r="A208" s="229"/>
      <c r="B208" s="230"/>
      <c r="C208" s="261" t="s">
        <v>99</v>
      </c>
      <c r="D208" s="234"/>
      <c r="E208" s="235">
        <v>1</v>
      </c>
      <c r="F208" s="232"/>
      <c r="G208" s="232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2"/>
      <c r="AA208" s="212"/>
      <c r="AB208" s="212"/>
      <c r="AC208" s="212"/>
      <c r="AD208" s="212"/>
      <c r="AE208" s="212"/>
      <c r="AF208" s="212"/>
      <c r="AG208" s="212" t="s">
        <v>166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ht="25.5" x14ac:dyDescent="0.2">
      <c r="A209" s="240" t="s">
        <v>156</v>
      </c>
      <c r="B209" s="241" t="s">
        <v>121</v>
      </c>
      <c r="C209" s="259" t="s">
        <v>122</v>
      </c>
      <c r="D209" s="242"/>
      <c r="E209" s="243"/>
      <c r="F209" s="244"/>
      <c r="G209" s="245">
        <f>SUMIF(AG210:AG224,"&lt;&gt;NOR",G210:G224)</f>
        <v>0</v>
      </c>
      <c r="H209" s="239"/>
      <c r="I209" s="239">
        <f>SUM(I210:I224)</f>
        <v>0</v>
      </c>
      <c r="J209" s="239"/>
      <c r="K209" s="239">
        <f>SUM(K210:K224)</f>
        <v>0</v>
      </c>
      <c r="L209" s="239"/>
      <c r="M209" s="239">
        <f>SUM(M210:M224)</f>
        <v>0</v>
      </c>
      <c r="N209" s="238"/>
      <c r="O209" s="238">
        <f>SUM(O210:O224)</f>
        <v>1.32</v>
      </c>
      <c r="P209" s="238"/>
      <c r="Q209" s="238">
        <f>SUM(Q210:Q224)</f>
        <v>0</v>
      </c>
      <c r="R209" s="239"/>
      <c r="S209" s="239"/>
      <c r="T209" s="239"/>
      <c r="U209" s="239"/>
      <c r="V209" s="239">
        <f>SUM(V210:V224)</f>
        <v>0</v>
      </c>
      <c r="W209" s="239"/>
      <c r="X209" s="239"/>
      <c r="Y209" s="239"/>
      <c r="AG209" t="s">
        <v>157</v>
      </c>
    </row>
    <row r="210" spans="1:60" outlineLevel="1" x14ac:dyDescent="0.2">
      <c r="A210" s="247">
        <v>61</v>
      </c>
      <c r="B210" s="248" t="s">
        <v>531</v>
      </c>
      <c r="C210" s="260" t="s">
        <v>532</v>
      </c>
      <c r="D210" s="249" t="s">
        <v>182</v>
      </c>
      <c r="E210" s="250">
        <v>9</v>
      </c>
      <c r="F210" s="251"/>
      <c r="G210" s="252">
        <f>ROUND(E210*F210,2)</f>
        <v>0</v>
      </c>
      <c r="H210" s="233"/>
      <c r="I210" s="232">
        <f>ROUND(E210*H210,2)</f>
        <v>0</v>
      </c>
      <c r="J210" s="233"/>
      <c r="K210" s="232">
        <f>ROUND(E210*J210,2)</f>
        <v>0</v>
      </c>
      <c r="L210" s="232">
        <v>21</v>
      </c>
      <c r="M210" s="232">
        <f>G210*(1+L210/100)</f>
        <v>0</v>
      </c>
      <c r="N210" s="231">
        <v>0</v>
      </c>
      <c r="O210" s="231">
        <f>ROUND(E210*N210,2)</f>
        <v>0</v>
      </c>
      <c r="P210" s="231">
        <v>0</v>
      </c>
      <c r="Q210" s="231">
        <f>ROUND(E210*P210,2)</f>
        <v>0</v>
      </c>
      <c r="R210" s="232"/>
      <c r="S210" s="232" t="s">
        <v>204</v>
      </c>
      <c r="T210" s="232" t="s">
        <v>240</v>
      </c>
      <c r="U210" s="232">
        <v>0</v>
      </c>
      <c r="V210" s="232">
        <f>ROUND(E210*U210,2)</f>
        <v>0</v>
      </c>
      <c r="W210" s="232"/>
      <c r="X210" s="232" t="s">
        <v>162</v>
      </c>
      <c r="Y210" s="232" t="s">
        <v>163</v>
      </c>
      <c r="Z210" s="212"/>
      <c r="AA210" s="212"/>
      <c r="AB210" s="212"/>
      <c r="AC210" s="212"/>
      <c r="AD210" s="212"/>
      <c r="AE210" s="212"/>
      <c r="AF210" s="212"/>
      <c r="AG210" s="212" t="s">
        <v>433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2" x14ac:dyDescent="0.2">
      <c r="A211" s="229"/>
      <c r="B211" s="230"/>
      <c r="C211" s="261" t="s">
        <v>533</v>
      </c>
      <c r="D211" s="234"/>
      <c r="E211" s="235"/>
      <c r="F211" s="232"/>
      <c r="G211" s="232"/>
      <c r="H211" s="232"/>
      <c r="I211" s="232"/>
      <c r="J211" s="232"/>
      <c r="K211" s="232"/>
      <c r="L211" s="232"/>
      <c r="M211" s="232"/>
      <c r="N211" s="231"/>
      <c r="O211" s="231"/>
      <c r="P211" s="231"/>
      <c r="Q211" s="231"/>
      <c r="R211" s="232"/>
      <c r="S211" s="232"/>
      <c r="T211" s="232"/>
      <c r="U211" s="232"/>
      <c r="V211" s="232"/>
      <c r="W211" s="232"/>
      <c r="X211" s="232"/>
      <c r="Y211" s="232"/>
      <c r="Z211" s="212"/>
      <c r="AA211" s="212"/>
      <c r="AB211" s="212"/>
      <c r="AC211" s="212"/>
      <c r="AD211" s="212"/>
      <c r="AE211" s="212"/>
      <c r="AF211" s="212"/>
      <c r="AG211" s="212" t="s">
        <v>166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29"/>
      <c r="B212" s="230"/>
      <c r="C212" s="261" t="s">
        <v>534</v>
      </c>
      <c r="D212" s="234"/>
      <c r="E212" s="235">
        <v>9</v>
      </c>
      <c r="F212" s="232"/>
      <c r="G212" s="232"/>
      <c r="H212" s="232"/>
      <c r="I212" s="232"/>
      <c r="J212" s="232"/>
      <c r="K212" s="232"/>
      <c r="L212" s="232"/>
      <c r="M212" s="232"/>
      <c r="N212" s="231"/>
      <c r="O212" s="231"/>
      <c r="P212" s="231"/>
      <c r="Q212" s="231"/>
      <c r="R212" s="232"/>
      <c r="S212" s="232"/>
      <c r="T212" s="232"/>
      <c r="U212" s="232"/>
      <c r="V212" s="232"/>
      <c r="W212" s="232"/>
      <c r="X212" s="232"/>
      <c r="Y212" s="232"/>
      <c r="Z212" s="212"/>
      <c r="AA212" s="212"/>
      <c r="AB212" s="212"/>
      <c r="AC212" s="212"/>
      <c r="AD212" s="212"/>
      <c r="AE212" s="212"/>
      <c r="AF212" s="212"/>
      <c r="AG212" s="212" t="s">
        <v>166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47">
        <v>62</v>
      </c>
      <c r="B213" s="248" t="s">
        <v>535</v>
      </c>
      <c r="C213" s="260" t="s">
        <v>536</v>
      </c>
      <c r="D213" s="249" t="s">
        <v>263</v>
      </c>
      <c r="E213" s="250">
        <v>9</v>
      </c>
      <c r="F213" s="251"/>
      <c r="G213" s="252">
        <f>ROUND(E213*F213,2)</f>
        <v>0</v>
      </c>
      <c r="H213" s="233"/>
      <c r="I213" s="232">
        <f>ROUND(E213*H213,2)</f>
        <v>0</v>
      </c>
      <c r="J213" s="233"/>
      <c r="K213" s="232">
        <f>ROUND(E213*J213,2)</f>
        <v>0</v>
      </c>
      <c r="L213" s="232">
        <v>21</v>
      </c>
      <c r="M213" s="232">
        <f>G213*(1+L213/100)</f>
        <v>0</v>
      </c>
      <c r="N213" s="231">
        <v>0</v>
      </c>
      <c r="O213" s="231">
        <f>ROUND(E213*N213,2)</f>
        <v>0</v>
      </c>
      <c r="P213" s="231">
        <v>0</v>
      </c>
      <c r="Q213" s="231">
        <f>ROUND(E213*P213,2)</f>
        <v>0</v>
      </c>
      <c r="R213" s="232"/>
      <c r="S213" s="232" t="s">
        <v>204</v>
      </c>
      <c r="T213" s="232" t="s">
        <v>240</v>
      </c>
      <c r="U213" s="232">
        <v>0</v>
      </c>
      <c r="V213" s="232">
        <f>ROUND(E213*U213,2)</f>
        <v>0</v>
      </c>
      <c r="W213" s="232"/>
      <c r="X213" s="232" t="s">
        <v>162</v>
      </c>
      <c r="Y213" s="232" t="s">
        <v>163</v>
      </c>
      <c r="Z213" s="212"/>
      <c r="AA213" s="212"/>
      <c r="AB213" s="212"/>
      <c r="AC213" s="212"/>
      <c r="AD213" s="212"/>
      <c r="AE213" s="212"/>
      <c r="AF213" s="212"/>
      <c r="AG213" s="212" t="s">
        <v>433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">
      <c r="A214" s="229"/>
      <c r="B214" s="230"/>
      <c r="C214" s="261" t="s">
        <v>533</v>
      </c>
      <c r="D214" s="234"/>
      <c r="E214" s="235"/>
      <c r="F214" s="232"/>
      <c r="G214" s="232"/>
      <c r="H214" s="232"/>
      <c r="I214" s="232"/>
      <c r="J214" s="232"/>
      <c r="K214" s="232"/>
      <c r="L214" s="232"/>
      <c r="M214" s="232"/>
      <c r="N214" s="231"/>
      <c r="O214" s="231"/>
      <c r="P214" s="231"/>
      <c r="Q214" s="231"/>
      <c r="R214" s="232"/>
      <c r="S214" s="232"/>
      <c r="T214" s="232"/>
      <c r="U214" s="232"/>
      <c r="V214" s="232"/>
      <c r="W214" s="232"/>
      <c r="X214" s="232"/>
      <c r="Y214" s="232"/>
      <c r="Z214" s="212"/>
      <c r="AA214" s="212"/>
      <c r="AB214" s="212"/>
      <c r="AC214" s="212"/>
      <c r="AD214" s="212"/>
      <c r="AE214" s="212"/>
      <c r="AF214" s="212"/>
      <c r="AG214" s="212" t="s">
        <v>166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">
      <c r="A215" s="229"/>
      <c r="B215" s="230"/>
      <c r="C215" s="261" t="s">
        <v>534</v>
      </c>
      <c r="D215" s="234"/>
      <c r="E215" s="235">
        <v>9</v>
      </c>
      <c r="F215" s="232"/>
      <c r="G215" s="232"/>
      <c r="H215" s="232"/>
      <c r="I215" s="232"/>
      <c r="J215" s="232"/>
      <c r="K215" s="232"/>
      <c r="L215" s="232"/>
      <c r="M215" s="232"/>
      <c r="N215" s="231"/>
      <c r="O215" s="231"/>
      <c r="P215" s="231"/>
      <c r="Q215" s="231"/>
      <c r="R215" s="232"/>
      <c r="S215" s="232"/>
      <c r="T215" s="232"/>
      <c r="U215" s="232"/>
      <c r="V215" s="232"/>
      <c r="W215" s="232"/>
      <c r="X215" s="232"/>
      <c r="Y215" s="232"/>
      <c r="Z215" s="212"/>
      <c r="AA215" s="212"/>
      <c r="AB215" s="212"/>
      <c r="AC215" s="212"/>
      <c r="AD215" s="212"/>
      <c r="AE215" s="212"/>
      <c r="AF215" s="212"/>
      <c r="AG215" s="212" t="s">
        <v>166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1" x14ac:dyDescent="0.2">
      <c r="A216" s="247">
        <v>63</v>
      </c>
      <c r="B216" s="248" t="s">
        <v>537</v>
      </c>
      <c r="C216" s="260" t="s">
        <v>538</v>
      </c>
      <c r="D216" s="249" t="s">
        <v>263</v>
      </c>
      <c r="E216" s="250">
        <v>9</v>
      </c>
      <c r="F216" s="251"/>
      <c r="G216" s="252">
        <f>ROUND(E216*F216,2)</f>
        <v>0</v>
      </c>
      <c r="H216" s="233"/>
      <c r="I216" s="232">
        <f>ROUND(E216*H216,2)</f>
        <v>0</v>
      </c>
      <c r="J216" s="233"/>
      <c r="K216" s="232">
        <f>ROUND(E216*J216,2)</f>
        <v>0</v>
      </c>
      <c r="L216" s="232">
        <v>21</v>
      </c>
      <c r="M216" s="232">
        <f>G216*(1+L216/100)</f>
        <v>0</v>
      </c>
      <c r="N216" s="231">
        <v>0.14699999999999999</v>
      </c>
      <c r="O216" s="231">
        <f>ROUND(E216*N216,2)</f>
        <v>1.32</v>
      </c>
      <c r="P216" s="231">
        <v>0</v>
      </c>
      <c r="Q216" s="231">
        <f>ROUND(E216*P216,2)</f>
        <v>0</v>
      </c>
      <c r="R216" s="232"/>
      <c r="S216" s="232" t="s">
        <v>204</v>
      </c>
      <c r="T216" s="232" t="s">
        <v>240</v>
      </c>
      <c r="U216" s="232">
        <v>0</v>
      </c>
      <c r="V216" s="232">
        <f>ROUND(E216*U216,2)</f>
        <v>0</v>
      </c>
      <c r="W216" s="232"/>
      <c r="X216" s="232" t="s">
        <v>162</v>
      </c>
      <c r="Y216" s="232" t="s">
        <v>163</v>
      </c>
      <c r="Z216" s="212"/>
      <c r="AA216" s="212"/>
      <c r="AB216" s="212"/>
      <c r="AC216" s="212"/>
      <c r="AD216" s="212"/>
      <c r="AE216" s="212"/>
      <c r="AF216" s="212"/>
      <c r="AG216" s="212" t="s">
        <v>433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2" x14ac:dyDescent="0.2">
      <c r="A217" s="229"/>
      <c r="B217" s="230"/>
      <c r="C217" s="261" t="s">
        <v>533</v>
      </c>
      <c r="D217" s="234"/>
      <c r="E217" s="235"/>
      <c r="F217" s="232"/>
      <c r="G217" s="232"/>
      <c r="H217" s="232"/>
      <c r="I217" s="232"/>
      <c r="J217" s="232"/>
      <c r="K217" s="232"/>
      <c r="L217" s="232"/>
      <c r="M217" s="232"/>
      <c r="N217" s="231"/>
      <c r="O217" s="231"/>
      <c r="P217" s="231"/>
      <c r="Q217" s="231"/>
      <c r="R217" s="232"/>
      <c r="S217" s="232"/>
      <c r="T217" s="232"/>
      <c r="U217" s="232"/>
      <c r="V217" s="232"/>
      <c r="W217" s="232"/>
      <c r="X217" s="232"/>
      <c r="Y217" s="232"/>
      <c r="Z217" s="212"/>
      <c r="AA217" s="212"/>
      <c r="AB217" s="212"/>
      <c r="AC217" s="212"/>
      <c r="AD217" s="212"/>
      <c r="AE217" s="212"/>
      <c r="AF217" s="212"/>
      <c r="AG217" s="212" t="s">
        <v>166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29"/>
      <c r="B218" s="230"/>
      <c r="C218" s="261" t="s">
        <v>534</v>
      </c>
      <c r="D218" s="234"/>
      <c r="E218" s="235">
        <v>9</v>
      </c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2"/>
      <c r="AA218" s="212"/>
      <c r="AB218" s="212"/>
      <c r="AC218" s="212"/>
      <c r="AD218" s="212"/>
      <c r="AE218" s="212"/>
      <c r="AF218" s="212"/>
      <c r="AG218" s="212" t="s">
        <v>166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1" x14ac:dyDescent="0.2">
      <c r="A219" s="247">
        <v>64</v>
      </c>
      <c r="B219" s="248" t="s">
        <v>539</v>
      </c>
      <c r="C219" s="260" t="s">
        <v>540</v>
      </c>
      <c r="D219" s="249" t="s">
        <v>263</v>
      </c>
      <c r="E219" s="250">
        <v>9</v>
      </c>
      <c r="F219" s="251"/>
      <c r="G219" s="252">
        <f>ROUND(E219*F219,2)</f>
        <v>0</v>
      </c>
      <c r="H219" s="233"/>
      <c r="I219" s="232">
        <f>ROUND(E219*H219,2)</f>
        <v>0</v>
      </c>
      <c r="J219" s="233"/>
      <c r="K219" s="232">
        <f>ROUND(E219*J219,2)</f>
        <v>0</v>
      </c>
      <c r="L219" s="232">
        <v>21</v>
      </c>
      <c r="M219" s="232">
        <f>G219*(1+L219/100)</f>
        <v>0</v>
      </c>
      <c r="N219" s="231">
        <v>0</v>
      </c>
      <c r="O219" s="231">
        <f>ROUND(E219*N219,2)</f>
        <v>0</v>
      </c>
      <c r="P219" s="231">
        <v>0</v>
      </c>
      <c r="Q219" s="231">
        <f>ROUND(E219*P219,2)</f>
        <v>0</v>
      </c>
      <c r="R219" s="232"/>
      <c r="S219" s="232" t="s">
        <v>204</v>
      </c>
      <c r="T219" s="232" t="s">
        <v>240</v>
      </c>
      <c r="U219" s="232">
        <v>0</v>
      </c>
      <c r="V219" s="232">
        <f>ROUND(E219*U219,2)</f>
        <v>0</v>
      </c>
      <c r="W219" s="232"/>
      <c r="X219" s="232" t="s">
        <v>162</v>
      </c>
      <c r="Y219" s="232" t="s">
        <v>163</v>
      </c>
      <c r="Z219" s="212"/>
      <c r="AA219" s="212"/>
      <c r="AB219" s="212"/>
      <c r="AC219" s="212"/>
      <c r="AD219" s="212"/>
      <c r="AE219" s="212"/>
      <c r="AF219" s="212"/>
      <c r="AG219" s="212" t="s">
        <v>433</v>
      </c>
      <c r="AH219" s="212"/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2" x14ac:dyDescent="0.2">
      <c r="A220" s="229"/>
      <c r="B220" s="230"/>
      <c r="C220" s="261" t="s">
        <v>533</v>
      </c>
      <c r="D220" s="234"/>
      <c r="E220" s="235"/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2"/>
      <c r="AA220" s="212"/>
      <c r="AB220" s="212"/>
      <c r="AC220" s="212"/>
      <c r="AD220" s="212"/>
      <c r="AE220" s="212"/>
      <c r="AF220" s="212"/>
      <c r="AG220" s="212" t="s">
        <v>166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29"/>
      <c r="B221" s="230"/>
      <c r="C221" s="261" t="s">
        <v>534</v>
      </c>
      <c r="D221" s="234"/>
      <c r="E221" s="235">
        <v>9</v>
      </c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2"/>
      <c r="AA221" s="212"/>
      <c r="AB221" s="212"/>
      <c r="AC221" s="212"/>
      <c r="AD221" s="212"/>
      <c r="AE221" s="212"/>
      <c r="AF221" s="212"/>
      <c r="AG221" s="212" t="s">
        <v>166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">
      <c r="A222" s="247">
        <v>65</v>
      </c>
      <c r="B222" s="248" t="s">
        <v>541</v>
      </c>
      <c r="C222" s="260" t="s">
        <v>542</v>
      </c>
      <c r="D222" s="249" t="s">
        <v>182</v>
      </c>
      <c r="E222" s="250">
        <v>9</v>
      </c>
      <c r="F222" s="251"/>
      <c r="G222" s="252">
        <f>ROUND(E222*F222,2)</f>
        <v>0</v>
      </c>
      <c r="H222" s="233"/>
      <c r="I222" s="232">
        <f>ROUND(E222*H222,2)</f>
        <v>0</v>
      </c>
      <c r="J222" s="233"/>
      <c r="K222" s="232">
        <f>ROUND(E222*J222,2)</f>
        <v>0</v>
      </c>
      <c r="L222" s="232">
        <v>21</v>
      </c>
      <c r="M222" s="232">
        <f>G222*(1+L222/100)</f>
        <v>0</v>
      </c>
      <c r="N222" s="231">
        <v>2.0000000000000002E-5</v>
      </c>
      <c r="O222" s="231">
        <f>ROUND(E222*N222,2)</f>
        <v>0</v>
      </c>
      <c r="P222" s="231">
        <v>0</v>
      </c>
      <c r="Q222" s="231">
        <f>ROUND(E222*P222,2)</f>
        <v>0</v>
      </c>
      <c r="R222" s="232"/>
      <c r="S222" s="232" t="s">
        <v>204</v>
      </c>
      <c r="T222" s="232" t="s">
        <v>240</v>
      </c>
      <c r="U222" s="232">
        <v>0</v>
      </c>
      <c r="V222" s="232">
        <f>ROUND(E222*U222,2)</f>
        <v>0</v>
      </c>
      <c r="W222" s="232"/>
      <c r="X222" s="232" t="s">
        <v>162</v>
      </c>
      <c r="Y222" s="232" t="s">
        <v>163</v>
      </c>
      <c r="Z222" s="212"/>
      <c r="AA222" s="212"/>
      <c r="AB222" s="212"/>
      <c r="AC222" s="212"/>
      <c r="AD222" s="212"/>
      <c r="AE222" s="212"/>
      <c r="AF222" s="212"/>
      <c r="AG222" s="212" t="s">
        <v>433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2" x14ac:dyDescent="0.2">
      <c r="A223" s="229"/>
      <c r="B223" s="230"/>
      <c r="C223" s="261" t="s">
        <v>533</v>
      </c>
      <c r="D223" s="234"/>
      <c r="E223" s="235"/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2"/>
      <c r="AA223" s="212"/>
      <c r="AB223" s="212"/>
      <c r="AC223" s="212"/>
      <c r="AD223" s="212"/>
      <c r="AE223" s="212"/>
      <c r="AF223" s="212"/>
      <c r="AG223" s="212" t="s">
        <v>166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">
      <c r="A224" s="229"/>
      <c r="B224" s="230"/>
      <c r="C224" s="261" t="s">
        <v>534</v>
      </c>
      <c r="D224" s="234"/>
      <c r="E224" s="235">
        <v>9</v>
      </c>
      <c r="F224" s="232"/>
      <c r="G224" s="232"/>
      <c r="H224" s="232"/>
      <c r="I224" s="232"/>
      <c r="J224" s="232"/>
      <c r="K224" s="232"/>
      <c r="L224" s="232"/>
      <c r="M224" s="232"/>
      <c r="N224" s="231"/>
      <c r="O224" s="231"/>
      <c r="P224" s="231"/>
      <c r="Q224" s="231"/>
      <c r="R224" s="232"/>
      <c r="S224" s="232"/>
      <c r="T224" s="232"/>
      <c r="U224" s="232"/>
      <c r="V224" s="232"/>
      <c r="W224" s="232"/>
      <c r="X224" s="232"/>
      <c r="Y224" s="232"/>
      <c r="Z224" s="212"/>
      <c r="AA224" s="212"/>
      <c r="AB224" s="212"/>
      <c r="AC224" s="212"/>
      <c r="AD224" s="212"/>
      <c r="AE224" s="212"/>
      <c r="AF224" s="212"/>
      <c r="AG224" s="212" t="s">
        <v>166</v>
      </c>
      <c r="AH224" s="212">
        <v>0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ht="25.5" x14ac:dyDescent="0.2">
      <c r="A225" s="240" t="s">
        <v>156</v>
      </c>
      <c r="B225" s="241" t="s">
        <v>123</v>
      </c>
      <c r="C225" s="259" t="s">
        <v>124</v>
      </c>
      <c r="D225" s="242"/>
      <c r="E225" s="243"/>
      <c r="F225" s="244"/>
      <c r="G225" s="245">
        <f>SUMIF(AG226:AG241,"&lt;&gt;NOR",G226:G241)</f>
        <v>0</v>
      </c>
      <c r="H225" s="239"/>
      <c r="I225" s="239">
        <f>SUM(I226:I241)</f>
        <v>0</v>
      </c>
      <c r="J225" s="239"/>
      <c r="K225" s="239">
        <f>SUM(K226:K241)</f>
        <v>0</v>
      </c>
      <c r="L225" s="239"/>
      <c r="M225" s="239">
        <f>SUM(M226:M241)</f>
        <v>0</v>
      </c>
      <c r="N225" s="238"/>
      <c r="O225" s="238">
        <f>SUM(O226:O241)</f>
        <v>0</v>
      </c>
      <c r="P225" s="238"/>
      <c r="Q225" s="238">
        <f>SUM(Q226:Q241)</f>
        <v>0</v>
      </c>
      <c r="R225" s="239"/>
      <c r="S225" s="239"/>
      <c r="T225" s="239"/>
      <c r="U225" s="239"/>
      <c r="V225" s="239">
        <f>SUM(V226:V241)</f>
        <v>0</v>
      </c>
      <c r="W225" s="239"/>
      <c r="X225" s="239"/>
      <c r="Y225" s="239"/>
      <c r="AG225" t="s">
        <v>157</v>
      </c>
    </row>
    <row r="226" spans="1:60" outlineLevel="1" x14ac:dyDescent="0.2">
      <c r="A226" s="247">
        <v>66</v>
      </c>
      <c r="B226" s="248" t="s">
        <v>531</v>
      </c>
      <c r="C226" s="260" t="s">
        <v>532</v>
      </c>
      <c r="D226" s="249" t="s">
        <v>182</v>
      </c>
      <c r="E226" s="250">
        <v>3</v>
      </c>
      <c r="F226" s="251"/>
      <c r="G226" s="252">
        <f>ROUND(E226*F226,2)</f>
        <v>0</v>
      </c>
      <c r="H226" s="233"/>
      <c r="I226" s="232">
        <f>ROUND(E226*H226,2)</f>
        <v>0</v>
      </c>
      <c r="J226" s="233"/>
      <c r="K226" s="232">
        <f>ROUND(E226*J226,2)</f>
        <v>0</v>
      </c>
      <c r="L226" s="232">
        <v>21</v>
      </c>
      <c r="M226" s="232">
        <f>G226*(1+L226/100)</f>
        <v>0</v>
      </c>
      <c r="N226" s="231">
        <v>0</v>
      </c>
      <c r="O226" s="231">
        <f>ROUND(E226*N226,2)</f>
        <v>0</v>
      </c>
      <c r="P226" s="231">
        <v>0</v>
      </c>
      <c r="Q226" s="231">
        <f>ROUND(E226*P226,2)</f>
        <v>0</v>
      </c>
      <c r="R226" s="232"/>
      <c r="S226" s="232" t="s">
        <v>204</v>
      </c>
      <c r="T226" s="232" t="s">
        <v>240</v>
      </c>
      <c r="U226" s="232">
        <v>0</v>
      </c>
      <c r="V226" s="232">
        <f>ROUND(E226*U226,2)</f>
        <v>0</v>
      </c>
      <c r="W226" s="232"/>
      <c r="X226" s="232" t="s">
        <v>162</v>
      </c>
      <c r="Y226" s="232" t="s">
        <v>163</v>
      </c>
      <c r="Z226" s="212"/>
      <c r="AA226" s="212"/>
      <c r="AB226" s="212"/>
      <c r="AC226" s="212"/>
      <c r="AD226" s="212"/>
      <c r="AE226" s="212"/>
      <c r="AF226" s="212"/>
      <c r="AG226" s="212" t="s">
        <v>433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29"/>
      <c r="B227" s="230"/>
      <c r="C227" s="261" t="s">
        <v>543</v>
      </c>
      <c r="D227" s="234"/>
      <c r="E227" s="235"/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2"/>
      <c r="AA227" s="212"/>
      <c r="AB227" s="212"/>
      <c r="AC227" s="212"/>
      <c r="AD227" s="212"/>
      <c r="AE227" s="212"/>
      <c r="AF227" s="212"/>
      <c r="AG227" s="212" t="s">
        <v>166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29"/>
      <c r="B228" s="230"/>
      <c r="C228" s="261" t="s">
        <v>544</v>
      </c>
      <c r="D228" s="234"/>
      <c r="E228" s="235">
        <v>3</v>
      </c>
      <c r="F228" s="232"/>
      <c r="G228" s="232"/>
      <c r="H228" s="232"/>
      <c r="I228" s="232"/>
      <c r="J228" s="232"/>
      <c r="K228" s="232"/>
      <c r="L228" s="232"/>
      <c r="M228" s="232"/>
      <c r="N228" s="231"/>
      <c r="O228" s="231"/>
      <c r="P228" s="231"/>
      <c r="Q228" s="231"/>
      <c r="R228" s="232"/>
      <c r="S228" s="232"/>
      <c r="T228" s="232"/>
      <c r="U228" s="232"/>
      <c r="V228" s="232"/>
      <c r="W228" s="232"/>
      <c r="X228" s="232"/>
      <c r="Y228" s="232"/>
      <c r="Z228" s="212"/>
      <c r="AA228" s="212"/>
      <c r="AB228" s="212"/>
      <c r="AC228" s="212"/>
      <c r="AD228" s="212"/>
      <c r="AE228" s="212"/>
      <c r="AF228" s="212"/>
      <c r="AG228" s="212" t="s">
        <v>166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1" x14ac:dyDescent="0.2">
      <c r="A229" s="247">
        <v>67</v>
      </c>
      <c r="B229" s="248" t="s">
        <v>545</v>
      </c>
      <c r="C229" s="260" t="s">
        <v>546</v>
      </c>
      <c r="D229" s="249" t="s">
        <v>160</v>
      </c>
      <c r="E229" s="250">
        <v>0.28799999999999998</v>
      </c>
      <c r="F229" s="251"/>
      <c r="G229" s="252">
        <f>ROUND(E229*F229,2)</f>
        <v>0</v>
      </c>
      <c r="H229" s="233"/>
      <c r="I229" s="232">
        <f>ROUND(E229*H229,2)</f>
        <v>0</v>
      </c>
      <c r="J229" s="233"/>
      <c r="K229" s="232">
        <f>ROUND(E229*J229,2)</f>
        <v>0</v>
      </c>
      <c r="L229" s="232">
        <v>21</v>
      </c>
      <c r="M229" s="232">
        <f>G229*(1+L229/100)</f>
        <v>0</v>
      </c>
      <c r="N229" s="231">
        <v>0</v>
      </c>
      <c r="O229" s="231">
        <f>ROUND(E229*N229,2)</f>
        <v>0</v>
      </c>
      <c r="P229" s="231">
        <v>0</v>
      </c>
      <c r="Q229" s="231">
        <f>ROUND(E229*P229,2)</f>
        <v>0</v>
      </c>
      <c r="R229" s="232"/>
      <c r="S229" s="232" t="s">
        <v>204</v>
      </c>
      <c r="T229" s="232" t="s">
        <v>240</v>
      </c>
      <c r="U229" s="232">
        <v>0</v>
      </c>
      <c r="V229" s="232">
        <f>ROUND(E229*U229,2)</f>
        <v>0</v>
      </c>
      <c r="W229" s="232"/>
      <c r="X229" s="232" t="s">
        <v>162</v>
      </c>
      <c r="Y229" s="232" t="s">
        <v>163</v>
      </c>
      <c r="Z229" s="212"/>
      <c r="AA229" s="212"/>
      <c r="AB229" s="212"/>
      <c r="AC229" s="212"/>
      <c r="AD229" s="212"/>
      <c r="AE229" s="212"/>
      <c r="AF229" s="212"/>
      <c r="AG229" s="212" t="s">
        <v>433</v>
      </c>
      <c r="AH229" s="212"/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2" x14ac:dyDescent="0.2">
      <c r="A230" s="229"/>
      <c r="B230" s="230"/>
      <c r="C230" s="261" t="s">
        <v>547</v>
      </c>
      <c r="D230" s="234"/>
      <c r="E230" s="235"/>
      <c r="F230" s="232"/>
      <c r="G230" s="232"/>
      <c r="H230" s="232"/>
      <c r="I230" s="232"/>
      <c r="J230" s="232"/>
      <c r="K230" s="232"/>
      <c r="L230" s="232"/>
      <c r="M230" s="232"/>
      <c r="N230" s="231"/>
      <c r="O230" s="231"/>
      <c r="P230" s="231"/>
      <c r="Q230" s="231"/>
      <c r="R230" s="232"/>
      <c r="S230" s="232"/>
      <c r="T230" s="232"/>
      <c r="U230" s="232"/>
      <c r="V230" s="232"/>
      <c r="W230" s="232"/>
      <c r="X230" s="232"/>
      <c r="Y230" s="232"/>
      <c r="Z230" s="212"/>
      <c r="AA230" s="212"/>
      <c r="AB230" s="212"/>
      <c r="AC230" s="212"/>
      <c r="AD230" s="212"/>
      <c r="AE230" s="212"/>
      <c r="AF230" s="212"/>
      <c r="AG230" s="212" t="s">
        <v>166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29"/>
      <c r="B231" s="230"/>
      <c r="C231" s="261" t="s">
        <v>548</v>
      </c>
      <c r="D231" s="234"/>
      <c r="E231" s="235">
        <v>0.28799999999999998</v>
      </c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2"/>
      <c r="AA231" s="212"/>
      <c r="AB231" s="212"/>
      <c r="AC231" s="212"/>
      <c r="AD231" s="212"/>
      <c r="AE231" s="212"/>
      <c r="AF231" s="212"/>
      <c r="AG231" s="212" t="s">
        <v>166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1" x14ac:dyDescent="0.2">
      <c r="A232" s="247">
        <v>68</v>
      </c>
      <c r="B232" s="248" t="s">
        <v>541</v>
      </c>
      <c r="C232" s="260" t="s">
        <v>542</v>
      </c>
      <c r="D232" s="249" t="s">
        <v>182</v>
      </c>
      <c r="E232" s="250">
        <v>3</v>
      </c>
      <c r="F232" s="251"/>
      <c r="G232" s="252">
        <f>ROUND(E232*F232,2)</f>
        <v>0</v>
      </c>
      <c r="H232" s="233"/>
      <c r="I232" s="232">
        <f>ROUND(E232*H232,2)</f>
        <v>0</v>
      </c>
      <c r="J232" s="233"/>
      <c r="K232" s="232">
        <f>ROUND(E232*J232,2)</f>
        <v>0</v>
      </c>
      <c r="L232" s="232">
        <v>21</v>
      </c>
      <c r="M232" s="232">
        <f>G232*(1+L232/100)</f>
        <v>0</v>
      </c>
      <c r="N232" s="231">
        <v>2.0000000000000002E-5</v>
      </c>
      <c r="O232" s="231">
        <f>ROUND(E232*N232,2)</f>
        <v>0</v>
      </c>
      <c r="P232" s="231">
        <v>0</v>
      </c>
      <c r="Q232" s="231">
        <f>ROUND(E232*P232,2)</f>
        <v>0</v>
      </c>
      <c r="R232" s="232"/>
      <c r="S232" s="232" t="s">
        <v>204</v>
      </c>
      <c r="T232" s="232" t="s">
        <v>240</v>
      </c>
      <c r="U232" s="232">
        <v>0</v>
      </c>
      <c r="V232" s="232">
        <f>ROUND(E232*U232,2)</f>
        <v>0</v>
      </c>
      <c r="W232" s="232"/>
      <c r="X232" s="232" t="s">
        <v>162</v>
      </c>
      <c r="Y232" s="232" t="s">
        <v>163</v>
      </c>
      <c r="Z232" s="212"/>
      <c r="AA232" s="212"/>
      <c r="AB232" s="212"/>
      <c r="AC232" s="212"/>
      <c r="AD232" s="212"/>
      <c r="AE232" s="212"/>
      <c r="AF232" s="212"/>
      <c r="AG232" s="212" t="s">
        <v>433</v>
      </c>
      <c r="AH232" s="212"/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2" x14ac:dyDescent="0.2">
      <c r="A233" s="229"/>
      <c r="B233" s="230"/>
      <c r="C233" s="274" t="s">
        <v>549</v>
      </c>
      <c r="D233" s="271"/>
      <c r="E233" s="271"/>
      <c r="F233" s="271"/>
      <c r="G233" s="271"/>
      <c r="H233" s="232"/>
      <c r="I233" s="232"/>
      <c r="J233" s="232"/>
      <c r="K233" s="232"/>
      <c r="L233" s="232"/>
      <c r="M233" s="232"/>
      <c r="N233" s="231"/>
      <c r="O233" s="231"/>
      <c r="P233" s="231"/>
      <c r="Q233" s="231"/>
      <c r="R233" s="232"/>
      <c r="S233" s="232"/>
      <c r="T233" s="232"/>
      <c r="U233" s="232"/>
      <c r="V233" s="232"/>
      <c r="W233" s="232"/>
      <c r="X233" s="232"/>
      <c r="Y233" s="232"/>
      <c r="Z233" s="212"/>
      <c r="AA233" s="212"/>
      <c r="AB233" s="212"/>
      <c r="AC233" s="212"/>
      <c r="AD233" s="212"/>
      <c r="AE233" s="212"/>
      <c r="AF233" s="212"/>
      <c r="AG233" s="212" t="s">
        <v>294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">
      <c r="A234" s="229"/>
      <c r="B234" s="230"/>
      <c r="C234" s="261" t="s">
        <v>543</v>
      </c>
      <c r="D234" s="234"/>
      <c r="E234" s="235"/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2"/>
      <c r="AA234" s="212"/>
      <c r="AB234" s="212"/>
      <c r="AC234" s="212"/>
      <c r="AD234" s="212"/>
      <c r="AE234" s="212"/>
      <c r="AF234" s="212"/>
      <c r="AG234" s="212" t="s">
        <v>166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29"/>
      <c r="B235" s="230"/>
      <c r="C235" s="261" t="s">
        <v>544</v>
      </c>
      <c r="D235" s="234"/>
      <c r="E235" s="235">
        <v>3</v>
      </c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2"/>
      <c r="AA235" s="212"/>
      <c r="AB235" s="212"/>
      <c r="AC235" s="212"/>
      <c r="AD235" s="212"/>
      <c r="AE235" s="212"/>
      <c r="AF235" s="212"/>
      <c r="AG235" s="212" t="s">
        <v>166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1" x14ac:dyDescent="0.2">
      <c r="A236" s="247">
        <v>69</v>
      </c>
      <c r="B236" s="248" t="s">
        <v>550</v>
      </c>
      <c r="C236" s="260" t="s">
        <v>551</v>
      </c>
      <c r="D236" s="249" t="s">
        <v>160</v>
      </c>
      <c r="E236" s="250">
        <v>0.28799999999999998</v>
      </c>
      <c r="F236" s="251"/>
      <c r="G236" s="252">
        <f>ROUND(E236*F236,2)</f>
        <v>0</v>
      </c>
      <c r="H236" s="233"/>
      <c r="I236" s="232">
        <f>ROUND(E236*H236,2)</f>
        <v>0</v>
      </c>
      <c r="J236" s="233"/>
      <c r="K236" s="232">
        <f>ROUND(E236*J236,2)</f>
        <v>0</v>
      </c>
      <c r="L236" s="232">
        <v>21</v>
      </c>
      <c r="M236" s="232">
        <f>G236*(1+L236/100)</f>
        <v>0</v>
      </c>
      <c r="N236" s="231">
        <v>0</v>
      </c>
      <c r="O236" s="231">
        <f>ROUND(E236*N236,2)</f>
        <v>0</v>
      </c>
      <c r="P236" s="231">
        <v>0</v>
      </c>
      <c r="Q236" s="231">
        <f>ROUND(E236*P236,2)</f>
        <v>0</v>
      </c>
      <c r="R236" s="232"/>
      <c r="S236" s="232" t="s">
        <v>204</v>
      </c>
      <c r="T236" s="232" t="s">
        <v>240</v>
      </c>
      <c r="U236" s="232">
        <v>0</v>
      </c>
      <c r="V236" s="232">
        <f>ROUND(E236*U236,2)</f>
        <v>0</v>
      </c>
      <c r="W236" s="232"/>
      <c r="X236" s="232" t="s">
        <v>289</v>
      </c>
      <c r="Y236" s="232" t="s">
        <v>163</v>
      </c>
      <c r="Z236" s="212"/>
      <c r="AA236" s="212"/>
      <c r="AB236" s="212"/>
      <c r="AC236" s="212"/>
      <c r="AD236" s="212"/>
      <c r="AE236" s="212"/>
      <c r="AF236" s="212"/>
      <c r="AG236" s="212" t="s">
        <v>552</v>
      </c>
      <c r="AH236" s="212"/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2" x14ac:dyDescent="0.2">
      <c r="A237" s="229"/>
      <c r="B237" s="230"/>
      <c r="C237" s="261" t="s">
        <v>547</v>
      </c>
      <c r="D237" s="234"/>
      <c r="E237" s="235"/>
      <c r="F237" s="232"/>
      <c r="G237" s="232"/>
      <c r="H237" s="232"/>
      <c r="I237" s="232"/>
      <c r="J237" s="232"/>
      <c r="K237" s="232"/>
      <c r="L237" s="232"/>
      <c r="M237" s="232"/>
      <c r="N237" s="231"/>
      <c r="O237" s="231"/>
      <c r="P237" s="231"/>
      <c r="Q237" s="231"/>
      <c r="R237" s="232"/>
      <c r="S237" s="232"/>
      <c r="T237" s="232"/>
      <c r="U237" s="232"/>
      <c r="V237" s="232"/>
      <c r="W237" s="232"/>
      <c r="X237" s="232"/>
      <c r="Y237" s="232"/>
      <c r="Z237" s="212"/>
      <c r="AA237" s="212"/>
      <c r="AB237" s="212"/>
      <c r="AC237" s="212"/>
      <c r="AD237" s="212"/>
      <c r="AE237" s="212"/>
      <c r="AF237" s="212"/>
      <c r="AG237" s="212" t="s">
        <v>166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29"/>
      <c r="B238" s="230"/>
      <c r="C238" s="261" t="s">
        <v>548</v>
      </c>
      <c r="D238" s="234"/>
      <c r="E238" s="235">
        <v>0.28799999999999998</v>
      </c>
      <c r="F238" s="232"/>
      <c r="G238" s="232"/>
      <c r="H238" s="232"/>
      <c r="I238" s="232"/>
      <c r="J238" s="232"/>
      <c r="K238" s="232"/>
      <c r="L238" s="232"/>
      <c r="M238" s="232"/>
      <c r="N238" s="231"/>
      <c r="O238" s="231"/>
      <c r="P238" s="231"/>
      <c r="Q238" s="231"/>
      <c r="R238" s="232"/>
      <c r="S238" s="232"/>
      <c r="T238" s="232"/>
      <c r="U238" s="232"/>
      <c r="V238" s="232"/>
      <c r="W238" s="232"/>
      <c r="X238" s="232"/>
      <c r="Y238" s="232"/>
      <c r="Z238" s="212"/>
      <c r="AA238" s="212"/>
      <c r="AB238" s="212"/>
      <c r="AC238" s="212"/>
      <c r="AD238" s="212"/>
      <c r="AE238" s="212"/>
      <c r="AF238" s="212"/>
      <c r="AG238" s="212" t="s">
        <v>166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1" x14ac:dyDescent="0.2">
      <c r="A239" s="247">
        <v>70</v>
      </c>
      <c r="B239" s="248" t="s">
        <v>527</v>
      </c>
      <c r="C239" s="260" t="s">
        <v>528</v>
      </c>
      <c r="D239" s="249" t="s">
        <v>305</v>
      </c>
      <c r="E239" s="250">
        <v>1</v>
      </c>
      <c r="F239" s="251"/>
      <c r="G239" s="252">
        <f>ROUND(E239*F239,2)</f>
        <v>0</v>
      </c>
      <c r="H239" s="233"/>
      <c r="I239" s="232">
        <f>ROUND(E239*H239,2)</f>
        <v>0</v>
      </c>
      <c r="J239" s="233"/>
      <c r="K239" s="232">
        <f>ROUND(E239*J239,2)</f>
        <v>0</v>
      </c>
      <c r="L239" s="232">
        <v>21</v>
      </c>
      <c r="M239" s="232">
        <f>G239*(1+L239/100)</f>
        <v>0</v>
      </c>
      <c r="N239" s="231">
        <v>2.0000000000000002E-5</v>
      </c>
      <c r="O239" s="231">
        <f>ROUND(E239*N239,2)</f>
        <v>0</v>
      </c>
      <c r="P239" s="231">
        <v>0</v>
      </c>
      <c r="Q239" s="231">
        <f>ROUND(E239*P239,2)</f>
        <v>0</v>
      </c>
      <c r="R239" s="232"/>
      <c r="S239" s="232" t="s">
        <v>204</v>
      </c>
      <c r="T239" s="232" t="s">
        <v>240</v>
      </c>
      <c r="U239" s="232">
        <v>0</v>
      </c>
      <c r="V239" s="232">
        <f>ROUND(E239*U239,2)</f>
        <v>0</v>
      </c>
      <c r="W239" s="232"/>
      <c r="X239" s="232" t="s">
        <v>210</v>
      </c>
      <c r="Y239" s="232" t="s">
        <v>163</v>
      </c>
      <c r="Z239" s="212"/>
      <c r="AA239" s="212"/>
      <c r="AB239" s="212"/>
      <c r="AC239" s="212"/>
      <c r="AD239" s="212"/>
      <c r="AE239" s="212"/>
      <c r="AF239" s="212"/>
      <c r="AG239" s="212" t="s">
        <v>495</v>
      </c>
      <c r="AH239" s="212"/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2" x14ac:dyDescent="0.2">
      <c r="A240" s="229"/>
      <c r="B240" s="230"/>
      <c r="C240" s="261" t="s">
        <v>439</v>
      </c>
      <c r="D240" s="234"/>
      <c r="E240" s="235"/>
      <c r="F240" s="232"/>
      <c r="G240" s="232"/>
      <c r="H240" s="232"/>
      <c r="I240" s="232"/>
      <c r="J240" s="232"/>
      <c r="K240" s="232"/>
      <c r="L240" s="232"/>
      <c r="M240" s="232"/>
      <c r="N240" s="231"/>
      <c r="O240" s="231"/>
      <c r="P240" s="231"/>
      <c r="Q240" s="231"/>
      <c r="R240" s="232"/>
      <c r="S240" s="232"/>
      <c r="T240" s="232"/>
      <c r="U240" s="232"/>
      <c r="V240" s="232"/>
      <c r="W240" s="232"/>
      <c r="X240" s="232"/>
      <c r="Y240" s="232"/>
      <c r="Z240" s="212"/>
      <c r="AA240" s="212"/>
      <c r="AB240" s="212"/>
      <c r="AC240" s="212"/>
      <c r="AD240" s="212"/>
      <c r="AE240" s="212"/>
      <c r="AF240" s="212"/>
      <c r="AG240" s="212" t="s">
        <v>166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3" x14ac:dyDescent="0.2">
      <c r="A241" s="229"/>
      <c r="B241" s="230"/>
      <c r="C241" s="261" t="s">
        <v>99</v>
      </c>
      <c r="D241" s="234"/>
      <c r="E241" s="235">
        <v>1</v>
      </c>
      <c r="F241" s="232"/>
      <c r="G241" s="232"/>
      <c r="H241" s="232"/>
      <c r="I241" s="232"/>
      <c r="J241" s="232"/>
      <c r="K241" s="232"/>
      <c r="L241" s="232"/>
      <c r="M241" s="232"/>
      <c r="N241" s="231"/>
      <c r="O241" s="231"/>
      <c r="P241" s="231"/>
      <c r="Q241" s="231"/>
      <c r="R241" s="232"/>
      <c r="S241" s="232"/>
      <c r="T241" s="232"/>
      <c r="U241" s="232"/>
      <c r="V241" s="232"/>
      <c r="W241" s="232"/>
      <c r="X241" s="232"/>
      <c r="Y241" s="232"/>
      <c r="Z241" s="212"/>
      <c r="AA241" s="212"/>
      <c r="AB241" s="212"/>
      <c r="AC241" s="212"/>
      <c r="AD241" s="212"/>
      <c r="AE241" s="212"/>
      <c r="AF241" s="212"/>
      <c r="AG241" s="212" t="s">
        <v>166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x14ac:dyDescent="0.2">
      <c r="A242" s="3"/>
      <c r="B242" s="4"/>
      <c r="C242" s="264"/>
      <c r="D242" s="6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AE242">
        <v>12</v>
      </c>
      <c r="AF242">
        <v>21</v>
      </c>
      <c r="AG242" t="s">
        <v>142</v>
      </c>
    </row>
    <row r="243" spans="1:60" x14ac:dyDescent="0.2">
      <c r="A243" s="215"/>
      <c r="B243" s="216" t="s">
        <v>31</v>
      </c>
      <c r="C243" s="265"/>
      <c r="D243" s="217"/>
      <c r="E243" s="218"/>
      <c r="F243" s="218"/>
      <c r="G243" s="246">
        <f>G8+G24+G28+G32+G40+G56+G135+G184+G209+G225</f>
        <v>0</v>
      </c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AE243">
        <f>SUMIF(L7:L241,AE242,G7:G241)</f>
        <v>0</v>
      </c>
      <c r="AF243">
        <f>SUMIF(L7:L241,AF242,G7:G241)</f>
        <v>0</v>
      </c>
      <c r="AG243" t="s">
        <v>280</v>
      </c>
    </row>
    <row r="244" spans="1:60" x14ac:dyDescent="0.2">
      <c r="A244" s="3"/>
      <c r="B244" s="4"/>
      <c r="C244" s="264"/>
      <c r="D244" s="6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60" x14ac:dyDescent="0.2">
      <c r="A245" s="3"/>
      <c r="B245" s="4"/>
      <c r="C245" s="264"/>
      <c r="D245" s="6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60" x14ac:dyDescent="0.2">
      <c r="A246" s="219" t="s">
        <v>281</v>
      </c>
      <c r="B246" s="219"/>
      <c r="C246" s="266"/>
      <c r="D246" s="6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60" x14ac:dyDescent="0.2">
      <c r="A247" s="220"/>
      <c r="B247" s="221"/>
      <c r="C247" s="267"/>
      <c r="D247" s="221"/>
      <c r="E247" s="221"/>
      <c r="F247" s="221"/>
      <c r="G247" s="222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AG247" t="s">
        <v>282</v>
      </c>
    </row>
    <row r="248" spans="1:60" x14ac:dyDescent="0.2">
      <c r="A248" s="223"/>
      <c r="B248" s="224"/>
      <c r="C248" s="268"/>
      <c r="D248" s="224"/>
      <c r="E248" s="224"/>
      <c r="F248" s="224"/>
      <c r="G248" s="225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60" x14ac:dyDescent="0.2">
      <c r="A249" s="223"/>
      <c r="B249" s="224"/>
      <c r="C249" s="268"/>
      <c r="D249" s="224"/>
      <c r="E249" s="224"/>
      <c r="F249" s="224"/>
      <c r="G249" s="225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60" x14ac:dyDescent="0.2">
      <c r="A250" s="223"/>
      <c r="B250" s="224"/>
      <c r="C250" s="268"/>
      <c r="D250" s="224"/>
      <c r="E250" s="224"/>
      <c r="F250" s="224"/>
      <c r="G250" s="225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60" x14ac:dyDescent="0.2">
      <c r="A251" s="226"/>
      <c r="B251" s="227"/>
      <c r="C251" s="269"/>
      <c r="D251" s="227"/>
      <c r="E251" s="227"/>
      <c r="F251" s="227"/>
      <c r="G251" s="228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60" x14ac:dyDescent="0.2">
      <c r="A252" s="3"/>
      <c r="B252" s="4"/>
      <c r="C252" s="264"/>
      <c r="D252" s="6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60" x14ac:dyDescent="0.2">
      <c r="C253" s="270"/>
      <c r="D253" s="10"/>
      <c r="AG253" t="s">
        <v>283</v>
      </c>
    </row>
    <row r="254" spans="1:60" x14ac:dyDescent="0.2">
      <c r="D254" s="10"/>
    </row>
    <row r="255" spans="1:60" x14ac:dyDescent="0.2">
      <c r="D255" s="10"/>
    </row>
    <row r="256" spans="1:60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A1:G1"/>
    <mergeCell ref="C2:G2"/>
    <mergeCell ref="C3:G3"/>
    <mergeCell ref="C4:G4"/>
    <mergeCell ref="A246:C246"/>
    <mergeCell ref="A247:G251"/>
    <mergeCell ref="C34:G34"/>
    <mergeCell ref="C233:G233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19" ma:contentTypeDescription="Vytvoří nový dokument" ma:contentTypeScope="" ma:versionID="7c8710f8fe46e89bdc9ff6577e7fbd28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93471060a0cde91d9a678c966d3f407b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EE2639-1A67-4764-8DE6-268A433B0647}"/>
</file>

<file path=customXml/itemProps2.xml><?xml version="1.0" encoding="utf-8"?>
<ds:datastoreItem xmlns:ds="http://schemas.openxmlformats.org/officeDocument/2006/customXml" ds:itemID="{0CB7C1E2-0754-4362-85D3-30D3F20827CD}"/>
</file>

<file path=customXml/itemProps3.xml><?xml version="1.0" encoding="utf-8"?>
<ds:datastoreItem xmlns:ds="http://schemas.openxmlformats.org/officeDocument/2006/customXml" ds:itemID="{10BAC79B-F337-444D-BCB1-C072F3BACB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 03 01 Pol</vt:lpstr>
      <vt:lpstr>SO 04 01 Pol</vt:lpstr>
      <vt:lpstr>SO 04 02 Pol</vt:lpstr>
      <vt:lpstr>SO 05 01 Pol</vt:lpstr>
      <vt:lpstr>SO 06 01 Pol</vt:lpstr>
      <vt:lpstr>SO 08 01 Pol</vt:lpstr>
      <vt:lpstr>VRN+ON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03 01 Pol'!Názvy_tisku</vt:lpstr>
      <vt:lpstr>'SO 04 01 Pol'!Názvy_tisku</vt:lpstr>
      <vt:lpstr>'SO 04 02 Pol'!Názvy_tisku</vt:lpstr>
      <vt:lpstr>'SO 05 01 Pol'!Názvy_tisku</vt:lpstr>
      <vt:lpstr>'SO 06 01 Pol'!Názvy_tisku</vt:lpstr>
      <vt:lpstr>'SO 08 01 Pol'!Názvy_tisku</vt:lpstr>
      <vt:lpstr>'VRN+ON 01 Pol'!Názvy_tisku</vt:lpstr>
      <vt:lpstr>oadresa</vt:lpstr>
      <vt:lpstr>Stavba!Objednatel</vt:lpstr>
      <vt:lpstr>Stavba!Objekt</vt:lpstr>
      <vt:lpstr>'SO 03 01 Pol'!Oblast_tisku</vt:lpstr>
      <vt:lpstr>'SO 04 01 Pol'!Oblast_tisku</vt:lpstr>
      <vt:lpstr>'SO 04 02 Pol'!Oblast_tisku</vt:lpstr>
      <vt:lpstr>'SO 05 01 Pol'!Oblast_tisku</vt:lpstr>
      <vt:lpstr>'SO 06 01 Pol'!Oblast_tisku</vt:lpstr>
      <vt:lpstr>'SO 08 01 Pol'!Oblast_tisku</vt:lpstr>
      <vt:lpstr>Stavba!Oblast_tisku</vt:lpstr>
      <vt:lpstr>'VRN+ON 01 Pol'!Oblast_tisku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Šťastný</dc:creator>
  <cp:lastModifiedBy>Jiří Šťastný</cp:lastModifiedBy>
  <cp:lastPrinted>2019-03-19T12:27:02Z</cp:lastPrinted>
  <dcterms:created xsi:type="dcterms:W3CDTF">2009-04-08T07:15:50Z</dcterms:created>
  <dcterms:modified xsi:type="dcterms:W3CDTF">2025-04-16T12:37:59Z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