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ekonom\Documents\NEMOCNICE\INVESTICE\.VZ2025\VZMR2225\02_PARKOVISTE\"/>
    </mc:Choice>
  </mc:AlternateContent>
  <xr:revisionPtr revIDLastSave="0" documentId="13_ncr:1_{25E5AAFB-6DE4-4B39-A106-B139FEF8E575}"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Rozpočet Pol" sheetId="12" r:id="rId4"/>
    <sheet name="přístřešek - doplňující info" sheetId="13" r:id="rId5"/>
  </sheets>
  <externalReferences>
    <externalReference r:id="rId6"/>
  </externalReferences>
  <definedNames>
    <definedName name="CelkemDPHVypocet" localSheetId="1">Stavba!$H$32</definedName>
    <definedName name="CenaCelkem">Stavba!#REF!</definedName>
    <definedName name="CenaCelkemBezDPH">Stavba!$G$21</definedName>
    <definedName name="CenaCelkemVypocet" localSheetId="1">Stavba!$I$32</definedName>
    <definedName name="cisloobjektu">Stavba!$C$3</definedName>
    <definedName name="CisloRozpoctu">'[1]Krycí list'!$C$2</definedName>
    <definedName name="CisloStavby" localSheetId="1">Stavba!$C$2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Stavba!#REF!</definedName>
    <definedName name="DPHZakl">Stavba!$G$19</definedName>
    <definedName name="dpsc" localSheetId="1">Stavba!$C$13</definedName>
    <definedName name="IČO" localSheetId="1">Stavba!$I$11</definedName>
    <definedName name="Mena">Stavba!#REF!</definedName>
    <definedName name="MistoStavby">Stavba!$D$4</definedName>
    <definedName name="nazevobjektu">Stavba!$D$3</definedName>
    <definedName name="NazevRozpoctu">'[1]Krycí list'!$D$2</definedName>
    <definedName name="NazevStavby" localSheetId="1">Stavba!$D$2</definedName>
    <definedName name="nazevstavby">'[1]Krycí list'!$C$7</definedName>
    <definedName name="NazevStavebnihoRozpoctu">Stavba!$E$4</definedName>
    <definedName name="oadresa">Stavba!$D$6</definedName>
    <definedName name="Objednatel" localSheetId="1">Stavba!$D$5</definedName>
    <definedName name="Objekt" localSheetId="1">Stavba!$B$30</definedName>
    <definedName name="_xlnm.Print_Area" localSheetId="3">'Rozpočet Pol'!$A$1:$U$107</definedName>
    <definedName name="_xlnm.Print_Area" localSheetId="1">Stavba!$A$1:$J$55</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Stavba!#REF!</definedName>
    <definedName name="SazbaDPH1">'[1]Krycí list'!$C$30</definedName>
    <definedName name="SazbaDPH2" localSheetId="1">Stavba!$E$18</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Stavba!$B$1:$J$28</definedName>
    <definedName name="ZakladDPHSni">Stavba!#REF!</definedName>
    <definedName name="ZakladDPHSniVypocet" localSheetId="1">Stavba!$F$32</definedName>
    <definedName name="ZakladDPHZakl">Stavba!$G$18</definedName>
    <definedName name="ZakladDPHZaklVypocet" localSheetId="1">Stavba!$G$32</definedName>
    <definedName name="Zaokrouhleni">Stavba!$G$20</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8" i="1" l="1"/>
  <c r="G19" i="1"/>
  <c r="G21" i="1" s="1"/>
  <c r="G20" i="1"/>
  <c r="G160" i="12"/>
  <c r="G170" i="12"/>
  <c r="G172" i="12"/>
  <c r="G171" i="12"/>
  <c r="G169" i="12"/>
  <c r="G168" i="12"/>
  <c r="G167" i="12"/>
  <c r="G166" i="12"/>
  <c r="G165" i="12"/>
  <c r="G164" i="12"/>
  <c r="G163" i="12"/>
  <c r="G162" i="12"/>
  <c r="G161" i="12"/>
  <c r="G158" i="12"/>
  <c r="G157" i="12"/>
  <c r="G155" i="12"/>
  <c r="G153" i="12"/>
  <c r="G151" i="12"/>
  <c r="G149" i="12"/>
  <c r="G147" i="12"/>
  <c r="G145" i="12"/>
  <c r="G143" i="12"/>
  <c r="U160" i="12"/>
  <c r="Q160" i="12"/>
  <c r="O160" i="12"/>
  <c r="M160" i="12"/>
  <c r="K160" i="12"/>
  <c r="I160" i="12"/>
  <c r="U142" i="12"/>
  <c r="Q142" i="12"/>
  <c r="O142" i="12"/>
  <c r="M142" i="12"/>
  <c r="K142" i="12"/>
  <c r="I142" i="12"/>
  <c r="I54" i="1" l="1"/>
  <c r="G142" i="12"/>
  <c r="I53" i="1" s="1"/>
  <c r="U138" i="12"/>
  <c r="Q138" i="12"/>
  <c r="O138" i="12"/>
  <c r="M138" i="12"/>
  <c r="K138" i="12"/>
  <c r="I138" i="12"/>
  <c r="G141" i="12"/>
  <c r="G140" i="12"/>
  <c r="G139" i="12"/>
  <c r="G137" i="12"/>
  <c r="G136" i="12"/>
  <c r="G135" i="12"/>
  <c r="G134" i="12"/>
  <c r="G133" i="12"/>
  <c r="U132" i="12"/>
  <c r="Q132" i="12"/>
  <c r="O132" i="12"/>
  <c r="M132" i="12"/>
  <c r="K132" i="12"/>
  <c r="I132" i="12"/>
  <c r="G131" i="12"/>
  <c r="G130" i="12"/>
  <c r="G129" i="12"/>
  <c r="G128" i="12"/>
  <c r="G127" i="12"/>
  <c r="U126" i="12"/>
  <c r="Q126" i="12"/>
  <c r="O126" i="12"/>
  <c r="M126" i="12"/>
  <c r="K126" i="12"/>
  <c r="I126" i="12"/>
  <c r="G125" i="12"/>
  <c r="G124" i="12"/>
  <c r="G123" i="12"/>
  <c r="G122" i="12"/>
  <c r="G121" i="12"/>
  <c r="U120" i="12"/>
  <c r="Q120" i="12"/>
  <c r="O120" i="12"/>
  <c r="M120" i="12"/>
  <c r="K120" i="12"/>
  <c r="I120" i="12"/>
  <c r="G119" i="12"/>
  <c r="G118" i="12"/>
  <c r="G117" i="12"/>
  <c r="G116" i="12"/>
  <c r="U115" i="12"/>
  <c r="U111" i="12" s="1"/>
  <c r="Q115" i="12"/>
  <c r="Q111" i="12" s="1"/>
  <c r="O115" i="12"/>
  <c r="O111" i="12" s="1"/>
  <c r="M115" i="12"/>
  <c r="M111" i="12" s="1"/>
  <c r="K115" i="12"/>
  <c r="K111" i="12" s="1"/>
  <c r="I115" i="12"/>
  <c r="I111" i="12" s="1"/>
  <c r="G114" i="12"/>
  <c r="G113" i="12"/>
  <c r="G112" i="12"/>
  <c r="G110" i="12"/>
  <c r="G109" i="12"/>
  <c r="G108" i="12"/>
  <c r="G107" i="12"/>
  <c r="G106" i="12"/>
  <c r="G105" i="12"/>
  <c r="G100" i="12"/>
  <c r="G103" i="12"/>
  <c r="G102" i="12"/>
  <c r="G101" i="12"/>
  <c r="U104" i="12"/>
  <c r="Q104" i="12"/>
  <c r="O104" i="12"/>
  <c r="M104" i="12"/>
  <c r="K104" i="12"/>
  <c r="I104" i="12"/>
  <c r="I103" i="12"/>
  <c r="K103" i="12"/>
  <c r="I102" i="12"/>
  <c r="K102" i="12"/>
  <c r="I101" i="12"/>
  <c r="K101" i="12"/>
  <c r="G138" i="12" l="1"/>
  <c r="I52" i="1" s="1"/>
  <c r="G115" i="12"/>
  <c r="I48" i="1" s="1"/>
  <c r="G132" i="12"/>
  <c r="I51" i="1" s="1"/>
  <c r="G111" i="12"/>
  <c r="I47" i="1" s="1"/>
  <c r="G120" i="12"/>
  <c r="I49" i="1" s="1"/>
  <c r="G104" i="12"/>
  <c r="I46" i="1" s="1"/>
  <c r="G126" i="12"/>
  <c r="I50" i="1" s="1"/>
  <c r="U100" i="12"/>
  <c r="Q100" i="12"/>
  <c r="O100" i="12"/>
  <c r="K100" i="12"/>
  <c r="I100" i="12"/>
  <c r="M100" i="12"/>
  <c r="U99" i="12"/>
  <c r="Q99" i="12"/>
  <c r="O99" i="12"/>
  <c r="K99" i="12"/>
  <c r="I99" i="12"/>
  <c r="G99" i="12"/>
  <c r="M99" i="12" s="1"/>
  <c r="U98" i="12"/>
  <c r="Q98" i="12"/>
  <c r="O98" i="12"/>
  <c r="K98" i="12"/>
  <c r="I98" i="12"/>
  <c r="G98" i="12"/>
  <c r="M98" i="12" s="1"/>
  <c r="U97" i="12"/>
  <c r="Q97" i="12"/>
  <c r="O97" i="12"/>
  <c r="K97" i="12"/>
  <c r="I97" i="12"/>
  <c r="G97" i="12"/>
  <c r="G9" i="12"/>
  <c r="I9" i="12"/>
  <c r="K9" i="12"/>
  <c r="O9" i="12"/>
  <c r="Q9" i="12"/>
  <c r="U9" i="12"/>
  <c r="F11" i="12"/>
  <c r="G11" i="12" s="1"/>
  <c r="M11" i="12" s="1"/>
  <c r="I11" i="12"/>
  <c r="K11" i="12"/>
  <c r="O11" i="12"/>
  <c r="Q11" i="12"/>
  <c r="U11" i="12"/>
  <c r="F18" i="12"/>
  <c r="G18" i="12" s="1"/>
  <c r="M18" i="12" s="1"/>
  <c r="I18" i="12"/>
  <c r="K18" i="12"/>
  <c r="O18" i="12"/>
  <c r="Q18" i="12"/>
  <c r="U18" i="12"/>
  <c r="F20" i="12"/>
  <c r="G20" i="12" s="1"/>
  <c r="M20" i="12" s="1"/>
  <c r="I20" i="12"/>
  <c r="K20" i="12"/>
  <c r="O20" i="12"/>
  <c r="Q20" i="12"/>
  <c r="U20" i="12"/>
  <c r="F23" i="12"/>
  <c r="G23" i="12" s="1"/>
  <c r="M23" i="12" s="1"/>
  <c r="I23" i="12"/>
  <c r="K23" i="12"/>
  <c r="O23" i="12"/>
  <c r="Q23" i="12"/>
  <c r="U23" i="12"/>
  <c r="F25" i="12"/>
  <c r="G25" i="12" s="1"/>
  <c r="M25" i="12" s="1"/>
  <c r="I25" i="12"/>
  <c r="K25" i="12"/>
  <c r="O25" i="12"/>
  <c r="Q25" i="12"/>
  <c r="U25" i="12"/>
  <c r="F28" i="12"/>
  <c r="G28" i="12" s="1"/>
  <c r="M28" i="12" s="1"/>
  <c r="I28" i="12"/>
  <c r="K28" i="12"/>
  <c r="O28" i="12"/>
  <c r="Q28" i="12"/>
  <c r="U28" i="12"/>
  <c r="F30" i="12"/>
  <c r="G30" i="12" s="1"/>
  <c r="M30" i="12" s="1"/>
  <c r="I30" i="12"/>
  <c r="K30" i="12"/>
  <c r="O30" i="12"/>
  <c r="Q30" i="12"/>
  <c r="U30" i="12"/>
  <c r="F32" i="12"/>
  <c r="G32" i="12" s="1"/>
  <c r="M32" i="12" s="1"/>
  <c r="I32" i="12"/>
  <c r="K32" i="12"/>
  <c r="O32" i="12"/>
  <c r="Q32" i="12"/>
  <c r="U32" i="12"/>
  <c r="F33" i="12"/>
  <c r="G33" i="12" s="1"/>
  <c r="M33" i="12" s="1"/>
  <c r="I33" i="12"/>
  <c r="K33" i="12"/>
  <c r="O33" i="12"/>
  <c r="Q33" i="12"/>
  <c r="U33" i="12"/>
  <c r="F34" i="12"/>
  <c r="G34" i="12" s="1"/>
  <c r="M34" i="12" s="1"/>
  <c r="I34" i="12"/>
  <c r="K34" i="12"/>
  <c r="O34" i="12"/>
  <c r="Q34" i="12"/>
  <c r="U34" i="12"/>
  <c r="F36" i="12"/>
  <c r="G36" i="12" s="1"/>
  <c r="M36" i="12" s="1"/>
  <c r="I36" i="12"/>
  <c r="K36" i="12"/>
  <c r="O36" i="12"/>
  <c r="Q36" i="12"/>
  <c r="U36" i="12"/>
  <c r="F43" i="12"/>
  <c r="G43" i="12" s="1"/>
  <c r="M43" i="12" s="1"/>
  <c r="I43" i="12"/>
  <c r="K43" i="12"/>
  <c r="O43" i="12"/>
  <c r="Q43" i="12"/>
  <c r="U43" i="12"/>
  <c r="F50" i="12"/>
  <c r="G50" i="12" s="1"/>
  <c r="M50" i="12" s="1"/>
  <c r="I50" i="12"/>
  <c r="K50" i="12"/>
  <c r="O50" i="12"/>
  <c r="Q50" i="12"/>
  <c r="U50" i="12"/>
  <c r="F55" i="12"/>
  <c r="G55" i="12" s="1"/>
  <c r="M55" i="12" s="1"/>
  <c r="I55" i="12"/>
  <c r="K55" i="12"/>
  <c r="O55" i="12"/>
  <c r="Q55" i="12"/>
  <c r="U55" i="12"/>
  <c r="F60" i="12"/>
  <c r="G60" i="12" s="1"/>
  <c r="M60" i="12" s="1"/>
  <c r="I60" i="12"/>
  <c r="K60" i="12"/>
  <c r="O60" i="12"/>
  <c r="Q60" i="12"/>
  <c r="U60" i="12"/>
  <c r="F68" i="12"/>
  <c r="G68" i="12" s="1"/>
  <c r="I68" i="12"/>
  <c r="K68" i="12"/>
  <c r="O68" i="12"/>
  <c r="Q68" i="12"/>
  <c r="U68" i="12"/>
  <c r="F70" i="12"/>
  <c r="G70" i="12" s="1"/>
  <c r="M70" i="12" s="1"/>
  <c r="I70" i="12"/>
  <c r="K70" i="12"/>
  <c r="O70" i="12"/>
  <c r="Q70" i="12"/>
  <c r="U70" i="12"/>
  <c r="F75" i="12"/>
  <c r="G75" i="12" s="1"/>
  <c r="M75" i="12" s="1"/>
  <c r="I75" i="12"/>
  <c r="K75" i="12"/>
  <c r="O75" i="12"/>
  <c r="Q75" i="12"/>
  <c r="U75" i="12"/>
  <c r="F78" i="12"/>
  <c r="G78" i="12" s="1"/>
  <c r="M78" i="12" s="1"/>
  <c r="I78" i="12"/>
  <c r="K78" i="12"/>
  <c r="O78" i="12"/>
  <c r="Q78" i="12"/>
  <c r="U78" i="12"/>
  <c r="F82" i="12"/>
  <c r="G82" i="12" s="1"/>
  <c r="M82" i="12" s="1"/>
  <c r="I82" i="12"/>
  <c r="K82" i="12"/>
  <c r="O82" i="12"/>
  <c r="Q82" i="12"/>
  <c r="U82" i="12"/>
  <c r="F86" i="12"/>
  <c r="G86" i="12" s="1"/>
  <c r="I86" i="12"/>
  <c r="I85" i="12" s="1"/>
  <c r="K86" i="12"/>
  <c r="K85" i="12" s="1"/>
  <c r="O86" i="12"/>
  <c r="O85" i="12" s="1"/>
  <c r="Q86" i="12"/>
  <c r="Q85" i="12" s="1"/>
  <c r="U86" i="12"/>
  <c r="U85" i="12" s="1"/>
  <c r="F89" i="12"/>
  <c r="G89" i="12" s="1"/>
  <c r="G88" i="12" s="1"/>
  <c r="I43" i="1" s="1"/>
  <c r="I89" i="12"/>
  <c r="I88" i="12" s="1"/>
  <c r="K89" i="12"/>
  <c r="K88" i="12" s="1"/>
  <c r="O89" i="12"/>
  <c r="O88" i="12" s="1"/>
  <c r="Q89" i="12"/>
  <c r="Q88" i="12" s="1"/>
  <c r="U89" i="12"/>
  <c r="U88" i="12" s="1"/>
  <c r="F92" i="12"/>
  <c r="G92" i="12" s="1"/>
  <c r="M92" i="12" s="1"/>
  <c r="I92" i="12"/>
  <c r="K92" i="12"/>
  <c r="O92" i="12"/>
  <c r="Q92" i="12"/>
  <c r="U92" i="12"/>
  <c r="F93" i="12"/>
  <c r="G93" i="12" s="1"/>
  <c r="M93" i="12" s="1"/>
  <c r="I93" i="12"/>
  <c r="K93" i="12"/>
  <c r="O93" i="12"/>
  <c r="Q93" i="12"/>
  <c r="U93" i="12"/>
  <c r="F94" i="12"/>
  <c r="G94" i="12" s="1"/>
  <c r="M94" i="12" s="1"/>
  <c r="I94" i="12"/>
  <c r="K94" i="12"/>
  <c r="O94" i="12"/>
  <c r="Q94" i="12"/>
  <c r="U94" i="12"/>
  <c r="F95" i="12"/>
  <c r="G95" i="12" s="1"/>
  <c r="M95" i="12" s="1"/>
  <c r="I95" i="12"/>
  <c r="K95" i="12"/>
  <c r="O95" i="12"/>
  <c r="Q95" i="12"/>
  <c r="U95" i="12"/>
  <c r="H32" i="1"/>
  <c r="G30" i="1"/>
  <c r="F30" i="1"/>
  <c r="E19" i="1"/>
  <c r="O96" i="12" l="1"/>
  <c r="AC174" i="12"/>
  <c r="F31" i="1" s="1"/>
  <c r="F32" i="1" s="1"/>
  <c r="G91" i="12"/>
  <c r="AD174" i="12"/>
  <c r="G31" i="1" s="1"/>
  <c r="K96" i="12"/>
  <c r="I96" i="12"/>
  <c r="Q96" i="12"/>
  <c r="U96" i="12"/>
  <c r="M97" i="12"/>
  <c r="M96" i="12" s="1"/>
  <c r="I91" i="12"/>
  <c r="I35" i="12"/>
  <c r="G8" i="12"/>
  <c r="Q67" i="12"/>
  <c r="O8" i="12"/>
  <c r="O67" i="12"/>
  <c r="U35" i="12"/>
  <c r="K8" i="12"/>
  <c r="U91" i="12"/>
  <c r="K67" i="12"/>
  <c r="Q35" i="12"/>
  <c r="I8" i="12"/>
  <c r="Q91" i="12"/>
  <c r="I67" i="12"/>
  <c r="O35" i="12"/>
  <c r="O91" i="12"/>
  <c r="K35" i="12"/>
  <c r="K91" i="12"/>
  <c r="U8" i="12"/>
  <c r="U67" i="12"/>
  <c r="Q8" i="12"/>
  <c r="M91" i="12"/>
  <c r="M86" i="12"/>
  <c r="M85" i="12" s="1"/>
  <c r="G85" i="12"/>
  <c r="I42" i="1" s="1"/>
  <c r="M35" i="12"/>
  <c r="M68" i="12"/>
  <c r="M67" i="12" s="1"/>
  <c r="G67" i="12"/>
  <c r="I41" i="1" s="1"/>
  <c r="M89" i="12"/>
  <c r="M88" i="12" s="1"/>
  <c r="G35" i="12"/>
  <c r="I40" i="1" s="1"/>
  <c r="M9" i="12"/>
  <c r="M8" i="12" s="1"/>
  <c r="I39" i="1" l="1"/>
  <c r="I31" i="1"/>
  <c r="I32" i="1" s="1"/>
  <c r="J31" i="1" s="1"/>
  <c r="J32" i="1" s="1"/>
  <c r="G96" i="12"/>
  <c r="G32" i="1"/>
  <c r="I44" i="1"/>
  <c r="G174" i="12" l="1"/>
  <c r="I45" i="1"/>
  <c r="I55" i="1" s="1"/>
  <c r="I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Město</t>
        </r>
      </text>
    </comment>
  </commentList>
</comments>
</file>

<file path=xl/sharedStrings.xml><?xml version="1.0" encoding="utf-8"?>
<sst xmlns="http://schemas.openxmlformats.org/spreadsheetml/2006/main" count="542" uniqueCount="287">
  <si>
    <t>%</t>
  </si>
  <si>
    <t>Cena celkem</t>
  </si>
  <si>
    <t>Za zhotovitele</t>
  </si>
  <si>
    <t>Za objednatele</t>
  </si>
  <si>
    <t>Zaokrouhlení</t>
  </si>
  <si>
    <t>Název</t>
  </si>
  <si>
    <t xml:space="preserve">Položkový rozpočet </t>
  </si>
  <si>
    <t>O:</t>
  </si>
  <si>
    <t>R:</t>
  </si>
  <si>
    <t>dne</t>
  </si>
  <si>
    <t>v</t>
  </si>
  <si>
    <t>Základ pro základní DPH</t>
  </si>
  <si>
    <t xml:space="preserve">Základní DPH </t>
  </si>
  <si>
    <t>Rekapitulace dílčích částí</t>
  </si>
  <si>
    <t>Číslo</t>
  </si>
  <si>
    <t>DPH celkem</t>
  </si>
  <si>
    <t>Zhotovitel:</t>
  </si>
  <si>
    <t>Projektant:</t>
  </si>
  <si>
    <t>Vypracoval:</t>
  </si>
  <si>
    <t>Objednatel:</t>
  </si>
  <si>
    <t>HSV</t>
  </si>
  <si>
    <t>Vedlejší náklady</t>
  </si>
  <si>
    <t>Celkem</t>
  </si>
  <si>
    <t>Dodávka</t>
  </si>
  <si>
    <t>Montáž</t>
  </si>
  <si>
    <t>Rekapitulace daní</t>
  </si>
  <si>
    <t>IČ:</t>
  </si>
  <si>
    <t>DIČ:</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</si>
  <si>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</si>
  <si>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</si>
  <si>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</si>
  <si>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</si>
  <si>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</si>
  <si>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</si>
  <si>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</si>
  <si>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Objekt:</t>
  </si>
  <si>
    <t>Rozpočet:</t>
  </si>
  <si>
    <t>M.Stehlík</t>
  </si>
  <si>
    <t>Úpravy areálu Nemocnice Hustopeče</t>
  </si>
  <si>
    <t>Nemocnice Hustopeče, příspěvková organizace</t>
  </si>
  <si>
    <t>Brněnská 716/41</t>
  </si>
  <si>
    <t>Hustopeče</t>
  </si>
  <si>
    <t>69301</t>
  </si>
  <si>
    <t>04212029</t>
  </si>
  <si>
    <t>Rozpočet</t>
  </si>
  <si>
    <t>Celkem za stavbu</t>
  </si>
  <si>
    <t>CZK</t>
  </si>
  <si>
    <t>Rekapitulace dílů</t>
  </si>
  <si>
    <t>Typ dílu</t>
  </si>
  <si>
    <t>1</t>
  </si>
  <si>
    <t>Zemní práce</t>
  </si>
  <si>
    <t>5</t>
  </si>
  <si>
    <t>Komunikace</t>
  </si>
  <si>
    <t>91</t>
  </si>
  <si>
    <t>Doplňující práce na komunikaci</t>
  </si>
  <si>
    <t>97</t>
  </si>
  <si>
    <t>Prorážení otvorů</t>
  </si>
  <si>
    <t>99</t>
  </si>
  <si>
    <t>Staveništní přesun hmot</t>
  </si>
  <si>
    <t>VN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</si>
  <si>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</si>
  <si>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</si>
  <si>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</si>
  <si>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</si>
  <si>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</si>
  <si>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</si>
  <si>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</si>
  <si>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</si>
  <si>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</si>
  <si>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</si>
  <si>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</si>
  <si>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</si>
  <si>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</si>
  <si>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</si>
  <si>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</si>
  <si>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</si>
  <si>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</si>
  <si>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</si>
  <si>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</si>
  <si>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</si>
  <si>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</si>
  <si>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</si>
  <si>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</si>
  <si>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</si>
  <si>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</si>
  <si>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</si>
  <si>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</si>
  <si>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181201101R00</t>
  </si>
  <si>
    <t>Úprava pláně v násypech v hor. 1-4, bez zhutnění</t>
  </si>
  <si>
    <t>m2</t>
  </si>
  <si>
    <t>POL1_0</t>
  </si>
  <si>
    <t>50*50</t>
  </si>
  <si>
    <t>VV</t>
  </si>
  <si>
    <t>132201210R00</t>
  </si>
  <si>
    <t>Hloubení rýh š.do 200 cm hor.3 do 50 m3,STROJNĚ</t>
  </si>
  <si>
    <t>m3</t>
  </si>
  <si>
    <t>plocha 1:5,5*14*0,55</t>
  </si>
  <si>
    <t>plocha 2:21*2,5*0,4</t>
  </si>
  <si>
    <t>plocha 3:(7,6+8,3+0,55)*1,8*0,25</t>
  </si>
  <si>
    <t>plocha 4:28*0,25*1,8</t>
  </si>
  <si>
    <t>plocha 5:20,3*5,5*0,4</t>
  </si>
  <si>
    <t>plocha 6:6*5,5*0,55</t>
  </si>
  <si>
    <t>113107610R00</t>
  </si>
  <si>
    <t>Odstranění podkladu nad 50 m2,kam.drcené tl.10 cm</t>
  </si>
  <si>
    <t>plocha 5:20*5</t>
  </si>
  <si>
    <t>113201011RAC</t>
  </si>
  <si>
    <t>Vytrhání obrubníků silničních, s přemístěním hmot do 3 m nebo s naložením</t>
  </si>
  <si>
    <t>m</t>
  </si>
  <si>
    <t>POL2_0</t>
  </si>
  <si>
    <t>plocha 5:10</t>
  </si>
  <si>
    <t>plocha 2:20+6</t>
  </si>
  <si>
    <t>113109410R00</t>
  </si>
  <si>
    <t>Odstranění podkladu pl.nad 50 m2, beton, tl. 10 cm</t>
  </si>
  <si>
    <t>plocha 2:20*2,5</t>
  </si>
  <si>
    <t>113107611R00</t>
  </si>
  <si>
    <t>Odstranění podkladu nad 50 m2,kam.drcené tl.11 cm</t>
  </si>
  <si>
    <t>plocha 2 - kryt plochy:17,5*28</t>
  </si>
  <si>
    <t>plocha 1 - kryt plochy:10*23,55</t>
  </si>
  <si>
    <t>113106121R00</t>
  </si>
  <si>
    <t>Rozebrání dlažeb z betonových dlaždic na sucho</t>
  </si>
  <si>
    <t>174201101R00</t>
  </si>
  <si>
    <t>Zásyp jam, rýh, šachet bez zhutnění</t>
  </si>
  <si>
    <t>(14+28+28+20,3+6,1+5,5+6)*0,3*0,3</t>
  </si>
  <si>
    <t>162701105RT6</t>
  </si>
  <si>
    <t>Vodorovné přemístění výkopku z hor.1-4 do 10000 m, nosnost 30 t</t>
  </si>
  <si>
    <t>167101102R00</t>
  </si>
  <si>
    <t>Nakládání výkopku z hor.1-4 v množství nad 100 m3</t>
  </si>
  <si>
    <t>199000002R00</t>
  </si>
  <si>
    <t>Poplatek za skládku horniny 1- 4</t>
  </si>
  <si>
    <t>596215040R00</t>
  </si>
  <si>
    <t>Kladení zámkové dlažby tl. 8 cm do drtě tl. 4 cm</t>
  </si>
  <si>
    <t>plocha 1:(14*5)+(10*23,55)</t>
  </si>
  <si>
    <t>plocha 2:490+50</t>
  </si>
  <si>
    <t>plocha 3:19,52</t>
  </si>
  <si>
    <t>plocha 4:41,53</t>
  </si>
  <si>
    <t>plocha 5:94,91</t>
  </si>
  <si>
    <t>plocha 6:26,62</t>
  </si>
  <si>
    <t>564201111R00</t>
  </si>
  <si>
    <t>Podklad ze štěrkopísku po zhutnění tloušťky 4 cm</t>
  </si>
  <si>
    <t>plocha 1:(14*5)+(23,55*10)</t>
  </si>
  <si>
    <t>plocha 2:540</t>
  </si>
  <si>
    <t>564231111R00</t>
  </si>
  <si>
    <t>Podklad ze štěrkopísku po zhutnění tloušťky 10 cm</t>
  </si>
  <si>
    <t>plocha 1:5*14</t>
  </si>
  <si>
    <t>plocha 2:2,5*15,65</t>
  </si>
  <si>
    <t>564761111R00</t>
  </si>
  <si>
    <t>Podklad z kameniva drceného vel.32-63 mm,tl. 20 cm</t>
  </si>
  <si>
    <t>plocha 1:14*5</t>
  </si>
  <si>
    <t>plocha 2:15,65*2,5</t>
  </si>
  <si>
    <t>564731111R00</t>
  </si>
  <si>
    <t>Podklad z kameniva drceného vel.8-16 mm,tl. 10 cm</t>
  </si>
  <si>
    <t>917862111R00</t>
  </si>
  <si>
    <t>Osazení stojat. obrub.bet. s opěrou,lože z C 12/15</t>
  </si>
  <si>
    <t>plocha 2:6</t>
  </si>
  <si>
    <t>59248030R</t>
  </si>
  <si>
    <t>Dlažba zámková vsakovací 20/20/8 přírodní</t>
  </si>
  <si>
    <t>POL3_0</t>
  </si>
  <si>
    <t>plocha 1:229+67,6</t>
  </si>
  <si>
    <t>5924511900R</t>
  </si>
  <si>
    <t>Dlažba zámková 20x20x6 cm přírodní</t>
  </si>
  <si>
    <t>917862111RT7</t>
  </si>
  <si>
    <t>Osazení stojat. obrub.bet. s opěrou,lože z C 12/15, včetně obrubníku ABO 2 - 15 100/15/25</t>
  </si>
  <si>
    <t>pocha 1:14</t>
  </si>
  <si>
    <t>plocha 5:20,3+6,1</t>
  </si>
  <si>
    <t>plocha 6:5+5,65</t>
  </si>
  <si>
    <t>917762111RT5</t>
  </si>
  <si>
    <t>Osazení ležat. obrub. bet. s opěrou,lože z C 12/15, včetně obrubníku ABO 10 100/10/25</t>
  </si>
  <si>
    <t>plocha 3:1,5+8,3+6,1</t>
  </si>
  <si>
    <t>plocha 4:28+28</t>
  </si>
  <si>
    <t>979084216R00</t>
  </si>
  <si>
    <t>Vodorovná doprava vybour. hmot po suchu do 5 km</t>
  </si>
  <si>
    <t>t</t>
  </si>
  <si>
    <t>0,138+0,27</t>
  </si>
  <si>
    <t>998223011R00</t>
  </si>
  <si>
    <t>Přesun hmot, pozemní komunikace, kryt dlážděný</t>
  </si>
  <si>
    <t>367,791+220,541</t>
  </si>
  <si>
    <t>005 24-1020.R</t>
  </si>
  <si>
    <t xml:space="preserve">Geodetické zaměření skutečného provedení  </t>
  </si>
  <si>
    <t>Soubor</t>
  </si>
  <si>
    <t>POL99_0</t>
  </si>
  <si>
    <t>005 21-1080.R</t>
  </si>
  <si>
    <t xml:space="preserve">Bezpečnostní a hygienická opatření na staveništi </t>
  </si>
  <si>
    <t>005 21-1030.R</t>
  </si>
  <si>
    <t xml:space="preserve">Dočasná dopravní opatření </t>
  </si>
  <si>
    <t>005 11-1020.R</t>
  </si>
  <si>
    <t>Vytyčení stavby</t>
  </si>
  <si>
    <t/>
  </si>
  <si>
    <t>SUM</t>
  </si>
  <si>
    <t>Poznámky uchazeče k zadání</t>
  </si>
  <si>
    <t>POPUZIV</t>
  </si>
  <si>
    <t>END</t>
  </si>
  <si>
    <t>Carpinus betulus (habr obecný)</t>
  </si>
  <si>
    <t>Acer platanoides (javor mléč)</t>
  </si>
  <si>
    <t>Prunus serrulata ´Kanzan (japonská sakura Kanzan)</t>
  </si>
  <si>
    <t>Liriodendron tulipifera (lýrovník tulipánokvětý)</t>
  </si>
  <si>
    <t>Úvazové kůly 3 m</t>
  </si>
  <si>
    <t>Výživa pro stromy</t>
  </si>
  <si>
    <t>Lano</t>
  </si>
  <si>
    <t>šířka kmene 08-10 cm / ks</t>
  </si>
  <si>
    <t>šířka kmene 12-14 cm / ks</t>
  </si>
  <si>
    <t>ks</t>
  </si>
  <si>
    <t>Ocelové zahradní obrubníky</t>
  </si>
  <si>
    <t xml:space="preserve">Mlat </t>
  </si>
  <si>
    <t xml:space="preserve">Štěrk 0/32 </t>
  </si>
  <si>
    <t xml:space="preserve">MINI bagr </t>
  </si>
  <si>
    <t>UNC bagr</t>
  </si>
  <si>
    <t xml:space="preserve">Vibrační deska </t>
  </si>
  <si>
    <t>soubor</t>
  </si>
  <si>
    <t>Chodník - park</t>
  </si>
  <si>
    <t>Stromy - park</t>
  </si>
  <si>
    <t xml:space="preserve">Písek </t>
  </si>
  <si>
    <t>Osivo</t>
  </si>
  <si>
    <t>Rotavátor</t>
  </si>
  <si>
    <t>Trávník - park</t>
  </si>
  <si>
    <t xml:space="preserve">Lavičky </t>
  </si>
  <si>
    <t>Beton</t>
  </si>
  <si>
    <t xml:space="preserve">Borová kůra </t>
  </si>
  <si>
    <t>Kompost</t>
  </si>
  <si>
    <t>Relaxační zóny - park</t>
  </si>
  <si>
    <t xml:space="preserve">m³ </t>
  </si>
  <si>
    <t>m³</t>
  </si>
  <si>
    <t xml:space="preserve"> t</t>
  </si>
  <si>
    <t>Relaxační zóna "A", trvalky - park</t>
  </si>
  <si>
    <t>Třapatkovka nachová (Echinacea purpurea)</t>
  </si>
  <si>
    <t>Kakost kantabrijský (Geranium cantabrigiense)</t>
  </si>
  <si>
    <t>Kopretina (Leucanthemum superbum)</t>
  </si>
  <si>
    <t>Šanta kočičí (Nepeta × faassenii)</t>
  </si>
  <si>
    <t>Hlaváček jarní (Adonis vernalis)</t>
  </si>
  <si>
    <t>Relaxační zóna "B", trvalky - park</t>
  </si>
  <si>
    <t>Denivka (Hemerocallis hybridy)</t>
  </si>
  <si>
    <t>Krásnoočko (Coreopsis verticillata)</t>
  </si>
  <si>
    <t>Šalvěj hajní (Salvia nemorosa)</t>
  </si>
  <si>
    <t>Plamenka latnatá (Phlox paniculata)</t>
  </si>
  <si>
    <t>Řebříček tužebníkovitý (Achillea filipendulina)</t>
  </si>
  <si>
    <t>Relaxační zóna "C", trvalky - park</t>
  </si>
  <si>
    <t>Levandule úzkolistá (Lavandula angustifolia)</t>
  </si>
  <si>
    <t>Kakost oddenkatý (Geranium macrorrhizum)</t>
  </si>
  <si>
    <t>Jitrocel okrasný ‘Rubrifolia’ (Plantago major)</t>
  </si>
  <si>
    <t>Zvonek broskvolistý (Campanula persicifolia)</t>
  </si>
  <si>
    <t>Odstranění keřů vč. likvidace</t>
  </si>
  <si>
    <t>Vytvoření návrhu pro realizaci areálu</t>
  </si>
  <si>
    <t>Zahradnické práce</t>
  </si>
  <si>
    <t>Ostatní - park</t>
  </si>
  <si>
    <t>122251105</t>
  </si>
  <si>
    <t>Odkopávky a prokopávky nezapažené v hornině třídy těžitelnosti I skupiny 3 objem do 1000 m3 strojně</t>
  </si>
  <si>
    <t>162751117</t>
  </si>
  <si>
    <t>Vodorovné přemístění přes 9 000 do 10000 m výkopku/sypaniny z horniny třídy těžitelnosti I skupiny 1 až 3</t>
  </si>
  <si>
    <t>167151101</t>
  </si>
  <si>
    <t>Nakládání výkopku z hornin třídy těžitelnosti I skupiny 1 až 3 nad 100 m3</t>
  </si>
  <si>
    <t>171201231</t>
  </si>
  <si>
    <t>Poplatek za uložení zeminy a kamení na recyklační skládce (skládkovné) kód odpadu 17 05 04</t>
  </si>
  <si>
    <t>171251201</t>
  </si>
  <si>
    <t>Uložení sypaniny na skládky nebo meziskládky</t>
  </si>
  <si>
    <t>181351003</t>
  </si>
  <si>
    <t>Rozprostření ornice tl vrstvy do 200 mm pl do 100 m2 v rovině nebo ve svahu do 1:5 strojně</t>
  </si>
  <si>
    <t>181951112</t>
  </si>
  <si>
    <t>Úprava pláně v hornině třídy těžitelnosti I skupiny 1 až 3 se zhutněním strojně</t>
  </si>
  <si>
    <t>162100010RAC</t>
  </si>
  <si>
    <t>Vodorovné přemístění výkopku příplatek za každých dalších 10 km</t>
  </si>
  <si>
    <t>10364101</t>
  </si>
  <si>
    <t>zemina pro terénní úpravy - ornice</t>
  </si>
  <si>
    <t>Zemní práce - park</t>
  </si>
  <si>
    <t>Odkopávky a prokopávky nezapažené strojně v hornině třídy těžitelnosti I skupiny 3 přes 500 do 1 000 m3</t>
  </si>
  <si>
    <t>Vodorovné přemístění výkopku nebo sypaniny po suchu na obvyklém dopravním prostředku, bez naložení výkopku, avšak se složením bez rozhrnutí z horniny třídy těžitelnosti I skupiny 1 až 3 na vzdálenost přes 9 000 do 10 000 m</t>
  </si>
  <si>
    <t>Nakládání, skládání a překládání neulehlého výkopku nebo sypaniny strojně nakládání, množství nad 100 m3, zhorniny třídy těžitelnosti I, skupiny 1 až 3</t>
  </si>
  <si>
    <t>Poplatek za uložení stavebního odpadu na recyklační skládce (skládkovné) zeminy a kamení zatříděného do Katalogu odpadů pod kódem 17 05 04</t>
  </si>
  <si>
    <t>Uložení sypaniny na skládky nebo meziskládky bez hutnění s upravením uložené sypaniny do předepsaného tvaru</t>
  </si>
  <si>
    <t>Rozprostření a urovnání ornice v rovině nebo ve svahu sklonu do 1:5 strojně při souvislé ploše do 100 m2, tl. vrstvy do 200 mm</t>
  </si>
  <si>
    <t>Úprava pláně vyrovnáním výškových rozdílů strojně v hornině třídy těžitelnosti I, skupiny 1 až 3 se zhutněním</t>
  </si>
  <si>
    <t>Přístřešek u parkoviště</t>
  </si>
  <si>
    <t>Ocelová konstrukce , cca 575kg</t>
  </si>
  <si>
    <t>Zinkování</t>
  </si>
  <si>
    <t>PK dd 16mm 4/5TT, UV filtr - mléčná barva</t>
  </si>
  <si>
    <t>Okap + 2 svody , FeZn 330</t>
  </si>
  <si>
    <t>Montáž na místě, cc a 3 dny</t>
  </si>
  <si>
    <t>Al přítlačný profil s břitovým těsněním</t>
  </si>
  <si>
    <t>podkladní pryžový pás</t>
  </si>
  <si>
    <t>Al kondenzační profil 16mm</t>
  </si>
  <si>
    <t>H spojovací profil 6m/16mm</t>
  </si>
  <si>
    <t>transporty na stavbě a zařízení stavby, lešení</t>
  </si>
  <si>
    <t>Doprava na místo a mezitransporty</t>
  </si>
  <si>
    <t>Přístřešek - doplňující informace</t>
  </si>
  <si>
    <t>betonová patka pod 3 samostatné sloupy (jakl 100x100m) 40x40 cm, hloubka 80 cm</t>
  </si>
  <si>
    <t>Přístřešek parkovacích míst. Opláštění z Polykarbonátové dutinové desky síly 16mm, opatřené UV filtrem a
kouřového, nebo mléčného zabarvení.
Ocelová konstrukce, zinkovaná. Púdorys cca 5 600 x 10 000mm. Výška zastřešení 3800 resp. 2250 až 2500mm.
Zastřešení je zamýšleno pultového typu. Vyšší strana u stěny sousedící budovy. Strana nižší k sousedícímu
parkovišti ( s prašným povrchem).
Sestava nosné konstrukce :
U budovy : 2 ks pomocných sloupů A ( jakl 100 x 50mm) opatřených patkovými plochami a kotvených jak do terénu, tak i do stěny budovy, výška cca 3800mm. Na straně protější, k parkovišti, jsou 3 samostatné sloupy B ( jakl 100x100mm), kotvené do zpevněného podkladu. Výšky cca 2500mm. Rozteče sloupů jsou 3m, rovnoměrně.
Sloupy na straně budovy i protější nesou podélné nosníky 70 x 50mm. Na pomocných sloupech je kotvený i do fasády domu. Tyto nosníky jsou navzájem spojeny ks vodorovných táhel, umístěnými v pozici sloupů B. Tato struktura nese 11 ks krokví ( jakl 60x60) propojených 4 vodorovným nosníky ( jakl 40x40x2) .
Na tuto konstrukci je položeno 5 ks přířezů 4/5komůrkového polykrbonátu (PKdd) síly 16mm. Přířezy jsou
pospojovány polykarbonátovými spojovacími H profily a do konstrukce ukotveny přes hliníkové lišty zinkovanými šrouby. Spodní i horní hrana PKdd je opatřena kondenzačními hliníkovými profily, na straně spodní, s odkapovou hranou.
Po celé délce nižšího okraje pláště je umístěn okapový žlab se dvěmi svody vedených na krajních sloupech. Svody jsou ukončeny výtokem na terén.
Veškeré konstrukční prvky jsou zinkované svařence , kompletované šroubovými spoji.</t>
  </si>
  <si>
    <t>Cena</t>
  </si>
  <si>
    <t>Celkem bez DPH</t>
  </si>
  <si>
    <t>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</si>
</sst>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sz val="9"/>
      <color indexed="81"/>
      <name val="Tahoma"/>
      <family val="2"/>
      <charset val="238"/>
    </font>
    <font>
      <sz val="10"/>
      <color rgb="FFFFFFCC"/>
      <name val="Arial CE"/>
      <charset val="238"/>
    </font>
    <font>
      <b/>
      <sz val="9"/>
      <name val="Arial CE"/>
      <charset val="238"/>
    </font>
    <font>
      <sz val="8"/>
      <name val="Arial CE"/>
      <charset val="238"/>
    </font>
    <font>
      <sz val="8"/>
      <color indexed="12"/>
      <name val="Arial CE"/>
      <charset val="238"/>
    </font>
    <font>
      <sz val="8"/>
      <color rgb="FFFF0000"/>
      <name val="Arial CE"/>
      <charset val="238"/>
    </font>
    <font>
      <sz val="10"/>
      <color rgb="FFFF0000"/>
      <name val="Arial CE"/>
      <charset val="238"/>
    </font>
    <font>
      <b/>
      <sz val="10"/>
      <color rgb="FFFF0000"/>
      <name val="Arial CE"/>
      <charset val="238"/>
    </font>
    <font>
      <b/>
      <sz val="11"/>
      <color rgb="FFFF0000"/>
      <name val="Arial CE"/>
      <charset val="238"/>
    </font>
    <font>
      <b/>
      <sz val="12"/>
      <color rgb="FFFF0000"/>
      <name val="Arial CE"/>
      <charset val="238"/>
    </font>
    <font>
      <b/>
      <sz val="13"/>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1" xfId="0" applyBorder="1" applyAlignment="1">
      <alignment horizontal="right"/>
    </xf>
    <xf numFmtId="0" fontId="7" fillId="0" borderId="6" xfId="0" applyFont="1" applyBorder="1"/>
    <xf numFmtId="0" fontId="7" fillId="0" borderId="0" xfId="0" applyFont="1" applyAlignment="1">
      <alignment vertical="center"/>
    </xf>
    <xf numFmtId="0" fontId="7"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6" xfId="0" applyFont="1" applyBorder="1" applyAlignment="1">
      <alignment horizontal="left" vertical="center"/>
    </xf>
    <xf numFmtId="0" fontId="0" fillId="0" borderId="1"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7" xfId="0" applyBorder="1" applyAlignment="1">
      <alignment horizontal="left" vertical="top" indent="1"/>
    </xf>
    <xf numFmtId="0" fontId="0" fillId="0" borderId="18" xfId="0" applyBorder="1" applyAlignment="1">
      <alignment vertical="top"/>
    </xf>
    <xf numFmtId="0" fontId="7" fillId="0" borderId="18" xfId="0" applyFont="1" applyBorder="1" applyAlignment="1">
      <alignment horizontal="left" vertical="top"/>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7" fillId="0" borderId="6" xfId="0" applyNumberFormat="1" applyFont="1" applyBorder="1" applyAlignment="1">
      <alignment horizontal="left" vertical="center"/>
    </xf>
    <xf numFmtId="0" fontId="8" fillId="3" borderId="1" xfId="0" applyFont="1" applyFill="1" applyBorder="1" applyAlignment="1">
      <alignment horizontal="left" vertical="center" indent="1"/>
    </xf>
    <xf numFmtId="49" fontId="5"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7"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49" fontId="7" fillId="3" borderId="6" xfId="0" applyNumberFormat="1" applyFont="1" applyFill="1" applyBorder="1" applyAlignment="1">
      <alignment horizontal="left" vertical="center"/>
    </xf>
    <xf numFmtId="0" fontId="7" fillId="3" borderId="6" xfId="0" applyFont="1" applyFill="1" applyBorder="1"/>
    <xf numFmtId="0" fontId="7" fillId="3" borderId="8" xfId="0" applyFont="1" applyFill="1" applyBorder="1"/>
    <xf numFmtId="49" fontId="7" fillId="0" borderId="0" xfId="0" applyNumberFormat="1" applyFont="1" applyAlignment="1">
      <alignment horizontal="left" vertical="center"/>
    </xf>
    <xf numFmtId="49" fontId="7" fillId="0" borderId="6" xfId="0" applyNumberFormat="1" applyFont="1" applyBorder="1" applyAlignment="1">
      <alignment horizontal="right" vertical="center"/>
    </xf>
    <xf numFmtId="49" fontId="7" fillId="4" borderId="0" xfId="0" applyNumberFormat="1" applyFont="1" applyFill="1" applyAlignment="1" applyProtection="1">
      <alignment horizontal="left" vertical="center"/>
      <protection locked="0"/>
    </xf>
    <xf numFmtId="49" fontId="7" fillId="4" borderId="6" xfId="0" applyNumberFormat="1" applyFont="1" applyFill="1" applyBorder="1" applyAlignment="1" applyProtection="1">
      <alignment horizontal="right" vertical="center"/>
      <protection locked="0"/>
    </xf>
    <xf numFmtId="49" fontId="0" fillId="0" borderId="0" xfId="0" applyNumberFormat="1"/>
    <xf numFmtId="4" fontId="0" fillId="0" borderId="0" xfId="0" applyNumberFormat="1"/>
    <xf numFmtId="3" fontId="0" fillId="0" borderId="26" xfId="0" applyNumberFormat="1" applyBorder="1"/>
    <xf numFmtId="3" fontId="0" fillId="5" borderId="30" xfId="0" applyNumberFormat="1" applyFill="1" applyBorder="1"/>
    <xf numFmtId="3" fontId="6" fillId="3" borderId="27" xfId="0" applyNumberFormat="1" applyFont="1" applyFill="1" applyBorder="1" applyAlignment="1">
      <alignment vertical="center"/>
    </xf>
    <xf numFmtId="3" fontId="6" fillId="3" borderId="18" xfId="0" applyNumberFormat="1" applyFont="1" applyFill="1" applyBorder="1" applyAlignment="1">
      <alignment vertical="center"/>
    </xf>
    <xf numFmtId="3" fontId="6" fillId="3" borderId="18" xfId="0" applyNumberFormat="1" applyFont="1" applyFill="1" applyBorder="1" applyAlignment="1">
      <alignment vertical="center" wrapText="1"/>
    </xf>
    <xf numFmtId="3" fontId="6" fillId="3" borderId="28" xfId="0" applyNumberFormat="1" applyFont="1" applyFill="1" applyBorder="1" applyAlignment="1">
      <alignment horizontal="center" vertical="center" wrapText="1"/>
    </xf>
    <xf numFmtId="3" fontId="0" fillId="0" borderId="33" xfId="0" applyNumberFormat="1" applyBorder="1"/>
    <xf numFmtId="3" fontId="0" fillId="0" borderId="29" xfId="0" applyNumberFormat="1" applyBorder="1"/>
    <xf numFmtId="0" fontId="2" fillId="0" borderId="0" xfId="0" applyFont="1" applyAlignment="1">
      <alignment horizontal="center" shrinkToFit="1"/>
    </xf>
    <xf numFmtId="3" fontId="9" fillId="3" borderId="31" xfId="0" applyNumberFormat="1" applyFont="1" applyFill="1" applyBorder="1" applyAlignment="1">
      <alignment horizontal="center" vertical="center" wrapText="1" shrinkToFit="1"/>
    </xf>
    <xf numFmtId="3" fontId="6" fillId="3" borderId="32" xfId="0" applyNumberFormat="1" applyFont="1" applyFill="1" applyBorder="1" applyAlignment="1">
      <alignment horizontal="center" vertical="center" wrapText="1" shrinkToFit="1"/>
    </xf>
    <xf numFmtId="3" fontId="6" fillId="3" borderId="28" xfId="0" applyNumberFormat="1" applyFont="1" applyFill="1" applyBorder="1" applyAlignment="1">
      <alignment horizontal="center" vertical="center" wrapText="1" shrinkToFit="1"/>
    </xf>
    <xf numFmtId="3" fontId="3" fillId="0" borderId="12" xfId="0" applyNumberFormat="1" applyFont="1" applyBorder="1" applyAlignment="1">
      <alignment horizontal="right" wrapText="1" shrinkToFit="1"/>
    </xf>
    <xf numFmtId="3" fontId="3" fillId="0" borderId="12" xfId="0" applyNumberFormat="1" applyFont="1" applyBorder="1" applyAlignment="1">
      <alignment horizontal="right" shrinkToFit="1"/>
    </xf>
    <xf numFmtId="3" fontId="0" fillId="0" borderId="12" xfId="0" applyNumberFormat="1" applyBorder="1" applyAlignment="1">
      <alignment shrinkToFit="1"/>
    </xf>
    <xf numFmtId="3" fontId="0" fillId="0" borderId="29" xfId="0" applyNumberFormat="1" applyBorder="1" applyAlignment="1">
      <alignment shrinkToFit="1"/>
    </xf>
    <xf numFmtId="3" fontId="11" fillId="5" borderId="6" xfId="0" applyNumberFormat="1" applyFont="1" applyFill="1" applyBorder="1" applyAlignment="1">
      <alignment wrapText="1" shrinkToFit="1"/>
    </xf>
    <xf numFmtId="3" fontId="11" fillId="5" borderId="6" xfId="0" applyNumberFormat="1" applyFont="1" applyFill="1" applyBorder="1" applyAlignment="1">
      <alignment shrinkToFit="1"/>
    </xf>
    <xf numFmtId="3" fontId="0" fillId="5" borderId="30" xfId="0" applyNumberFormat="1" applyFill="1" applyBorder="1" applyAlignment="1">
      <alignment shrinkToFit="1"/>
    </xf>
    <xf numFmtId="0" fontId="5" fillId="0" borderId="0" xfId="0" applyFont="1"/>
    <xf numFmtId="0" fontId="12" fillId="0" borderId="26" xfId="0" applyFont="1" applyBorder="1" applyAlignment="1">
      <alignment horizontal="center" vertical="center" wrapText="1"/>
    </xf>
    <xf numFmtId="0" fontId="6" fillId="0" borderId="26" xfId="0" applyFont="1" applyBorder="1" applyAlignment="1">
      <alignment vertical="center"/>
    </xf>
    <xf numFmtId="0" fontId="6" fillId="0" borderId="26" xfId="0" applyFont="1" applyBorder="1"/>
    <xf numFmtId="49" fontId="6" fillId="0" borderId="26" xfId="0" applyNumberFormat="1" applyFont="1" applyBorder="1" applyAlignment="1">
      <alignment vertical="center"/>
    </xf>
    <xf numFmtId="0" fontId="12" fillId="3" borderId="3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6" fillId="5" borderId="10" xfId="0" applyFont="1" applyFill="1" applyBorder="1"/>
    <xf numFmtId="0" fontId="6" fillId="5" borderId="6" xfId="0" applyFont="1" applyFill="1" applyBorder="1"/>
    <xf numFmtId="0" fontId="12" fillId="3" borderId="31" xfId="0" applyFont="1" applyFill="1" applyBorder="1" applyAlignment="1">
      <alignment horizontal="center" vertical="center" wrapText="1"/>
    </xf>
    <xf numFmtId="49" fontId="6" fillId="0" borderId="32" xfId="0" applyNumberFormat="1" applyFont="1" applyBorder="1" applyAlignment="1">
      <alignment vertical="center"/>
    </xf>
    <xf numFmtId="4" fontId="6" fillId="0" borderId="31" xfId="0" applyNumberFormat="1" applyFont="1" applyBorder="1" applyAlignment="1">
      <alignment horizontal="center" vertical="center"/>
    </xf>
    <xf numFmtId="4" fontId="6" fillId="0" borderId="31" xfId="0" applyNumberFormat="1" applyFont="1" applyBorder="1" applyAlignment="1">
      <alignment vertical="center"/>
    </xf>
    <xf numFmtId="4" fontId="6" fillId="0" borderId="34" xfId="0" applyNumberFormat="1" applyFont="1" applyBorder="1" applyAlignment="1">
      <alignment horizontal="center" vertical="center"/>
    </xf>
    <xf numFmtId="4" fontId="6" fillId="0" borderId="34" xfId="0" applyNumberFormat="1" applyFont="1" applyBorder="1" applyAlignment="1">
      <alignment vertical="center"/>
    </xf>
    <xf numFmtId="4" fontId="6" fillId="5" borderId="38" xfId="0" applyNumberFormat="1" applyFont="1" applyFill="1" applyBorder="1" applyAlignment="1">
      <alignment horizontal="center"/>
    </xf>
    <xf numFmtId="4" fontId="6" fillId="5" borderId="38" xfId="0" applyNumberFormat="1" applyFont="1" applyFill="1" applyBorder="1"/>
    <xf numFmtId="49" fontId="0" fillId="0" borderId="39" xfId="0" applyNumberFormat="1" applyBorder="1" applyAlignment="1">
      <alignment vertical="center"/>
    </xf>
    <xf numFmtId="49" fontId="0" fillId="0" borderId="40" xfId="0" applyNumberForma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3" borderId="45" xfId="0" applyFill="1" applyBorder="1"/>
    <xf numFmtId="49" fontId="0" fillId="3" borderId="42" xfId="0" applyNumberFormat="1" applyFill="1" applyBorder="1"/>
    <xf numFmtId="0" fontId="0" fillId="3" borderId="42" xfId="0" applyFill="1" applyBorder="1"/>
    <xf numFmtId="0" fontId="0" fillId="3" borderId="41" xfId="0" applyFill="1" applyBorder="1"/>
    <xf numFmtId="0" fontId="0" fillId="3" borderId="32" xfId="0" applyFill="1" applyBorder="1"/>
    <xf numFmtId="0" fontId="13" fillId="0" borderId="0" xfId="0" applyFont="1"/>
    <xf numFmtId="0" fontId="13" fillId="0" borderId="26" xfId="0" applyFont="1" applyBorder="1" applyAlignment="1">
      <alignment vertical="top"/>
    </xf>
    <xf numFmtId="0" fontId="0" fillId="3" borderId="10" xfId="0" applyFill="1" applyBorder="1" applyAlignment="1">
      <alignment vertical="top"/>
    </xf>
    <xf numFmtId="0" fontId="0" fillId="3" borderId="31" xfId="0" applyFill="1" applyBorder="1"/>
    <xf numFmtId="49" fontId="0" fillId="3" borderId="31" xfId="0" applyNumberFormat="1" applyFill="1" applyBorder="1"/>
    <xf numFmtId="0" fontId="0" fillId="3" borderId="48" xfId="0" applyFill="1" applyBorder="1" applyAlignment="1">
      <alignment vertical="top"/>
    </xf>
    <xf numFmtId="0" fontId="0" fillId="3" borderId="49" xfId="0" applyFill="1" applyBorder="1" applyAlignment="1">
      <alignment wrapText="1"/>
    </xf>
    <xf numFmtId="0" fontId="13" fillId="0" borderId="34" xfId="0" applyFont="1" applyBorder="1" applyAlignment="1">
      <alignment vertical="top" shrinkToFit="1"/>
    </xf>
    <xf numFmtId="0" fontId="13" fillId="0" borderId="26" xfId="0" applyFont="1" applyBorder="1" applyAlignment="1">
      <alignment vertical="top" shrinkToFit="1"/>
    </xf>
    <xf numFmtId="0" fontId="0" fillId="3" borderId="38" xfId="0" applyFill="1" applyBorder="1" applyAlignment="1">
      <alignment vertical="top" shrinkToFit="1"/>
    </xf>
    <xf numFmtId="0" fontId="0" fillId="3" borderId="10" xfId="0" applyFill="1" applyBorder="1" applyAlignment="1">
      <alignment vertical="top" shrinkToFit="1"/>
    </xf>
    <xf numFmtId="164" fontId="13" fillId="0" borderId="34" xfId="0" applyNumberFormat="1" applyFont="1" applyBorder="1" applyAlignment="1">
      <alignment vertical="top" shrinkToFit="1"/>
    </xf>
    <xf numFmtId="164" fontId="14" fillId="0" borderId="34" xfId="0" applyNumberFormat="1" applyFont="1" applyBorder="1" applyAlignment="1">
      <alignment vertical="top" wrapText="1" shrinkToFit="1"/>
    </xf>
    <xf numFmtId="164" fontId="0" fillId="3" borderId="38" xfId="0" applyNumberFormat="1" applyFill="1" applyBorder="1" applyAlignment="1">
      <alignment vertical="top" shrinkToFit="1"/>
    </xf>
    <xf numFmtId="4" fontId="13" fillId="0" borderId="34" xfId="0" applyNumberFormat="1" applyFont="1" applyBorder="1" applyAlignment="1">
      <alignment vertical="top" shrinkToFit="1"/>
    </xf>
    <xf numFmtId="4" fontId="13" fillId="4" borderId="34" xfId="0" applyNumberFormat="1" applyFont="1" applyFill="1" applyBorder="1" applyAlignment="1" applyProtection="1">
      <alignment vertical="top" shrinkToFit="1"/>
      <protection locked="0"/>
    </xf>
    <xf numFmtId="4" fontId="0" fillId="3" borderId="38" xfId="0" applyNumberFormat="1" applyFill="1" applyBorder="1" applyAlignment="1">
      <alignment vertical="top" shrinkToFit="1"/>
    </xf>
    <xf numFmtId="0" fontId="0" fillId="3" borderId="50" xfId="0" applyFill="1" applyBorder="1"/>
    <xf numFmtId="0" fontId="0" fillId="3" borderId="51" xfId="0" applyFill="1" applyBorder="1" applyAlignment="1">
      <alignment wrapText="1"/>
    </xf>
    <xf numFmtId="0" fontId="0" fillId="3" borderId="52" xfId="0" applyFill="1" applyBorder="1" applyAlignment="1">
      <alignment vertical="top"/>
    </xf>
    <xf numFmtId="49" fontId="0" fillId="3" borderId="52" xfId="0" applyNumberFormat="1" applyFill="1" applyBorder="1" applyAlignment="1">
      <alignment vertical="top"/>
    </xf>
    <xf numFmtId="49" fontId="0" fillId="3" borderId="48" xfId="0" applyNumberFormat="1" applyFill="1" applyBorder="1" applyAlignment="1">
      <alignment vertical="top"/>
    </xf>
    <xf numFmtId="164" fontId="0" fillId="3" borderId="48" xfId="0" applyNumberFormat="1" applyFill="1" applyBorder="1" applyAlignment="1">
      <alignment vertical="top"/>
    </xf>
    <xf numFmtId="4" fontId="0" fillId="3" borderId="48" xfId="0" applyNumberFormat="1" applyFill="1" applyBorder="1" applyAlignment="1">
      <alignment vertical="top"/>
    </xf>
    <xf numFmtId="0" fontId="13" fillId="0" borderId="10" xfId="0" applyFont="1" applyBorder="1" applyAlignment="1">
      <alignment vertical="top"/>
    </xf>
    <xf numFmtId="164" fontId="13" fillId="0" borderId="38" xfId="0" applyNumberFormat="1" applyFont="1" applyBorder="1" applyAlignment="1">
      <alignment vertical="top" shrinkToFit="1"/>
    </xf>
    <xf numFmtId="4" fontId="13" fillId="0" borderId="38" xfId="0" applyNumberFormat="1" applyFont="1" applyBorder="1" applyAlignment="1">
      <alignment vertical="top" shrinkToFit="1"/>
    </xf>
    <xf numFmtId="4" fontId="13" fillId="4" borderId="38" xfId="0" applyNumberFormat="1" applyFont="1" applyFill="1" applyBorder="1" applyAlignment="1" applyProtection="1">
      <alignment vertical="top" shrinkToFit="1"/>
      <protection locked="0"/>
    </xf>
    <xf numFmtId="0" fontId="13" fillId="0" borderId="38" xfId="0" applyFont="1" applyBorder="1" applyAlignment="1">
      <alignment vertical="top" shrinkToFit="1"/>
    </xf>
    <xf numFmtId="0" fontId="13" fillId="0" borderId="10" xfId="0" applyFont="1" applyBorder="1" applyAlignment="1">
      <alignment vertical="top" shrinkToFit="1"/>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vertical="top"/>
    </xf>
    <xf numFmtId="4" fontId="7" fillId="3" borderId="22" xfId="0" applyNumberFormat="1" applyFont="1" applyFill="1" applyBorder="1" applyAlignment="1">
      <alignment vertical="top"/>
    </xf>
    <xf numFmtId="0" fontId="13" fillId="0" borderId="34" xfId="0" applyFont="1" applyBorder="1" applyAlignment="1">
      <alignment horizontal="left" vertical="top" wrapText="1"/>
    </xf>
    <xf numFmtId="0" fontId="14" fillId="0" borderId="34" xfId="0" quotePrefix="1" applyFont="1" applyBorder="1" applyAlignment="1">
      <alignment horizontal="left" vertical="top" wrapText="1"/>
    </xf>
    <xf numFmtId="0" fontId="0" fillId="3" borderId="38" xfId="0" applyFill="1" applyBorder="1" applyAlignment="1">
      <alignment horizontal="left" vertical="top" wrapText="1"/>
    </xf>
    <xf numFmtId="0" fontId="13" fillId="0" borderId="38" xfId="0" applyFont="1" applyBorder="1" applyAlignment="1">
      <alignment horizontal="left" vertical="top" wrapText="1"/>
    </xf>
    <xf numFmtId="49" fontId="7" fillId="3" borderId="12" xfId="0" applyNumberFormat="1" applyFont="1" applyFill="1" applyBorder="1" applyAlignment="1">
      <alignment horizontal="left" vertical="top" wrapText="1"/>
    </xf>
    <xf numFmtId="49" fontId="13" fillId="0" borderId="34" xfId="0" applyNumberFormat="1" applyFont="1" applyBorder="1" applyAlignment="1">
      <alignment horizontal="left" vertical="top" wrapText="1"/>
    </xf>
    <xf numFmtId="49" fontId="13" fillId="0" borderId="26" xfId="0" applyNumberFormat="1" applyFont="1" applyBorder="1" applyAlignment="1">
      <alignment vertical="top"/>
    </xf>
    <xf numFmtId="0" fontId="0" fillId="3" borderId="42" xfId="0" applyFill="1" applyBorder="1" applyAlignment="1">
      <alignment horizontal="center" vertical="center"/>
    </xf>
    <xf numFmtId="0" fontId="0" fillId="3" borderId="31" xfId="0" applyFill="1" applyBorder="1" applyAlignment="1">
      <alignment horizontal="center" vertical="center"/>
    </xf>
    <xf numFmtId="0" fontId="0" fillId="3" borderId="53" xfId="0" applyFill="1" applyBorder="1" applyAlignment="1">
      <alignment horizontal="center" vertical="center"/>
    </xf>
    <xf numFmtId="0" fontId="13" fillId="0" borderId="35" xfId="0" applyFont="1" applyBorder="1" applyAlignment="1">
      <alignment horizontal="center" vertical="center" shrinkToFit="1"/>
    </xf>
    <xf numFmtId="0" fontId="14" fillId="0" borderId="35" xfId="0" applyFont="1" applyBorder="1" applyAlignment="1">
      <alignment horizontal="center" vertical="center" wrapText="1" shrinkToFit="1"/>
    </xf>
    <xf numFmtId="0" fontId="0" fillId="3" borderId="37" xfId="0" applyFill="1" applyBorder="1" applyAlignment="1">
      <alignment horizontal="center" vertical="center" shrinkToFit="1"/>
    </xf>
    <xf numFmtId="0" fontId="13" fillId="0" borderId="37" xfId="0" applyFont="1" applyBorder="1" applyAlignment="1">
      <alignment horizontal="center" vertical="center" shrinkToFit="1"/>
    </xf>
    <xf numFmtId="1" fontId="13" fillId="0" borderId="35" xfId="0" applyNumberFormat="1" applyFont="1" applyBorder="1" applyAlignment="1">
      <alignment horizontal="center" vertical="center" shrinkToFit="1"/>
    </xf>
    <xf numFmtId="1" fontId="13" fillId="0" borderId="37" xfId="0" applyNumberFormat="1" applyFont="1" applyBorder="1" applyAlignment="1">
      <alignment horizontal="center" vertical="center" shrinkToFit="1"/>
    </xf>
    <xf numFmtId="0" fontId="7" fillId="3" borderId="12" xfId="0" applyFont="1" applyFill="1" applyBorder="1" applyAlignment="1">
      <alignment horizontal="center" vertical="center"/>
    </xf>
    <xf numFmtId="0" fontId="7" fillId="3" borderId="38" xfId="0" applyFont="1" applyFill="1" applyBorder="1" applyAlignment="1">
      <alignment horizontal="left" vertical="top" wrapText="1"/>
    </xf>
    <xf numFmtId="0" fontId="5" fillId="0" borderId="48" xfId="0" applyFont="1" applyBorder="1" applyAlignment="1">
      <alignment horizontal="center" vertical="center"/>
    </xf>
    <xf numFmtId="164" fontId="15" fillId="0" borderId="34" xfId="0" applyNumberFormat="1" applyFont="1" applyBorder="1" applyAlignment="1">
      <alignment vertical="top" shrinkToFit="1"/>
    </xf>
    <xf numFmtId="164" fontId="15" fillId="0" borderId="38" xfId="0" applyNumberFormat="1" applyFont="1" applyBorder="1" applyAlignment="1">
      <alignment vertical="top" shrinkToFit="1"/>
    </xf>
    <xf numFmtId="0" fontId="16" fillId="0" borderId="9" xfId="0" applyFont="1" applyBorder="1" applyAlignment="1">
      <alignment horizontal="left" indent="1"/>
    </xf>
    <xf numFmtId="0" fontId="16" fillId="0" borderId="6" xfId="0" applyFont="1" applyBorder="1" applyAlignment="1">
      <alignment horizontal="left"/>
    </xf>
    <xf numFmtId="0" fontId="16" fillId="0" borderId="6" xfId="0" applyFont="1" applyBorder="1"/>
    <xf numFmtId="0" fontId="17" fillId="0" borderId="14" xfId="0" applyFont="1" applyBorder="1" applyAlignment="1">
      <alignment horizontal="left" vertical="center" indent="1"/>
    </xf>
    <xf numFmtId="0" fontId="17" fillId="0" borderId="12" xfId="0" applyFont="1" applyBorder="1" applyAlignment="1">
      <alignment horizontal="left" vertical="center"/>
    </xf>
    <xf numFmtId="0" fontId="17" fillId="0" borderId="12" xfId="0" applyFont="1" applyBorder="1"/>
    <xf numFmtId="0" fontId="16" fillId="0" borderId="14" xfId="0" applyFont="1" applyBorder="1" applyAlignment="1">
      <alignment horizontal="left" indent="1"/>
    </xf>
    <xf numFmtId="0" fontId="16" fillId="0" borderId="12" xfId="0" applyFont="1" applyBorder="1" applyAlignment="1">
      <alignment horizontal="left" vertical="center"/>
    </xf>
    <xf numFmtId="0" fontId="16" fillId="0" borderId="12" xfId="0" applyFont="1" applyBorder="1"/>
    <xf numFmtId="1" fontId="17" fillId="0" borderId="12" xfId="0" applyNumberFormat="1" applyFont="1" applyBorder="1" applyAlignment="1">
      <alignment horizontal="right" vertical="center"/>
    </xf>
    <xf numFmtId="0" fontId="16" fillId="0" borderId="12" xfId="0" applyFont="1" applyBorder="1" applyAlignment="1">
      <alignment horizontal="left" vertical="center" indent="1"/>
    </xf>
    <xf numFmtId="0" fontId="17" fillId="0" borderId="12" xfId="0" applyFont="1" applyBorder="1" applyAlignment="1">
      <alignment vertical="center"/>
    </xf>
    <xf numFmtId="49" fontId="16" fillId="0" borderId="16" xfId="0" applyNumberFormat="1" applyFont="1" applyBorder="1" applyAlignment="1">
      <alignment horizontal="left" vertical="center"/>
    </xf>
    <xf numFmtId="0" fontId="16" fillId="0" borderId="14" xfId="0" applyFont="1" applyBorder="1" applyAlignment="1">
      <alignment horizontal="left" vertical="center" indent="1"/>
    </xf>
    <xf numFmtId="1" fontId="17" fillId="0" borderId="15" xfId="0" applyNumberFormat="1" applyFont="1" applyBorder="1" applyAlignment="1">
      <alignment horizontal="right" vertical="center"/>
    </xf>
    <xf numFmtId="0" fontId="16" fillId="0" borderId="9" xfId="0" applyFont="1" applyBorder="1" applyAlignment="1">
      <alignment horizontal="left" vertical="center" indent="1"/>
    </xf>
    <xf numFmtId="0" fontId="16" fillId="0" borderId="6" xfId="0" applyFont="1" applyBorder="1" applyAlignment="1">
      <alignment horizontal="left" vertical="center"/>
    </xf>
    <xf numFmtId="1" fontId="17" fillId="0" borderId="10" xfId="0" applyNumberFormat="1" applyFont="1" applyBorder="1" applyAlignment="1">
      <alignment horizontal="right" vertical="center"/>
    </xf>
    <xf numFmtId="0" fontId="16" fillId="0" borderId="6" xfId="0" applyFont="1" applyBorder="1" applyAlignment="1">
      <alignment horizontal="left" vertical="center" indent="1"/>
    </xf>
    <xf numFmtId="0" fontId="16" fillId="0" borderId="1" xfId="0" applyFont="1" applyBorder="1" applyAlignment="1">
      <alignment horizontal="left" vertical="center" indent="1"/>
    </xf>
    <xf numFmtId="0" fontId="16" fillId="0" borderId="0" xfId="0" applyFont="1" applyAlignment="1">
      <alignment horizontal="left" vertical="center"/>
    </xf>
    <xf numFmtId="1" fontId="16" fillId="0" borderId="0" xfId="0" applyNumberFormat="1" applyFont="1" applyAlignment="1">
      <alignment horizontal="left" vertical="center"/>
    </xf>
    <xf numFmtId="4" fontId="16" fillId="0" borderId="0" xfId="0" applyNumberFormat="1" applyFont="1" applyAlignment="1">
      <alignment horizontal="left" vertical="center"/>
    </xf>
    <xf numFmtId="0" fontId="19" fillId="3" borderId="11" xfId="0" applyFont="1" applyFill="1" applyBorder="1" applyAlignment="1">
      <alignment horizontal="left" vertical="center" indent="1"/>
    </xf>
    <xf numFmtId="0" fontId="17" fillId="3" borderId="7" xfId="0" applyFont="1" applyFill="1" applyBorder="1" applyAlignment="1">
      <alignment horizontal="left" vertical="center"/>
    </xf>
    <xf numFmtId="0" fontId="16" fillId="3" borderId="7" xfId="0" applyFont="1" applyFill="1" applyBorder="1" applyAlignment="1">
      <alignment horizontal="left" vertical="center"/>
    </xf>
    <xf numFmtId="4" fontId="19" fillId="3" borderId="7" xfId="0" applyNumberFormat="1" applyFont="1" applyFill="1" applyBorder="1" applyAlignment="1">
      <alignment horizontal="left" vertical="center"/>
    </xf>
    <xf numFmtId="49" fontId="16" fillId="0" borderId="16"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3" borderId="13" xfId="0" applyNumberFormat="1" applyFont="1" applyFill="1" applyBorder="1" applyAlignment="1">
      <alignment horizontal="center" vertical="center"/>
    </xf>
    <xf numFmtId="0" fontId="3" fillId="2" borderId="0" xfId="0" applyFont="1" applyFill="1" applyAlignment="1">
      <alignment horizontal="left" wrapText="1"/>
    </xf>
    <xf numFmtId="49" fontId="6" fillId="0" borderId="26" xfId="0" applyNumberFormat="1" applyFont="1" applyBorder="1" applyAlignment="1">
      <alignment vertical="center" wrapText="1"/>
    </xf>
    <xf numFmtId="49" fontId="6" fillId="0" borderId="0" xfId="0" applyNumberFormat="1" applyFont="1" applyAlignment="1">
      <alignment vertical="center" wrapText="1"/>
    </xf>
    <xf numFmtId="4" fontId="6" fillId="0" borderId="34" xfId="0" applyNumberFormat="1" applyFont="1" applyBorder="1" applyAlignment="1">
      <alignment vertical="center"/>
    </xf>
    <xf numFmtId="4" fontId="6" fillId="5" borderId="38" xfId="0" applyNumberFormat="1" applyFont="1" applyFill="1" applyBorder="1"/>
    <xf numFmtId="3" fontId="0" fillId="0" borderId="12" xfId="0" applyNumberFormat="1" applyBorder="1"/>
    <xf numFmtId="3" fontId="0" fillId="0" borderId="12" xfId="0" applyNumberFormat="1" applyBorder="1" applyAlignment="1">
      <alignment wrapText="1"/>
    </xf>
    <xf numFmtId="3" fontId="0" fillId="5" borderId="33" xfId="0" applyNumberFormat="1" applyFill="1" applyBorder="1"/>
    <xf numFmtId="3" fontId="0" fillId="5" borderId="12" xfId="0" applyNumberFormat="1" applyFill="1" applyBorder="1"/>
    <xf numFmtId="0" fontId="12" fillId="3" borderId="31" xfId="0" applyFont="1" applyFill="1" applyBorder="1" applyAlignment="1">
      <alignment horizontal="center" vertical="center" wrapText="1"/>
    </xf>
    <xf numFmtId="4" fontId="6" fillId="0" borderId="31" xfId="0" applyNumberFormat="1" applyFont="1" applyBorder="1" applyAlignment="1">
      <alignment vertical="center"/>
    </xf>
    <xf numFmtId="49" fontId="6" fillId="0" borderId="32" xfId="0" applyNumberFormat="1" applyFont="1" applyBorder="1" applyAlignment="1">
      <alignment vertical="center" wrapText="1"/>
    </xf>
    <xf numFmtId="49" fontId="6" fillId="0" borderId="18" xfId="0" applyNumberFormat="1" applyFont="1" applyBorder="1" applyAlignment="1">
      <alignment vertical="center" wrapText="1"/>
    </xf>
    <xf numFmtId="49" fontId="5" fillId="3" borderId="18" xfId="0" applyNumberFormat="1"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1" fontId="16" fillId="0" borderId="6" xfId="0" applyNumberFormat="1" applyFont="1" applyBorder="1" applyAlignment="1">
      <alignment horizontal="right" indent="1"/>
    </xf>
    <xf numFmtId="49" fontId="7"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8" fillId="0" borderId="15" xfId="0" applyNumberFormat="1" applyFont="1" applyBorder="1" applyAlignment="1">
      <alignment horizontal="right" vertical="center" indent="1"/>
    </xf>
    <xf numFmtId="4" fontId="18" fillId="0" borderId="16" xfId="0" applyNumberFormat="1"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8" fillId="0" borderId="10" xfId="0" applyNumberFormat="1" applyFont="1" applyBorder="1" applyAlignment="1">
      <alignment horizontal="right" vertical="center"/>
    </xf>
    <xf numFmtId="4" fontId="18" fillId="0" borderId="6" xfId="0" applyNumberFormat="1" applyFont="1" applyBorder="1" applyAlignment="1">
      <alignment horizontal="right" vertical="center"/>
    </xf>
    <xf numFmtId="4" fontId="18" fillId="0" borderId="18" xfId="0" applyNumberFormat="1" applyFont="1" applyBorder="1" applyAlignment="1">
      <alignment horizontal="right" vertical="center"/>
    </xf>
    <xf numFmtId="4" fontId="18" fillId="0" borderId="15" xfId="0" applyNumberFormat="1" applyFont="1" applyBorder="1" applyAlignment="1">
      <alignment vertical="center"/>
    </xf>
    <xf numFmtId="4" fontId="18" fillId="0" borderId="12" xfId="0" applyNumberFormat="1" applyFont="1" applyBorder="1" applyAlignment="1">
      <alignment vertical="center"/>
    </xf>
    <xf numFmtId="4" fontId="18" fillId="0" borderId="22" xfId="0" applyNumberFormat="1" applyFont="1" applyBorder="1" applyAlignment="1">
      <alignment horizontal="right" vertical="center" indent="1"/>
    </xf>
    <xf numFmtId="2" fontId="20" fillId="3" borderId="7" xfId="0" applyNumberFormat="1" applyFont="1" applyFill="1" applyBorder="1" applyAlignment="1">
      <alignment horizontal="right" vertical="center"/>
    </xf>
    <xf numFmtId="0" fontId="16" fillId="0" borderId="6" xfId="0" applyFont="1" applyBorder="1" applyAlignment="1">
      <alignment horizontal="right" indent="1"/>
    </xf>
    <xf numFmtId="0" fontId="16" fillId="0" borderId="8" xfId="0" applyFont="1" applyBorder="1" applyAlignment="1">
      <alignment horizontal="right" indent="1"/>
    </xf>
    <xf numFmtId="49" fontId="7" fillId="4" borderId="0" xfId="0" applyNumberFormat="1" applyFont="1" applyFill="1" applyAlignment="1" applyProtection="1">
      <alignment horizontal="left" vertical="center"/>
      <protection locked="0"/>
    </xf>
    <xf numFmtId="49" fontId="7" fillId="4" borderId="6" xfId="0" applyNumberFormat="1" applyFont="1" applyFill="1" applyBorder="1" applyAlignment="1" applyProtection="1">
      <alignment horizontal="left" vertical="center"/>
      <protection locked="0"/>
    </xf>
    <xf numFmtId="49" fontId="7" fillId="3" borderId="0" xfId="0" applyNumberFormat="1" applyFont="1" applyFill="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2"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6"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35"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5"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0" fillId="0" borderId="0" xfId="0" applyAlignment="1">
      <alignment vertical="top"/>
    </xf>
    <xf numFmtId="0" fontId="0" fillId="0" borderId="0" xfId="0" applyAlignment="1">
      <alignment horizontal="left" vertical="top" wrapText="1"/>
    </xf>
    <xf numFmtId="0" fontId="14" fillId="0" borderId="26"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35" xfId="0" quotePrefix="1" applyFont="1" applyBorder="1" applyAlignment="1">
      <alignment horizontal="left" vertical="top" wrapText="1"/>
    </xf>
    <xf numFmtId="0" fontId="14" fillId="0" borderId="10" xfId="0" quotePrefix="1" applyFont="1" applyBorder="1" applyAlignment="1">
      <alignment horizontal="left" vertical="top" wrapText="1"/>
    </xf>
    <xf numFmtId="0" fontId="14" fillId="0" borderId="6" xfId="0" quotePrefix="1" applyFont="1" applyBorder="1" applyAlignment="1">
      <alignment horizontal="left" vertical="top" wrapText="1"/>
    </xf>
    <xf numFmtId="0" fontId="14" fillId="0" borderId="37" xfId="0" quotePrefix="1" applyFont="1" applyBorder="1" applyAlignment="1">
      <alignment horizontal="left" vertical="top" wrapText="1"/>
    </xf>
    <xf numFmtId="0" fontId="7" fillId="0" borderId="51" xfId="0" applyFont="1" applyBorder="1" applyAlignment="1">
      <alignment horizontal="left" vertical="center" wrapText="1"/>
    </xf>
    <xf numFmtId="0" fontId="7" fillId="0" borderId="34" xfId="0" applyFont="1" applyBorder="1" applyAlignment="1">
      <alignment horizontal="left" vertical="center" wrapText="1"/>
    </xf>
    <xf numFmtId="0" fontId="7" fillId="0" borderId="38" xfId="0" applyFont="1" applyBorder="1" applyAlignment="1">
      <alignment horizontal="left" vertical="center"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3.2" x14ac:dyDescent="0.25"/>
  <sheetData>
    <row r="1" spans="1:7" x14ac:dyDescent="0.25">
      <c r="A1" s="24" t="s">
        <v>30</v>
      </c>
    </row>
    <row r="2" spans="1:7" ht="57.75" customHeight="1" x14ac:dyDescent="0.25">
      <c r="A2" s="195" t="s">
        <v>31</v>
      </c>
      <c r="B2" s="195"/>
      <c r="C2" s="195"/>
      <c r="D2" s="195"/>
      <c r="E2" s="195"/>
      <c r="F2" s="195"/>
      <c r="G2" s="195"/>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58"/>
  <sheetViews>
    <sheetView showGridLines="0" tabSelected="1" topLeftCell="B7" zoomScaleNormal="100" zoomScaleSheetLayoutView="75" workbookViewId="0">
      <selection activeCell="G25" sqref="G25"/>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44" t="s">
        <v>28</v>
      </c>
      <c r="B1" s="216" t="s">
        <v>34</v>
      </c>
      <c r="C1" s="217"/>
      <c r="D1" s="217"/>
      <c r="E1" s="217"/>
      <c r="F1" s="217"/>
      <c r="G1" s="217"/>
      <c r="H1" s="217"/>
      <c r="I1" s="217"/>
      <c r="J1" s="218"/>
    </row>
    <row r="2" spans="1:15" ht="23.25" customHeight="1" x14ac:dyDescent="0.25">
      <c r="A2" s="3"/>
      <c r="B2" s="49" t="s">
        <v>32</v>
      </c>
      <c r="C2" s="50"/>
      <c r="D2" s="208" t="s">
        <v>38</v>
      </c>
      <c r="E2" s="209"/>
      <c r="F2" s="209"/>
      <c r="G2" s="209"/>
      <c r="H2" s="209"/>
      <c r="I2" s="209"/>
      <c r="J2" s="210"/>
      <c r="O2" s="1"/>
    </row>
    <row r="3" spans="1:15" ht="23.25" hidden="1" customHeight="1" x14ac:dyDescent="0.25">
      <c r="A3" s="3"/>
      <c r="B3" s="51" t="s">
        <v>35</v>
      </c>
      <c r="C3" s="52"/>
      <c r="D3" s="230"/>
      <c r="E3" s="231"/>
      <c r="F3" s="231"/>
      <c r="G3" s="231"/>
      <c r="H3" s="231"/>
      <c r="I3" s="231"/>
      <c r="J3" s="232"/>
    </row>
    <row r="4" spans="1:15" ht="23.25" hidden="1" customHeight="1" x14ac:dyDescent="0.25">
      <c r="A4" s="3"/>
      <c r="B4" s="53" t="s">
        <v>36</v>
      </c>
      <c r="C4" s="54"/>
      <c r="D4" s="55"/>
      <c r="E4" s="55"/>
      <c r="F4" s="56"/>
      <c r="G4" s="56"/>
      <c r="H4" s="56"/>
      <c r="I4" s="56"/>
      <c r="J4" s="57"/>
    </row>
    <row r="5" spans="1:15" ht="24" customHeight="1" x14ac:dyDescent="0.25">
      <c r="A5" s="3"/>
      <c r="B5" s="34" t="s">
        <v>19</v>
      </c>
      <c r="D5" s="58" t="s">
        <v>39</v>
      </c>
      <c r="E5" s="19"/>
      <c r="F5" s="19"/>
      <c r="G5" s="19"/>
      <c r="H5" s="21" t="s">
        <v>26</v>
      </c>
      <c r="I5" s="58" t="s">
        <v>43</v>
      </c>
      <c r="J5" s="9"/>
    </row>
    <row r="6" spans="1:15" ht="15.75" customHeight="1" x14ac:dyDescent="0.25">
      <c r="A6" s="3"/>
      <c r="B6" s="31"/>
      <c r="C6" s="19"/>
      <c r="D6" s="58" t="s">
        <v>40</v>
      </c>
      <c r="E6" s="19"/>
      <c r="F6" s="19"/>
      <c r="G6" s="19"/>
      <c r="H6" s="21" t="s">
        <v>27</v>
      </c>
      <c r="I6" s="58"/>
      <c r="J6" s="9"/>
    </row>
    <row r="7" spans="1:15" ht="15.75" customHeight="1" x14ac:dyDescent="0.25">
      <c r="A7" s="3"/>
      <c r="B7" s="32"/>
      <c r="C7" s="59" t="s">
        <v>42</v>
      </c>
      <c r="D7" s="48" t="s">
        <v>41</v>
      </c>
      <c r="E7" s="26"/>
      <c r="F7" s="26"/>
      <c r="G7" s="26"/>
      <c r="H7" s="27"/>
      <c r="I7" s="26"/>
      <c r="J7" s="35"/>
    </row>
    <row r="8" spans="1:15" ht="24" hidden="1" customHeight="1" x14ac:dyDescent="0.25">
      <c r="A8" s="3"/>
      <c r="B8" s="34" t="s">
        <v>17</v>
      </c>
      <c r="D8" s="25"/>
      <c r="H8" s="21" t="s">
        <v>26</v>
      </c>
      <c r="I8" s="25"/>
      <c r="J8" s="9"/>
    </row>
    <row r="9" spans="1:15" ht="15.75" hidden="1" customHeight="1" x14ac:dyDescent="0.25">
      <c r="A9" s="3"/>
      <c r="B9" s="3"/>
      <c r="D9" s="25"/>
      <c r="H9" s="21" t="s">
        <v>27</v>
      </c>
      <c r="I9" s="25"/>
      <c r="J9" s="9"/>
    </row>
    <row r="10" spans="1:15" ht="15.75" hidden="1" customHeight="1" x14ac:dyDescent="0.25">
      <c r="A10" s="3"/>
      <c r="B10" s="36"/>
      <c r="C10" s="20"/>
      <c r="D10" s="33"/>
      <c r="E10" s="27"/>
      <c r="F10" s="27"/>
      <c r="G10" s="15"/>
      <c r="H10" s="15"/>
      <c r="I10" s="37"/>
      <c r="J10" s="35"/>
    </row>
    <row r="11" spans="1:15" ht="24" customHeight="1" x14ac:dyDescent="0.25">
      <c r="A11" s="3"/>
      <c r="B11" s="34" t="s">
        <v>16</v>
      </c>
      <c r="D11" s="212"/>
      <c r="E11" s="212"/>
      <c r="F11" s="212"/>
      <c r="G11" s="212"/>
      <c r="H11" s="21" t="s">
        <v>26</v>
      </c>
      <c r="I11" s="60"/>
      <c r="J11" s="9"/>
    </row>
    <row r="12" spans="1:15" ht="15.75" customHeight="1" x14ac:dyDescent="0.25">
      <c r="A12" s="3"/>
      <c r="B12" s="31"/>
      <c r="C12" s="19"/>
      <c r="D12" s="228"/>
      <c r="E12" s="228"/>
      <c r="F12" s="228"/>
      <c r="G12" s="228"/>
      <c r="H12" s="21" t="s">
        <v>27</v>
      </c>
      <c r="I12" s="60"/>
      <c r="J12" s="9"/>
    </row>
    <row r="13" spans="1:15" ht="15.75" customHeight="1" x14ac:dyDescent="0.25">
      <c r="A13" s="3"/>
      <c r="B13" s="32"/>
      <c r="C13" s="61"/>
      <c r="D13" s="229"/>
      <c r="E13" s="229"/>
      <c r="F13" s="229"/>
      <c r="G13" s="229"/>
      <c r="H13" s="22"/>
      <c r="I13" s="26"/>
      <c r="J13" s="35"/>
    </row>
    <row r="14" spans="1:15" ht="24" hidden="1" customHeight="1" x14ac:dyDescent="0.25">
      <c r="A14" s="3"/>
      <c r="B14" s="38" t="s">
        <v>18</v>
      </c>
      <c r="C14" s="39"/>
      <c r="D14" s="40" t="s">
        <v>37</v>
      </c>
      <c r="E14" s="41"/>
      <c r="F14" s="41"/>
      <c r="G14" s="41"/>
      <c r="H14" s="42"/>
      <c r="I14" s="41"/>
      <c r="J14" s="43"/>
    </row>
    <row r="15" spans="1:15" ht="32.25" customHeight="1" x14ac:dyDescent="0.25">
      <c r="A15" s="3"/>
      <c r="B15" s="164" t="s">
        <v>284</v>
      </c>
      <c r="C15" s="165"/>
      <c r="D15" s="166"/>
      <c r="E15" s="211"/>
      <c r="F15" s="211"/>
      <c r="G15" s="226"/>
      <c r="H15" s="226"/>
      <c r="I15" s="226" t="s">
        <v>22</v>
      </c>
      <c r="J15" s="227"/>
    </row>
    <row r="16" spans="1:15" ht="23.25" customHeight="1" x14ac:dyDescent="0.25">
      <c r="A16" s="3"/>
      <c r="B16" s="167" t="s">
        <v>285</v>
      </c>
      <c r="C16" s="168"/>
      <c r="D16" s="169"/>
      <c r="E16" s="214"/>
      <c r="F16" s="224"/>
      <c r="G16" s="214"/>
      <c r="H16" s="224"/>
      <c r="I16" s="214">
        <f>I55</f>
        <v>0</v>
      </c>
      <c r="J16" s="215"/>
    </row>
    <row r="17" spans="1:10" ht="33" customHeight="1" x14ac:dyDescent="0.25">
      <c r="A17" s="3"/>
      <c r="B17" s="170" t="s">
        <v>25</v>
      </c>
      <c r="C17" s="171"/>
      <c r="D17" s="172"/>
      <c r="E17" s="173"/>
      <c r="F17" s="174"/>
      <c r="G17" s="175"/>
      <c r="H17" s="175"/>
      <c r="I17" s="175"/>
      <c r="J17" s="176"/>
    </row>
    <row r="18" spans="1:10" ht="23.25" customHeight="1" x14ac:dyDescent="0.25">
      <c r="A18" s="3"/>
      <c r="B18" s="177" t="s">
        <v>11</v>
      </c>
      <c r="C18" s="171"/>
      <c r="D18" s="172"/>
      <c r="E18" s="178">
        <v>21</v>
      </c>
      <c r="F18" s="174" t="s">
        <v>0</v>
      </c>
      <c r="G18" s="222">
        <f>I16</f>
        <v>0</v>
      </c>
      <c r="H18" s="223"/>
      <c r="I18" s="223"/>
      <c r="J18" s="191" t="s">
        <v>46</v>
      </c>
    </row>
    <row r="19" spans="1:10" ht="23.25" customHeight="1" x14ac:dyDescent="0.25">
      <c r="A19" s="3"/>
      <c r="B19" s="179" t="s">
        <v>12</v>
      </c>
      <c r="C19" s="180"/>
      <c r="D19" s="166"/>
      <c r="E19" s="181">
        <f>SazbaDPH2</f>
        <v>21</v>
      </c>
      <c r="F19" s="182" t="s">
        <v>0</v>
      </c>
      <c r="G19" s="219">
        <f>ZakladDPHZakl*0.21</f>
        <v>0</v>
      </c>
      <c r="H19" s="220"/>
      <c r="I19" s="220"/>
      <c r="J19" s="192" t="s">
        <v>46</v>
      </c>
    </row>
    <row r="20" spans="1:10" ht="23.25" customHeight="1" thickBot="1" x14ac:dyDescent="0.3">
      <c r="A20" s="3"/>
      <c r="B20" s="183" t="s">
        <v>4</v>
      </c>
      <c r="C20" s="184"/>
      <c r="D20" s="185"/>
      <c r="E20" s="184"/>
      <c r="F20" s="186"/>
      <c r="G20" s="221">
        <f>0</f>
        <v>0</v>
      </c>
      <c r="H20" s="221"/>
      <c r="I20" s="221"/>
      <c r="J20" s="193" t="s">
        <v>46</v>
      </c>
    </row>
    <row r="21" spans="1:10" ht="27.75" customHeight="1" thickBot="1" x14ac:dyDescent="0.3">
      <c r="A21" s="3"/>
      <c r="B21" s="187" t="s">
        <v>286</v>
      </c>
      <c r="C21" s="188"/>
      <c r="D21" s="188"/>
      <c r="E21" s="189"/>
      <c r="F21" s="190"/>
      <c r="G21" s="225">
        <f>ZakladDPHZakl+DPHZakl+Zaokrouhleni</f>
        <v>0</v>
      </c>
      <c r="H21" s="225"/>
      <c r="I21" s="225"/>
      <c r="J21" s="194" t="s">
        <v>46</v>
      </c>
    </row>
    <row r="22" spans="1:10" ht="12.75" customHeight="1" x14ac:dyDescent="0.25">
      <c r="A22" s="3"/>
      <c r="B22" s="3"/>
      <c r="J22" s="10"/>
    </row>
    <row r="23" spans="1:10" ht="30" customHeight="1" x14ac:dyDescent="0.25">
      <c r="A23" s="3"/>
      <c r="B23" s="3"/>
      <c r="J23" s="10"/>
    </row>
    <row r="24" spans="1:10" ht="18.75" customHeight="1" x14ac:dyDescent="0.25">
      <c r="A24" s="3"/>
      <c r="B24" s="17"/>
      <c r="C24" s="16" t="s">
        <v>10</v>
      </c>
      <c r="D24" s="29"/>
      <c r="E24" s="29"/>
      <c r="F24" s="16" t="s">
        <v>9</v>
      </c>
      <c r="G24" s="29"/>
      <c r="H24" s="30"/>
      <c r="I24" s="29"/>
      <c r="J24" s="10"/>
    </row>
    <row r="25" spans="1:10" ht="47.25" customHeight="1" x14ac:dyDescent="0.25">
      <c r="A25" s="3"/>
      <c r="B25" s="3"/>
      <c r="J25" s="10"/>
    </row>
    <row r="26" spans="1:10" s="24" customFormat="1" ht="18.75" customHeight="1" x14ac:dyDescent="0.25">
      <c r="A26" s="23"/>
      <c r="B26" s="23"/>
      <c r="D26" s="18"/>
      <c r="E26" s="18"/>
      <c r="G26" s="18"/>
      <c r="H26" s="18"/>
      <c r="I26" s="18"/>
      <c r="J26" s="28"/>
    </row>
    <row r="27" spans="1:10" ht="12.75" customHeight="1" x14ac:dyDescent="0.25">
      <c r="A27" s="3"/>
      <c r="B27" s="3"/>
      <c r="D27" s="213" t="s">
        <v>2</v>
      </c>
      <c r="E27" s="213"/>
      <c r="H27" s="11" t="s">
        <v>3</v>
      </c>
      <c r="J27" s="10"/>
    </row>
    <row r="28" spans="1:10" ht="13.5" customHeight="1" thickBot="1" x14ac:dyDescent="0.3">
      <c r="A28" s="12"/>
      <c r="B28" s="12"/>
      <c r="C28" s="13"/>
      <c r="D28" s="13"/>
      <c r="E28" s="13"/>
      <c r="F28" s="13"/>
      <c r="G28" s="13"/>
      <c r="H28" s="13"/>
      <c r="I28" s="13"/>
      <c r="J28" s="14"/>
    </row>
    <row r="29" spans="1:10" ht="27" hidden="1" customHeight="1" x14ac:dyDescent="0.3">
      <c r="B29" s="45" t="s">
        <v>13</v>
      </c>
      <c r="C29" s="2"/>
      <c r="D29" s="2"/>
      <c r="E29" s="2"/>
      <c r="F29" s="72"/>
      <c r="G29" s="72"/>
      <c r="H29" s="72"/>
      <c r="I29" s="72"/>
      <c r="J29" s="2"/>
    </row>
    <row r="30" spans="1:10" ht="25.5" hidden="1" customHeight="1" x14ac:dyDescent="0.25">
      <c r="A30" s="64" t="s">
        <v>29</v>
      </c>
      <c r="B30" s="66" t="s">
        <v>14</v>
      </c>
      <c r="C30" s="67" t="s">
        <v>5</v>
      </c>
      <c r="D30" s="68"/>
      <c r="E30" s="68"/>
      <c r="F30" s="73" t="e">
        <f>#REF!</f>
        <v>#REF!</v>
      </c>
      <c r="G30" s="73" t="str">
        <f>B18</f>
        <v>Základ pro základní DPH</v>
      </c>
      <c r="H30" s="74" t="s">
        <v>15</v>
      </c>
      <c r="I30" s="75" t="s">
        <v>1</v>
      </c>
      <c r="J30" s="69" t="s">
        <v>0</v>
      </c>
    </row>
    <row r="31" spans="1:10" ht="25.5" hidden="1" customHeight="1" x14ac:dyDescent="0.25">
      <c r="A31" s="64">
        <v>1</v>
      </c>
      <c r="B31" s="70" t="s">
        <v>44</v>
      </c>
      <c r="C31" s="200" t="s">
        <v>38</v>
      </c>
      <c r="D31" s="201"/>
      <c r="E31" s="201"/>
      <c r="F31" s="76">
        <f>'Rozpočet Pol'!AC174</f>
        <v>0</v>
      </c>
      <c r="G31" s="77">
        <f>'Rozpočet Pol'!AD174</f>
        <v>0</v>
      </c>
      <c r="H31" s="78"/>
      <c r="I31" s="79">
        <f>F31+G31+H31</f>
        <v>0</v>
      </c>
      <c r="J31" s="71" t="str">
        <f>IF(CenaCelkemVypocet=0,"",I31/CenaCelkemVypocet*100)</f>
        <v/>
      </c>
    </row>
    <row r="32" spans="1:10" ht="25.5" hidden="1" customHeight="1" x14ac:dyDescent="0.25">
      <c r="A32" s="64"/>
      <c r="B32" s="202" t="s">
        <v>45</v>
      </c>
      <c r="C32" s="203"/>
      <c r="D32" s="203"/>
      <c r="E32" s="203"/>
      <c r="F32" s="80">
        <f>SUMIF(A31:A31,"=1",F31:F31)</f>
        <v>0</v>
      </c>
      <c r="G32" s="81">
        <f>SUMIF(A31:A31,"=1",G31:G31)</f>
        <v>0</v>
      </c>
      <c r="H32" s="81">
        <f>SUMIF(A31:A31,"=1",H31:H31)</f>
        <v>0</v>
      </c>
      <c r="I32" s="82">
        <f>SUMIF(A31:A31,"=1",I31:I31)</f>
        <v>0</v>
      </c>
      <c r="J32" s="65">
        <f>SUMIF(A31:A31,"=1",J31:J31)</f>
        <v>0</v>
      </c>
    </row>
    <row r="36" spans="1:10" ht="15.6" x14ac:dyDescent="0.3">
      <c r="B36" s="83" t="s">
        <v>47</v>
      </c>
    </row>
    <row r="38" spans="1:10" ht="25.5" customHeight="1" x14ac:dyDescent="0.25">
      <c r="A38" s="84"/>
      <c r="B38" s="88" t="s">
        <v>14</v>
      </c>
      <c r="C38" s="88" t="s">
        <v>5</v>
      </c>
      <c r="D38" s="89"/>
      <c r="E38" s="89"/>
      <c r="F38" s="92" t="s">
        <v>48</v>
      </c>
      <c r="G38" s="92"/>
      <c r="H38" s="92"/>
      <c r="I38" s="204" t="s">
        <v>22</v>
      </c>
      <c r="J38" s="204"/>
    </row>
    <row r="39" spans="1:10" ht="25.5" customHeight="1" x14ac:dyDescent="0.25">
      <c r="A39" s="85"/>
      <c r="B39" s="93" t="s">
        <v>49</v>
      </c>
      <c r="C39" s="206" t="s">
        <v>50</v>
      </c>
      <c r="D39" s="207"/>
      <c r="E39" s="207"/>
      <c r="F39" s="94" t="s">
        <v>20</v>
      </c>
      <c r="G39" s="95"/>
      <c r="H39" s="95"/>
      <c r="I39" s="205">
        <f>'Rozpočet Pol'!G8</f>
        <v>0</v>
      </c>
      <c r="J39" s="205"/>
    </row>
    <row r="40" spans="1:10" ht="25.5" customHeight="1" x14ac:dyDescent="0.25">
      <c r="A40" s="85"/>
      <c r="B40" s="87" t="s">
        <v>51</v>
      </c>
      <c r="C40" s="196" t="s">
        <v>52</v>
      </c>
      <c r="D40" s="197"/>
      <c r="E40" s="197"/>
      <c r="F40" s="96" t="s">
        <v>20</v>
      </c>
      <c r="G40" s="97"/>
      <c r="H40" s="97"/>
      <c r="I40" s="198">
        <f>'Rozpočet Pol'!G35</f>
        <v>0</v>
      </c>
      <c r="J40" s="198"/>
    </row>
    <row r="41" spans="1:10" ht="25.5" customHeight="1" x14ac:dyDescent="0.25">
      <c r="A41" s="85"/>
      <c r="B41" s="87" t="s">
        <v>53</v>
      </c>
      <c r="C41" s="196" t="s">
        <v>54</v>
      </c>
      <c r="D41" s="197"/>
      <c r="E41" s="197"/>
      <c r="F41" s="96" t="s">
        <v>20</v>
      </c>
      <c r="G41" s="97"/>
      <c r="H41" s="97"/>
      <c r="I41" s="198">
        <f>'Rozpočet Pol'!G67</f>
        <v>0</v>
      </c>
      <c r="J41" s="198"/>
    </row>
    <row r="42" spans="1:10" ht="25.5" customHeight="1" x14ac:dyDescent="0.25">
      <c r="A42" s="85"/>
      <c r="B42" s="87" t="s">
        <v>55</v>
      </c>
      <c r="C42" s="196" t="s">
        <v>56</v>
      </c>
      <c r="D42" s="197"/>
      <c r="E42" s="197"/>
      <c r="F42" s="96" t="s">
        <v>20</v>
      </c>
      <c r="G42" s="97"/>
      <c r="H42" s="97"/>
      <c r="I42" s="198">
        <f>'Rozpočet Pol'!G85</f>
        <v>0</v>
      </c>
      <c r="J42" s="198"/>
    </row>
    <row r="43" spans="1:10" ht="25.5" customHeight="1" x14ac:dyDescent="0.25">
      <c r="A43" s="85"/>
      <c r="B43" s="87" t="s">
        <v>57</v>
      </c>
      <c r="C43" s="196" t="s">
        <v>58</v>
      </c>
      <c r="D43" s="197"/>
      <c r="E43" s="197"/>
      <c r="F43" s="96" t="s">
        <v>20</v>
      </c>
      <c r="G43" s="97"/>
      <c r="H43" s="97"/>
      <c r="I43" s="198">
        <f>'Rozpočet Pol'!G88</f>
        <v>0</v>
      </c>
      <c r="J43" s="198"/>
    </row>
    <row r="44" spans="1:10" ht="25.5" customHeight="1" x14ac:dyDescent="0.25">
      <c r="A44" s="85"/>
      <c r="B44" s="87" t="s">
        <v>59</v>
      </c>
      <c r="C44" s="196" t="s">
        <v>21</v>
      </c>
      <c r="D44" s="197"/>
      <c r="E44" s="197"/>
      <c r="F44" s="96" t="s">
        <v>59</v>
      </c>
      <c r="G44" s="97"/>
      <c r="H44" s="97"/>
      <c r="I44" s="198">
        <f>'Rozpočet Pol'!G91</f>
        <v>0</v>
      </c>
      <c r="J44" s="198"/>
    </row>
    <row r="45" spans="1:10" ht="25.5" customHeight="1" x14ac:dyDescent="0.25">
      <c r="A45" s="85"/>
      <c r="B45" s="87"/>
      <c r="C45" s="196" t="s">
        <v>209</v>
      </c>
      <c r="D45" s="197"/>
      <c r="E45" s="197"/>
      <c r="F45" s="96"/>
      <c r="G45" s="97"/>
      <c r="H45" s="97"/>
      <c r="I45" s="198">
        <f>'Rozpočet Pol'!G96</f>
        <v>0</v>
      </c>
      <c r="J45" s="198"/>
    </row>
    <row r="46" spans="1:10" ht="25.5" customHeight="1" x14ac:dyDescent="0.25">
      <c r="A46" s="85"/>
      <c r="B46" s="87"/>
      <c r="C46" s="196" t="s">
        <v>208</v>
      </c>
      <c r="D46" s="197"/>
      <c r="E46" s="197"/>
      <c r="F46" s="96"/>
      <c r="G46" s="97"/>
      <c r="H46" s="97"/>
      <c r="I46" s="198">
        <f>'Rozpočet Pol'!G104</f>
        <v>0</v>
      </c>
      <c r="J46" s="198"/>
    </row>
    <row r="47" spans="1:10" ht="25.5" customHeight="1" x14ac:dyDescent="0.25">
      <c r="A47" s="85"/>
      <c r="B47" s="87"/>
      <c r="C47" s="196" t="s">
        <v>213</v>
      </c>
      <c r="D47" s="197"/>
      <c r="E47" s="197"/>
      <c r="F47" s="96"/>
      <c r="G47" s="97"/>
      <c r="H47" s="97"/>
      <c r="I47" s="198">
        <f>'Rozpočet Pol'!G111</f>
        <v>0</v>
      </c>
      <c r="J47" s="198"/>
    </row>
    <row r="48" spans="1:10" ht="25.5" customHeight="1" x14ac:dyDescent="0.25">
      <c r="A48" s="85"/>
      <c r="B48" s="87"/>
      <c r="C48" s="196" t="s">
        <v>218</v>
      </c>
      <c r="D48" s="197"/>
      <c r="E48" s="197"/>
      <c r="F48" s="96"/>
      <c r="G48" s="97"/>
      <c r="H48" s="97"/>
      <c r="I48" s="198">
        <f>'Rozpočet Pol'!G115</f>
        <v>0</v>
      </c>
      <c r="J48" s="198"/>
    </row>
    <row r="49" spans="1:10" ht="25.5" customHeight="1" x14ac:dyDescent="0.25">
      <c r="A49" s="85"/>
      <c r="B49" s="87"/>
      <c r="C49" s="196" t="s">
        <v>222</v>
      </c>
      <c r="D49" s="197"/>
      <c r="E49" s="197"/>
      <c r="F49" s="96"/>
      <c r="G49" s="97"/>
      <c r="H49" s="97"/>
      <c r="I49" s="198">
        <f>'Rozpočet Pol'!G120</f>
        <v>0</v>
      </c>
      <c r="J49" s="198"/>
    </row>
    <row r="50" spans="1:10" ht="25.5" customHeight="1" x14ac:dyDescent="0.25">
      <c r="A50" s="85"/>
      <c r="B50" s="87"/>
      <c r="C50" s="196" t="s">
        <v>228</v>
      </c>
      <c r="D50" s="197"/>
      <c r="E50" s="197"/>
      <c r="F50" s="96"/>
      <c r="G50" s="97"/>
      <c r="H50" s="97"/>
      <c r="I50" s="198">
        <f>'Rozpočet Pol'!G126</f>
        <v>0</v>
      </c>
      <c r="J50" s="198"/>
    </row>
    <row r="51" spans="1:10" ht="25.5" customHeight="1" x14ac:dyDescent="0.25">
      <c r="A51" s="85"/>
      <c r="B51" s="87"/>
      <c r="C51" s="196" t="s">
        <v>234</v>
      </c>
      <c r="D51" s="197"/>
      <c r="E51" s="197"/>
      <c r="F51" s="96"/>
      <c r="G51" s="97"/>
      <c r="H51" s="97"/>
      <c r="I51" s="198">
        <f>'Rozpočet Pol'!G132</f>
        <v>0</v>
      </c>
      <c r="J51" s="198"/>
    </row>
    <row r="52" spans="1:10" ht="25.5" customHeight="1" x14ac:dyDescent="0.25">
      <c r="A52" s="85"/>
      <c r="B52" s="87"/>
      <c r="C52" s="196" t="s">
        <v>242</v>
      </c>
      <c r="D52" s="197"/>
      <c r="E52" s="197"/>
      <c r="F52" s="96"/>
      <c r="G52" s="97"/>
      <c r="H52" s="97"/>
      <c r="I52" s="198">
        <f>'Rozpočet Pol'!G138</f>
        <v>0</v>
      </c>
      <c r="J52" s="198"/>
    </row>
    <row r="53" spans="1:10" ht="25.5" customHeight="1" x14ac:dyDescent="0.25">
      <c r="A53" s="85"/>
      <c r="B53" s="87"/>
      <c r="C53" s="196" t="s">
        <v>261</v>
      </c>
      <c r="D53" s="197"/>
      <c r="E53" s="197"/>
      <c r="F53" s="96"/>
      <c r="G53" s="97"/>
      <c r="H53" s="97"/>
      <c r="I53" s="198">
        <f>'Rozpočet Pol'!G142</f>
        <v>0</v>
      </c>
      <c r="J53" s="198"/>
    </row>
    <row r="54" spans="1:10" ht="25.5" customHeight="1" x14ac:dyDescent="0.25">
      <c r="A54" s="85"/>
      <c r="B54" s="87"/>
      <c r="C54" s="196" t="s">
        <v>269</v>
      </c>
      <c r="D54" s="197"/>
      <c r="E54" s="197"/>
      <c r="F54" s="96"/>
      <c r="G54" s="97"/>
      <c r="H54" s="97"/>
      <c r="I54" s="198">
        <f>'Rozpočet Pol'!G160</f>
        <v>0</v>
      </c>
      <c r="J54" s="198"/>
    </row>
    <row r="55" spans="1:10" ht="25.5" customHeight="1" x14ac:dyDescent="0.25">
      <c r="A55" s="86"/>
      <c r="B55" s="90" t="s">
        <v>1</v>
      </c>
      <c r="C55" s="90"/>
      <c r="D55" s="91"/>
      <c r="E55" s="91"/>
      <c r="F55" s="98"/>
      <c r="G55" s="99"/>
      <c r="H55" s="99"/>
      <c r="I55" s="199">
        <f>SUM(I39:I54)</f>
        <v>0</v>
      </c>
      <c r="J55" s="199"/>
    </row>
    <row r="56" spans="1:10" x14ac:dyDescent="0.25">
      <c r="F56" s="63"/>
      <c r="G56" s="63"/>
      <c r="H56" s="63"/>
      <c r="I56" s="63"/>
      <c r="J56" s="63"/>
    </row>
    <row r="57" spans="1:10" x14ac:dyDescent="0.25">
      <c r="F57" s="63"/>
      <c r="G57" s="63"/>
      <c r="H57" s="63"/>
      <c r="I57" s="63"/>
      <c r="J57" s="63"/>
    </row>
    <row r="58" spans="1:10" x14ac:dyDescent="0.25">
      <c r="F58" s="63"/>
      <c r="G58" s="63"/>
      <c r="H58" s="63"/>
      <c r="I58" s="63"/>
      <c r="J58" s="63"/>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3">
    <mergeCell ref="B1:J1"/>
    <mergeCell ref="G19:I19"/>
    <mergeCell ref="G20:I20"/>
    <mergeCell ref="G18:I18"/>
    <mergeCell ref="E16:F16"/>
    <mergeCell ref="G16:H16"/>
    <mergeCell ref="G15:H15"/>
    <mergeCell ref="I15:J15"/>
    <mergeCell ref="D12:G12"/>
    <mergeCell ref="D13:G13"/>
    <mergeCell ref="D3:J3"/>
    <mergeCell ref="I40:J40"/>
    <mergeCell ref="C40:E40"/>
    <mergeCell ref="D2:J2"/>
    <mergeCell ref="E15:F15"/>
    <mergeCell ref="D11:G11"/>
    <mergeCell ref="D27:E27"/>
    <mergeCell ref="I16:J16"/>
    <mergeCell ref="G21:I21"/>
    <mergeCell ref="C31:E31"/>
    <mergeCell ref="B32:E32"/>
    <mergeCell ref="I38:J38"/>
    <mergeCell ref="I39:J39"/>
    <mergeCell ref="C39:E39"/>
    <mergeCell ref="I44:J44"/>
    <mergeCell ref="C44:E44"/>
    <mergeCell ref="I55:J55"/>
    <mergeCell ref="I41:J41"/>
    <mergeCell ref="C41:E41"/>
    <mergeCell ref="I42:J42"/>
    <mergeCell ref="C42:E42"/>
    <mergeCell ref="I43:J43"/>
    <mergeCell ref="C43:E43"/>
    <mergeCell ref="C54:E54"/>
    <mergeCell ref="I54:J54"/>
    <mergeCell ref="C45:E45"/>
    <mergeCell ref="I45:J45"/>
    <mergeCell ref="C46:E46"/>
    <mergeCell ref="I46:J46"/>
    <mergeCell ref="C47:E47"/>
    <mergeCell ref="I47:J47"/>
    <mergeCell ref="C48:E48"/>
    <mergeCell ref="I48:J48"/>
    <mergeCell ref="C52:E52"/>
    <mergeCell ref="I52:J52"/>
    <mergeCell ref="C53:E53"/>
    <mergeCell ref="I53:J53"/>
    <mergeCell ref="C49:E49"/>
    <mergeCell ref="I49:J49"/>
    <mergeCell ref="C50:E50"/>
    <mergeCell ref="I50:J50"/>
    <mergeCell ref="C51:E51"/>
    <mergeCell ref="I51:J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28"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ColWidth="9.109375" defaultRowHeight="13.2" x14ac:dyDescent="0.25"/>
  <cols>
    <col min="1" max="1" width="4.33203125" style="4" customWidth="1"/>
    <col min="2" max="2" width="14.44140625" style="4" customWidth="1"/>
    <col min="3" max="3" width="38.33203125" style="8" customWidth="1"/>
    <col min="4" max="4" width="4.5546875" style="4" customWidth="1"/>
    <col min="5" max="5" width="10.5546875" style="4" customWidth="1"/>
    <col min="6" max="6" width="9.88671875" style="4" customWidth="1"/>
    <col min="7" max="7" width="12.6640625" style="4" customWidth="1"/>
    <col min="8" max="16384" width="9.109375" style="4"/>
  </cols>
  <sheetData>
    <row r="1" spans="1:7" ht="15.6" x14ac:dyDescent="0.25">
      <c r="A1" s="233" t="s">
        <v>6</v>
      </c>
      <c r="B1" s="233"/>
      <c r="C1" s="234"/>
      <c r="D1" s="233"/>
      <c r="E1" s="233"/>
      <c r="F1" s="233"/>
      <c r="G1" s="233"/>
    </row>
    <row r="2" spans="1:7" ht="24.9" customHeight="1" x14ac:dyDescent="0.25">
      <c r="A2" s="47" t="s">
        <v>33</v>
      </c>
      <c r="B2" s="46"/>
      <c r="C2" s="235"/>
      <c r="D2" s="235"/>
      <c r="E2" s="235"/>
      <c r="F2" s="235"/>
      <c r="G2" s="236"/>
    </row>
    <row r="3" spans="1:7" ht="24.9" hidden="1" customHeight="1" x14ac:dyDescent="0.25">
      <c r="A3" s="47" t="s">
        <v>7</v>
      </c>
      <c r="B3" s="46"/>
      <c r="C3" s="235"/>
      <c r="D3" s="235"/>
      <c r="E3" s="235"/>
      <c r="F3" s="235"/>
      <c r="G3" s="236"/>
    </row>
    <row r="4" spans="1:7" ht="24.9" hidden="1" customHeight="1" x14ac:dyDescent="0.25">
      <c r="A4" s="47" t="s">
        <v>8</v>
      </c>
      <c r="B4" s="46"/>
      <c r="C4" s="235"/>
      <c r="D4" s="235"/>
      <c r="E4" s="235"/>
      <c r="F4" s="235"/>
      <c r="G4" s="236"/>
    </row>
    <row r="5" spans="1:7" hidden="1" x14ac:dyDescent="0.25">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81"/>
  <sheetViews>
    <sheetView workbookViewId="0">
      <pane ySplit="7" topLeftCell="A164" activePane="bottomLeft" state="frozen"/>
      <selection pane="bottomLeft" activeCell="E140" sqref="E140"/>
    </sheetView>
  </sheetViews>
  <sheetFormatPr defaultRowHeight="13.2" outlineLevelRow="1" x14ac:dyDescent="0.25"/>
  <cols>
    <col min="1" max="1" width="4.33203125" customWidth="1"/>
    <col min="2" max="2" width="14.44140625" style="62" customWidth="1"/>
    <col min="3" max="3" width="54.88671875" style="62" customWidth="1"/>
    <col min="4" max="4" width="18.21875" style="16" bestFit="1" customWidth="1"/>
    <col min="5" max="5" width="10.6640625" customWidth="1"/>
    <col min="6" max="6" width="9.88671875" customWidth="1"/>
    <col min="7" max="7" width="12.77734375" customWidth="1"/>
    <col min="8" max="21" width="0" hidden="1" customWidth="1"/>
    <col min="29" max="39" width="0" hidden="1" customWidth="1"/>
  </cols>
  <sheetData>
    <row r="1" spans="1:60" ht="15.75" customHeight="1" x14ac:dyDescent="0.3">
      <c r="A1" s="249" t="s">
        <v>6</v>
      </c>
      <c r="B1" s="249"/>
      <c r="C1" s="249"/>
      <c r="D1" s="249"/>
      <c r="E1" s="249"/>
      <c r="F1" s="249"/>
      <c r="G1" s="249"/>
      <c r="AE1" t="s">
        <v>61</v>
      </c>
    </row>
    <row r="2" spans="1:60" ht="25.05" customHeight="1" x14ac:dyDescent="0.25">
      <c r="A2" s="102" t="s">
        <v>60</v>
      </c>
      <c r="B2" s="100"/>
      <c r="C2" s="250" t="s">
        <v>38</v>
      </c>
      <c r="D2" s="251"/>
      <c r="E2" s="251"/>
      <c r="F2" s="251"/>
      <c r="G2" s="252"/>
      <c r="AE2" t="s">
        <v>62</v>
      </c>
    </row>
    <row r="3" spans="1:60" ht="25.05" hidden="1" customHeight="1" x14ac:dyDescent="0.25">
      <c r="A3" s="103" t="s">
        <v>7</v>
      </c>
      <c r="B3" s="101"/>
      <c r="C3" s="253"/>
      <c r="D3" s="254"/>
      <c r="E3" s="254"/>
      <c r="F3" s="254"/>
      <c r="G3" s="255"/>
      <c r="AE3" t="s">
        <v>63</v>
      </c>
    </row>
    <row r="4" spans="1:60" ht="25.05" hidden="1" customHeight="1" x14ac:dyDescent="0.25">
      <c r="A4" s="103" t="s">
        <v>8</v>
      </c>
      <c r="B4" s="101"/>
      <c r="C4" s="253"/>
      <c r="D4" s="254"/>
      <c r="E4" s="254"/>
      <c r="F4" s="254"/>
      <c r="G4" s="255"/>
      <c r="AE4" t="s">
        <v>64</v>
      </c>
    </row>
    <row r="5" spans="1:60" hidden="1" x14ac:dyDescent="0.25">
      <c r="A5" s="104" t="s">
        <v>65</v>
      </c>
      <c r="B5" s="105"/>
      <c r="C5" s="105"/>
      <c r="D5" s="150"/>
      <c r="E5" s="106"/>
      <c r="F5" s="106"/>
      <c r="G5" s="107"/>
      <c r="AE5" t="s">
        <v>66</v>
      </c>
    </row>
    <row r="7" spans="1:60" ht="39.6" x14ac:dyDescent="0.25">
      <c r="A7" s="112" t="s">
        <v>67</v>
      </c>
      <c r="B7" s="113" t="s">
        <v>68</v>
      </c>
      <c r="C7" s="113" t="s">
        <v>69</v>
      </c>
      <c r="D7" s="151" t="s">
        <v>70</v>
      </c>
      <c r="E7" s="112" t="s">
        <v>71</v>
      </c>
      <c r="F7" s="108" t="s">
        <v>72</v>
      </c>
      <c r="G7" s="126" t="s">
        <v>22</v>
      </c>
      <c r="H7" s="127" t="s">
        <v>23</v>
      </c>
      <c r="I7" s="127" t="s">
        <v>73</v>
      </c>
      <c r="J7" s="127" t="s">
        <v>24</v>
      </c>
      <c r="K7" s="127" t="s">
        <v>74</v>
      </c>
      <c r="L7" s="127" t="s">
        <v>75</v>
      </c>
      <c r="M7" s="127" t="s">
        <v>76</v>
      </c>
      <c r="N7" s="127" t="s">
        <v>77</v>
      </c>
      <c r="O7" s="127" t="s">
        <v>78</v>
      </c>
      <c r="P7" s="127" t="s">
        <v>79</v>
      </c>
      <c r="Q7" s="127" t="s">
        <v>80</v>
      </c>
      <c r="R7" s="127" t="s">
        <v>81</v>
      </c>
      <c r="S7" s="127" t="s">
        <v>82</v>
      </c>
      <c r="T7" s="127" t="s">
        <v>83</v>
      </c>
      <c r="U7" s="115" t="s">
        <v>84</v>
      </c>
    </row>
    <row r="8" spans="1:60" x14ac:dyDescent="0.25">
      <c r="A8" s="128" t="s">
        <v>85</v>
      </c>
      <c r="B8" s="129" t="s">
        <v>49</v>
      </c>
      <c r="C8" s="130" t="s">
        <v>50</v>
      </c>
      <c r="D8" s="152"/>
      <c r="E8" s="131"/>
      <c r="F8" s="132"/>
      <c r="G8" s="132">
        <f>SUMIF(AE9:AE34,"&lt;&gt;NOR",G9:G34)</f>
        <v>0</v>
      </c>
      <c r="H8" s="132"/>
      <c r="I8" s="132">
        <f>SUM(I9:I34)</f>
        <v>0</v>
      </c>
      <c r="J8" s="132"/>
      <c r="K8" s="132">
        <f>SUM(K9:K34)</f>
        <v>0</v>
      </c>
      <c r="L8" s="132"/>
      <c r="M8" s="132">
        <f>SUM(M9:M34)</f>
        <v>0</v>
      </c>
      <c r="N8" s="114"/>
      <c r="O8" s="114">
        <f>SUM(O9:O34)</f>
        <v>0</v>
      </c>
      <c r="P8" s="114"/>
      <c r="Q8" s="114">
        <f>SUM(Q9:Q34)</f>
        <v>233.09100000000001</v>
      </c>
      <c r="R8" s="114"/>
      <c r="S8" s="114"/>
      <c r="T8" s="128"/>
      <c r="U8" s="114">
        <f>SUM(U9:U34)</f>
        <v>156.49</v>
      </c>
      <c r="AE8" t="s">
        <v>86</v>
      </c>
    </row>
    <row r="9" spans="1:60" outlineLevel="1" x14ac:dyDescent="0.25">
      <c r="A9" s="110">
        <v>1</v>
      </c>
      <c r="B9" s="110" t="s">
        <v>87</v>
      </c>
      <c r="C9" s="143" t="s">
        <v>88</v>
      </c>
      <c r="D9" s="153" t="s">
        <v>89</v>
      </c>
      <c r="E9" s="120">
        <v>2500</v>
      </c>
      <c r="F9" s="123">
        <v>0</v>
      </c>
      <c r="G9" s="123">
        <f>ROUND(E9*F9,2)</f>
        <v>0</v>
      </c>
      <c r="H9" s="124"/>
      <c r="I9" s="123">
        <f>ROUND(E9*H9,2)</f>
        <v>0</v>
      </c>
      <c r="J9" s="124"/>
      <c r="K9" s="123">
        <f>ROUND(E9*J9,2)</f>
        <v>0</v>
      </c>
      <c r="L9" s="123">
        <v>0</v>
      </c>
      <c r="M9" s="123">
        <f>G9*(1+L9/100)</f>
        <v>0</v>
      </c>
      <c r="N9" s="116">
        <v>0</v>
      </c>
      <c r="O9" s="116">
        <f>ROUND(E9*N9,5)</f>
        <v>0</v>
      </c>
      <c r="P9" s="116">
        <v>0</v>
      </c>
      <c r="Q9" s="116">
        <f>ROUND(E9*P9,5)</f>
        <v>0</v>
      </c>
      <c r="R9" s="116"/>
      <c r="S9" s="116"/>
      <c r="T9" s="117">
        <v>1.2999999999999999E-2</v>
      </c>
      <c r="U9" s="116">
        <f>ROUND(E9*T9,2)</f>
        <v>32.5</v>
      </c>
      <c r="V9" s="109"/>
      <c r="W9" s="109"/>
      <c r="X9" s="109"/>
      <c r="Y9" s="109"/>
      <c r="Z9" s="109"/>
      <c r="AA9" s="109"/>
      <c r="AB9" s="109"/>
      <c r="AC9" s="109"/>
      <c r="AD9" s="109"/>
      <c r="AE9" s="109" t="s">
        <v>90</v>
      </c>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row>
    <row r="10" spans="1:60" outlineLevel="1" x14ac:dyDescent="0.25">
      <c r="A10" s="110"/>
      <c r="B10" s="110"/>
      <c r="C10" s="144" t="s">
        <v>91</v>
      </c>
      <c r="D10" s="154"/>
      <c r="E10" s="121">
        <v>2500</v>
      </c>
      <c r="F10" s="123"/>
      <c r="G10" s="123"/>
      <c r="H10" s="123"/>
      <c r="I10" s="123"/>
      <c r="J10" s="123"/>
      <c r="K10" s="123"/>
      <c r="L10" s="123"/>
      <c r="M10" s="123"/>
      <c r="N10" s="116"/>
      <c r="O10" s="116"/>
      <c r="P10" s="116"/>
      <c r="Q10" s="116"/>
      <c r="R10" s="116"/>
      <c r="S10" s="116"/>
      <c r="T10" s="117"/>
      <c r="U10" s="116"/>
      <c r="V10" s="109"/>
      <c r="W10" s="109"/>
      <c r="X10" s="109"/>
      <c r="Y10" s="109"/>
      <c r="Z10" s="109"/>
      <c r="AA10" s="109"/>
      <c r="AB10" s="109"/>
      <c r="AC10" s="109"/>
      <c r="AD10" s="109"/>
      <c r="AE10" s="109" t="s">
        <v>92</v>
      </c>
      <c r="AF10" s="109">
        <v>0</v>
      </c>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row>
    <row r="11" spans="1:60" outlineLevel="1" x14ac:dyDescent="0.25">
      <c r="A11" s="110">
        <v>2</v>
      </c>
      <c r="B11" s="110" t="s">
        <v>93</v>
      </c>
      <c r="C11" s="143" t="s">
        <v>94</v>
      </c>
      <c r="D11" s="153" t="s">
        <v>95</v>
      </c>
      <c r="E11" s="120">
        <v>146.16250000000002</v>
      </c>
      <c r="F11" s="123">
        <f>H11+J11</f>
        <v>0</v>
      </c>
      <c r="G11" s="123">
        <f>ROUND(E11*F11,2)</f>
        <v>0</v>
      </c>
      <c r="H11" s="124"/>
      <c r="I11" s="123">
        <f>ROUND(E11*H11,2)</f>
        <v>0</v>
      </c>
      <c r="J11" s="124"/>
      <c r="K11" s="123">
        <f>ROUND(E11*J11,2)</f>
        <v>0</v>
      </c>
      <c r="L11" s="123">
        <v>0</v>
      </c>
      <c r="M11" s="123">
        <f>G11*(1+L11/100)</f>
        <v>0</v>
      </c>
      <c r="N11" s="116">
        <v>0</v>
      </c>
      <c r="O11" s="116">
        <f>ROUND(E11*N11,5)</f>
        <v>0</v>
      </c>
      <c r="P11" s="116">
        <v>0</v>
      </c>
      <c r="Q11" s="116">
        <f>ROUND(E11*P11,5)</f>
        <v>0</v>
      </c>
      <c r="R11" s="116"/>
      <c r="S11" s="116"/>
      <c r="T11" s="117">
        <v>0.36499999999999999</v>
      </c>
      <c r="U11" s="116">
        <f>ROUND(E11*T11,2)</f>
        <v>53.35</v>
      </c>
      <c r="V11" s="109"/>
      <c r="W11" s="109"/>
      <c r="X11" s="109"/>
      <c r="Y11" s="109"/>
      <c r="Z11" s="109"/>
      <c r="AA11" s="109"/>
      <c r="AB11" s="109"/>
      <c r="AC11" s="109"/>
      <c r="AD11" s="109"/>
      <c r="AE11" s="109" t="s">
        <v>90</v>
      </c>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row>
    <row r="12" spans="1:60" outlineLevel="1" x14ac:dyDescent="0.25">
      <c r="A12" s="110"/>
      <c r="B12" s="110"/>
      <c r="C12" s="144" t="s">
        <v>96</v>
      </c>
      <c r="D12" s="154"/>
      <c r="E12" s="121">
        <v>42.35</v>
      </c>
      <c r="F12" s="123"/>
      <c r="G12" s="123"/>
      <c r="H12" s="123"/>
      <c r="I12" s="123"/>
      <c r="J12" s="123"/>
      <c r="K12" s="123"/>
      <c r="L12" s="123"/>
      <c r="M12" s="123"/>
      <c r="N12" s="116"/>
      <c r="O12" s="116"/>
      <c r="P12" s="116"/>
      <c r="Q12" s="116"/>
      <c r="R12" s="116"/>
      <c r="S12" s="116"/>
      <c r="T12" s="117"/>
      <c r="U12" s="116"/>
      <c r="V12" s="109"/>
      <c r="W12" s="109"/>
      <c r="X12" s="109"/>
      <c r="Y12" s="109"/>
      <c r="Z12" s="109"/>
      <c r="AA12" s="109"/>
      <c r="AB12" s="109"/>
      <c r="AC12" s="109"/>
      <c r="AD12" s="109"/>
      <c r="AE12" s="109" t="s">
        <v>92</v>
      </c>
      <c r="AF12" s="109">
        <v>0</v>
      </c>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row>
    <row r="13" spans="1:60" outlineLevel="1" x14ac:dyDescent="0.25">
      <c r="A13" s="110"/>
      <c r="B13" s="110"/>
      <c r="C13" s="144" t="s">
        <v>97</v>
      </c>
      <c r="D13" s="154"/>
      <c r="E13" s="121">
        <v>21</v>
      </c>
      <c r="F13" s="123"/>
      <c r="G13" s="123"/>
      <c r="H13" s="123"/>
      <c r="I13" s="123"/>
      <c r="J13" s="123"/>
      <c r="K13" s="123"/>
      <c r="L13" s="123"/>
      <c r="M13" s="123"/>
      <c r="N13" s="116"/>
      <c r="O13" s="116"/>
      <c r="P13" s="116"/>
      <c r="Q13" s="116"/>
      <c r="R13" s="116"/>
      <c r="S13" s="116"/>
      <c r="T13" s="117"/>
      <c r="U13" s="116"/>
      <c r="V13" s="109"/>
      <c r="W13" s="109"/>
      <c r="X13" s="109"/>
      <c r="Y13" s="109"/>
      <c r="Z13" s="109"/>
      <c r="AA13" s="109"/>
      <c r="AB13" s="109"/>
      <c r="AC13" s="109"/>
      <c r="AD13" s="109"/>
      <c r="AE13" s="109" t="s">
        <v>92</v>
      </c>
      <c r="AF13" s="109">
        <v>0</v>
      </c>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row>
    <row r="14" spans="1:60" outlineLevel="1" x14ac:dyDescent="0.25">
      <c r="A14" s="110"/>
      <c r="B14" s="110"/>
      <c r="C14" s="144" t="s">
        <v>98</v>
      </c>
      <c r="D14" s="154"/>
      <c r="E14" s="121">
        <v>7.4024999999999999</v>
      </c>
      <c r="F14" s="123"/>
      <c r="G14" s="123"/>
      <c r="H14" s="123"/>
      <c r="I14" s="123"/>
      <c r="J14" s="123"/>
      <c r="K14" s="123"/>
      <c r="L14" s="123"/>
      <c r="M14" s="123"/>
      <c r="N14" s="116"/>
      <c r="O14" s="116"/>
      <c r="P14" s="116"/>
      <c r="Q14" s="116"/>
      <c r="R14" s="116"/>
      <c r="S14" s="116"/>
      <c r="T14" s="117"/>
      <c r="U14" s="116"/>
      <c r="V14" s="109"/>
      <c r="W14" s="109"/>
      <c r="X14" s="109"/>
      <c r="Y14" s="109"/>
      <c r="Z14" s="109"/>
      <c r="AA14" s="109"/>
      <c r="AB14" s="109"/>
      <c r="AC14" s="109"/>
      <c r="AD14" s="109"/>
      <c r="AE14" s="109" t="s">
        <v>92</v>
      </c>
      <c r="AF14" s="109">
        <v>0</v>
      </c>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row>
    <row r="15" spans="1:60" outlineLevel="1" x14ac:dyDescent="0.25">
      <c r="A15" s="110"/>
      <c r="B15" s="110"/>
      <c r="C15" s="144" t="s">
        <v>99</v>
      </c>
      <c r="D15" s="154"/>
      <c r="E15" s="121">
        <v>12.6</v>
      </c>
      <c r="F15" s="123"/>
      <c r="G15" s="123"/>
      <c r="H15" s="123"/>
      <c r="I15" s="123"/>
      <c r="J15" s="123"/>
      <c r="K15" s="123"/>
      <c r="L15" s="123"/>
      <c r="M15" s="123"/>
      <c r="N15" s="116"/>
      <c r="O15" s="116"/>
      <c r="P15" s="116"/>
      <c r="Q15" s="116"/>
      <c r="R15" s="116"/>
      <c r="S15" s="116"/>
      <c r="T15" s="117"/>
      <c r="U15" s="116"/>
      <c r="V15" s="109"/>
      <c r="W15" s="109"/>
      <c r="X15" s="109"/>
      <c r="Y15" s="109"/>
      <c r="Z15" s="109"/>
      <c r="AA15" s="109"/>
      <c r="AB15" s="109"/>
      <c r="AC15" s="109"/>
      <c r="AD15" s="109"/>
      <c r="AE15" s="109" t="s">
        <v>92</v>
      </c>
      <c r="AF15" s="109">
        <v>0</v>
      </c>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row>
    <row r="16" spans="1:60" outlineLevel="1" x14ac:dyDescent="0.25">
      <c r="A16" s="110"/>
      <c r="B16" s="110"/>
      <c r="C16" s="144" t="s">
        <v>100</v>
      </c>
      <c r="D16" s="154"/>
      <c r="E16" s="121">
        <v>44.66</v>
      </c>
      <c r="F16" s="123"/>
      <c r="G16" s="123"/>
      <c r="H16" s="123"/>
      <c r="I16" s="123"/>
      <c r="J16" s="123"/>
      <c r="K16" s="123"/>
      <c r="L16" s="123"/>
      <c r="M16" s="123"/>
      <c r="N16" s="116"/>
      <c r="O16" s="116"/>
      <c r="P16" s="116"/>
      <c r="Q16" s="116"/>
      <c r="R16" s="116"/>
      <c r="S16" s="116"/>
      <c r="T16" s="117"/>
      <c r="U16" s="116"/>
      <c r="V16" s="109"/>
      <c r="W16" s="109"/>
      <c r="X16" s="109"/>
      <c r="Y16" s="109"/>
      <c r="Z16" s="109"/>
      <c r="AA16" s="109"/>
      <c r="AB16" s="109"/>
      <c r="AC16" s="109"/>
      <c r="AD16" s="109"/>
      <c r="AE16" s="109" t="s">
        <v>92</v>
      </c>
      <c r="AF16" s="109">
        <v>0</v>
      </c>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row>
    <row r="17" spans="1:60" outlineLevel="1" x14ac:dyDescent="0.25">
      <c r="A17" s="110"/>
      <c r="B17" s="110"/>
      <c r="C17" s="144" t="s">
        <v>101</v>
      </c>
      <c r="D17" s="154"/>
      <c r="E17" s="121">
        <v>18.149999999999999</v>
      </c>
      <c r="F17" s="123"/>
      <c r="G17" s="123"/>
      <c r="H17" s="123"/>
      <c r="I17" s="123"/>
      <c r="J17" s="123"/>
      <c r="K17" s="123"/>
      <c r="L17" s="123"/>
      <c r="M17" s="123"/>
      <c r="N17" s="116"/>
      <c r="O17" s="116"/>
      <c r="P17" s="116"/>
      <c r="Q17" s="116"/>
      <c r="R17" s="116"/>
      <c r="S17" s="116"/>
      <c r="T17" s="117"/>
      <c r="U17" s="116"/>
      <c r="V17" s="109"/>
      <c r="W17" s="109"/>
      <c r="X17" s="109"/>
      <c r="Y17" s="109"/>
      <c r="Z17" s="109"/>
      <c r="AA17" s="109"/>
      <c r="AB17" s="109"/>
      <c r="AC17" s="109"/>
      <c r="AD17" s="109"/>
      <c r="AE17" s="109" t="s">
        <v>92</v>
      </c>
      <c r="AF17" s="109">
        <v>0</v>
      </c>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row>
    <row r="18" spans="1:60" outlineLevel="1" x14ac:dyDescent="0.25">
      <c r="A18" s="110">
        <v>3</v>
      </c>
      <c r="B18" s="110" t="s">
        <v>102</v>
      </c>
      <c r="C18" s="143" t="s">
        <v>103</v>
      </c>
      <c r="D18" s="153" t="s">
        <v>89</v>
      </c>
      <c r="E18" s="120">
        <v>100</v>
      </c>
      <c r="F18" s="123">
        <f>H18+J18</f>
        <v>0</v>
      </c>
      <c r="G18" s="123">
        <f>ROUND(E18*F18,2)</f>
        <v>0</v>
      </c>
      <c r="H18" s="124"/>
      <c r="I18" s="123">
        <f>ROUND(E18*H18,2)</f>
        <v>0</v>
      </c>
      <c r="J18" s="124"/>
      <c r="K18" s="123">
        <f>ROUND(E18*J18,2)</f>
        <v>0</v>
      </c>
      <c r="L18" s="123">
        <v>0</v>
      </c>
      <c r="M18" s="123">
        <f>G18*(1+L18/100)</f>
        <v>0</v>
      </c>
      <c r="N18" s="116">
        <v>0</v>
      </c>
      <c r="O18" s="116">
        <f>ROUND(E18*N18,5)</f>
        <v>0</v>
      </c>
      <c r="P18" s="116">
        <v>0.22</v>
      </c>
      <c r="Q18" s="116">
        <f>ROUND(E18*P18,5)</f>
        <v>22</v>
      </c>
      <c r="R18" s="116"/>
      <c r="S18" s="116"/>
      <c r="T18" s="117">
        <v>4.9000000000000002E-2</v>
      </c>
      <c r="U18" s="116">
        <f>ROUND(E18*T18,2)</f>
        <v>4.9000000000000004</v>
      </c>
      <c r="V18" s="109"/>
      <c r="W18" s="109"/>
      <c r="X18" s="109"/>
      <c r="Y18" s="109"/>
      <c r="Z18" s="109"/>
      <c r="AA18" s="109"/>
      <c r="AB18" s="109"/>
      <c r="AC18" s="109"/>
      <c r="AD18" s="109"/>
      <c r="AE18" s="109" t="s">
        <v>90</v>
      </c>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row>
    <row r="19" spans="1:60" outlineLevel="1" x14ac:dyDescent="0.25">
      <c r="A19" s="110"/>
      <c r="B19" s="110"/>
      <c r="C19" s="144" t="s">
        <v>104</v>
      </c>
      <c r="D19" s="154"/>
      <c r="E19" s="121">
        <v>100</v>
      </c>
      <c r="F19" s="123"/>
      <c r="G19" s="123"/>
      <c r="H19" s="123"/>
      <c r="I19" s="123"/>
      <c r="J19" s="123"/>
      <c r="K19" s="123"/>
      <c r="L19" s="123"/>
      <c r="M19" s="123"/>
      <c r="N19" s="116"/>
      <c r="O19" s="116"/>
      <c r="P19" s="116"/>
      <c r="Q19" s="116"/>
      <c r="R19" s="116"/>
      <c r="S19" s="116"/>
      <c r="T19" s="117"/>
      <c r="U19" s="116"/>
      <c r="V19" s="109"/>
      <c r="W19" s="109"/>
      <c r="X19" s="109"/>
      <c r="Y19" s="109"/>
      <c r="Z19" s="109"/>
      <c r="AA19" s="109"/>
      <c r="AB19" s="109"/>
      <c r="AC19" s="109"/>
      <c r="AD19" s="109"/>
      <c r="AE19" s="109" t="s">
        <v>92</v>
      </c>
      <c r="AF19" s="109">
        <v>0</v>
      </c>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row>
    <row r="20" spans="1:60" outlineLevel="1" x14ac:dyDescent="0.25">
      <c r="A20" s="110">
        <v>4</v>
      </c>
      <c r="B20" s="110" t="s">
        <v>105</v>
      </c>
      <c r="C20" s="143" t="s">
        <v>106</v>
      </c>
      <c r="D20" s="153" t="s">
        <v>107</v>
      </c>
      <c r="E20" s="120">
        <v>36</v>
      </c>
      <c r="F20" s="123">
        <f>H20+J20</f>
        <v>0</v>
      </c>
      <c r="G20" s="123">
        <f>ROUND(E20*F20,2)</f>
        <v>0</v>
      </c>
      <c r="H20" s="124"/>
      <c r="I20" s="123">
        <f>ROUND(E20*H20,2)</f>
        <v>0</v>
      </c>
      <c r="J20" s="124"/>
      <c r="K20" s="123">
        <f>ROUND(E20*J20,2)</f>
        <v>0</v>
      </c>
      <c r="L20" s="123">
        <v>0</v>
      </c>
      <c r="M20" s="123">
        <f>G20*(1+L20/100)</f>
        <v>0</v>
      </c>
      <c r="N20" s="116">
        <v>0</v>
      </c>
      <c r="O20" s="116">
        <f>ROUND(E20*N20,5)</f>
        <v>0</v>
      </c>
      <c r="P20" s="116">
        <v>0.27</v>
      </c>
      <c r="Q20" s="116">
        <f>ROUND(E20*P20,5)</f>
        <v>9.7200000000000006</v>
      </c>
      <c r="R20" s="116"/>
      <c r="S20" s="116"/>
      <c r="T20" s="117">
        <v>0.123</v>
      </c>
      <c r="U20" s="116">
        <f>ROUND(E20*T20,2)</f>
        <v>4.43</v>
      </c>
      <c r="V20" s="109"/>
      <c r="W20" s="109"/>
      <c r="X20" s="109"/>
      <c r="Y20" s="109"/>
      <c r="Z20" s="109"/>
      <c r="AA20" s="109"/>
      <c r="AB20" s="109"/>
      <c r="AC20" s="109"/>
      <c r="AD20" s="109"/>
      <c r="AE20" s="109" t="s">
        <v>108</v>
      </c>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row>
    <row r="21" spans="1:60" outlineLevel="1" x14ac:dyDescent="0.25">
      <c r="A21" s="110"/>
      <c r="B21" s="110"/>
      <c r="C21" s="144" t="s">
        <v>109</v>
      </c>
      <c r="D21" s="154"/>
      <c r="E21" s="121">
        <v>10</v>
      </c>
      <c r="F21" s="123"/>
      <c r="G21" s="123"/>
      <c r="H21" s="123"/>
      <c r="I21" s="123"/>
      <c r="J21" s="123"/>
      <c r="K21" s="123"/>
      <c r="L21" s="123"/>
      <c r="M21" s="123"/>
      <c r="N21" s="116"/>
      <c r="O21" s="116"/>
      <c r="P21" s="116"/>
      <c r="Q21" s="116"/>
      <c r="R21" s="116"/>
      <c r="S21" s="116"/>
      <c r="T21" s="117"/>
      <c r="U21" s="116"/>
      <c r="V21" s="109"/>
      <c r="W21" s="109"/>
      <c r="X21" s="109"/>
      <c r="Y21" s="109"/>
      <c r="Z21" s="109"/>
      <c r="AA21" s="109"/>
      <c r="AB21" s="109"/>
      <c r="AC21" s="109"/>
      <c r="AD21" s="109"/>
      <c r="AE21" s="109" t="s">
        <v>92</v>
      </c>
      <c r="AF21" s="109">
        <v>0</v>
      </c>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row>
    <row r="22" spans="1:60" outlineLevel="1" x14ac:dyDescent="0.25">
      <c r="A22" s="110"/>
      <c r="B22" s="110"/>
      <c r="C22" s="144" t="s">
        <v>110</v>
      </c>
      <c r="D22" s="154"/>
      <c r="E22" s="121">
        <v>26</v>
      </c>
      <c r="F22" s="123"/>
      <c r="G22" s="123"/>
      <c r="H22" s="123"/>
      <c r="I22" s="123"/>
      <c r="J22" s="123"/>
      <c r="K22" s="123"/>
      <c r="L22" s="123"/>
      <c r="M22" s="123"/>
      <c r="N22" s="116"/>
      <c r="O22" s="116"/>
      <c r="P22" s="116"/>
      <c r="Q22" s="116"/>
      <c r="R22" s="116"/>
      <c r="S22" s="116"/>
      <c r="T22" s="117"/>
      <c r="U22" s="116"/>
      <c r="V22" s="109"/>
      <c r="W22" s="109"/>
      <c r="X22" s="109"/>
      <c r="Y22" s="109"/>
      <c r="Z22" s="109"/>
      <c r="AA22" s="109"/>
      <c r="AB22" s="109"/>
      <c r="AC22" s="109"/>
      <c r="AD22" s="109"/>
      <c r="AE22" s="109" t="s">
        <v>92</v>
      </c>
      <c r="AF22" s="109">
        <v>0</v>
      </c>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row>
    <row r="23" spans="1:60" outlineLevel="1" x14ac:dyDescent="0.25">
      <c r="A23" s="110">
        <v>5</v>
      </c>
      <c r="B23" s="110" t="s">
        <v>111</v>
      </c>
      <c r="C23" s="143" t="s">
        <v>112</v>
      </c>
      <c r="D23" s="153" t="s">
        <v>89</v>
      </c>
      <c r="E23" s="120">
        <v>50</v>
      </c>
      <c r="F23" s="123">
        <f>H23+J23</f>
        <v>0</v>
      </c>
      <c r="G23" s="123">
        <f>ROUND(E23*F23,2)</f>
        <v>0</v>
      </c>
      <c r="H23" s="124"/>
      <c r="I23" s="123">
        <f>ROUND(E23*H23,2)</f>
        <v>0</v>
      </c>
      <c r="J23" s="124"/>
      <c r="K23" s="123">
        <f>ROUND(E23*J23,2)</f>
        <v>0</v>
      </c>
      <c r="L23" s="123">
        <v>0</v>
      </c>
      <c r="M23" s="123">
        <f>G23*(1+L23/100)</f>
        <v>0</v>
      </c>
      <c r="N23" s="116">
        <v>0</v>
      </c>
      <c r="O23" s="116">
        <f>ROUND(E23*N23,5)</f>
        <v>0</v>
      </c>
      <c r="P23" s="116">
        <v>0.24</v>
      </c>
      <c r="Q23" s="116">
        <f>ROUND(E23*P23,5)</f>
        <v>12</v>
      </c>
      <c r="R23" s="116"/>
      <c r="S23" s="116"/>
      <c r="T23" s="117">
        <v>0.03</v>
      </c>
      <c r="U23" s="116">
        <f>ROUND(E23*T23,2)</f>
        <v>1.5</v>
      </c>
      <c r="V23" s="109"/>
      <c r="W23" s="109"/>
      <c r="X23" s="109"/>
      <c r="Y23" s="109"/>
      <c r="Z23" s="109"/>
      <c r="AA23" s="109"/>
      <c r="AB23" s="109"/>
      <c r="AC23" s="109"/>
      <c r="AD23" s="109"/>
      <c r="AE23" s="109" t="s">
        <v>90</v>
      </c>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row>
    <row r="24" spans="1:60" outlineLevel="1" x14ac:dyDescent="0.25">
      <c r="A24" s="110"/>
      <c r="B24" s="110"/>
      <c r="C24" s="144" t="s">
        <v>113</v>
      </c>
      <c r="D24" s="154"/>
      <c r="E24" s="121">
        <v>50</v>
      </c>
      <c r="F24" s="123"/>
      <c r="G24" s="123"/>
      <c r="H24" s="123"/>
      <c r="I24" s="123"/>
      <c r="J24" s="123"/>
      <c r="K24" s="123"/>
      <c r="L24" s="123"/>
      <c r="M24" s="123"/>
      <c r="N24" s="116"/>
      <c r="O24" s="116"/>
      <c r="P24" s="116"/>
      <c r="Q24" s="116"/>
      <c r="R24" s="116"/>
      <c r="S24" s="116"/>
      <c r="T24" s="117"/>
      <c r="U24" s="116"/>
      <c r="V24" s="109"/>
      <c r="W24" s="109"/>
      <c r="X24" s="109"/>
      <c r="Y24" s="109"/>
      <c r="Z24" s="109"/>
      <c r="AA24" s="109"/>
      <c r="AB24" s="109"/>
      <c r="AC24" s="109"/>
      <c r="AD24" s="109"/>
      <c r="AE24" s="109" t="s">
        <v>92</v>
      </c>
      <c r="AF24" s="109">
        <v>0</v>
      </c>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row>
    <row r="25" spans="1:60" outlineLevel="1" x14ac:dyDescent="0.25">
      <c r="A25" s="110">
        <v>6</v>
      </c>
      <c r="B25" s="110" t="s">
        <v>114</v>
      </c>
      <c r="C25" s="143" t="s">
        <v>115</v>
      </c>
      <c r="D25" s="153" t="s">
        <v>89</v>
      </c>
      <c r="E25" s="120">
        <v>725.5</v>
      </c>
      <c r="F25" s="123">
        <f>H25+J25</f>
        <v>0</v>
      </c>
      <c r="G25" s="123">
        <f>ROUND(E25*F25,2)</f>
        <v>0</v>
      </c>
      <c r="H25" s="124"/>
      <c r="I25" s="123">
        <f>ROUND(E25*H25,2)</f>
        <v>0</v>
      </c>
      <c r="J25" s="124"/>
      <c r="K25" s="123">
        <f>ROUND(E25*J25,2)</f>
        <v>0</v>
      </c>
      <c r="L25" s="123">
        <v>0</v>
      </c>
      <c r="M25" s="123">
        <f>G25*(1+L25/100)</f>
        <v>0</v>
      </c>
      <c r="N25" s="116">
        <v>0</v>
      </c>
      <c r="O25" s="116">
        <f>ROUND(E25*N25,5)</f>
        <v>0</v>
      </c>
      <c r="P25" s="116">
        <v>0.24199999999999999</v>
      </c>
      <c r="Q25" s="116">
        <f>ROUND(E25*P25,5)</f>
        <v>175.571</v>
      </c>
      <c r="R25" s="116"/>
      <c r="S25" s="116"/>
      <c r="T25" s="117">
        <v>4.6899999999999997E-2</v>
      </c>
      <c r="U25" s="116">
        <f>ROUND(E25*T25,2)</f>
        <v>34.03</v>
      </c>
      <c r="V25" s="109"/>
      <c r="W25" s="109"/>
      <c r="X25" s="109"/>
      <c r="Y25" s="109"/>
      <c r="Z25" s="109"/>
      <c r="AA25" s="109"/>
      <c r="AB25" s="109"/>
      <c r="AC25" s="109"/>
      <c r="AD25" s="109"/>
      <c r="AE25" s="109" t="s">
        <v>90</v>
      </c>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row>
    <row r="26" spans="1:60" outlineLevel="1" x14ac:dyDescent="0.25">
      <c r="A26" s="110"/>
      <c r="B26" s="110"/>
      <c r="C26" s="144" t="s">
        <v>116</v>
      </c>
      <c r="D26" s="154"/>
      <c r="E26" s="121">
        <v>490</v>
      </c>
      <c r="F26" s="123"/>
      <c r="G26" s="123"/>
      <c r="H26" s="123"/>
      <c r="I26" s="123"/>
      <c r="J26" s="123"/>
      <c r="K26" s="123"/>
      <c r="L26" s="123"/>
      <c r="M26" s="123"/>
      <c r="N26" s="116"/>
      <c r="O26" s="116"/>
      <c r="P26" s="116"/>
      <c r="Q26" s="116"/>
      <c r="R26" s="116"/>
      <c r="S26" s="116"/>
      <c r="T26" s="117"/>
      <c r="U26" s="116"/>
      <c r="V26" s="109"/>
      <c r="W26" s="109"/>
      <c r="X26" s="109"/>
      <c r="Y26" s="109"/>
      <c r="Z26" s="109"/>
      <c r="AA26" s="109"/>
      <c r="AB26" s="109"/>
      <c r="AC26" s="109"/>
      <c r="AD26" s="109"/>
      <c r="AE26" s="109" t="s">
        <v>92</v>
      </c>
      <c r="AF26" s="109">
        <v>0</v>
      </c>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row>
    <row r="27" spans="1:60" outlineLevel="1" x14ac:dyDescent="0.25">
      <c r="A27" s="110"/>
      <c r="B27" s="110"/>
      <c r="C27" s="144" t="s">
        <v>117</v>
      </c>
      <c r="D27" s="154"/>
      <c r="E27" s="121">
        <v>235.5</v>
      </c>
      <c r="F27" s="123"/>
      <c r="G27" s="123"/>
      <c r="H27" s="123"/>
      <c r="I27" s="123"/>
      <c r="J27" s="123"/>
      <c r="K27" s="123"/>
      <c r="L27" s="123"/>
      <c r="M27" s="123"/>
      <c r="N27" s="116"/>
      <c r="O27" s="116"/>
      <c r="P27" s="116"/>
      <c r="Q27" s="116"/>
      <c r="R27" s="116"/>
      <c r="S27" s="116"/>
      <c r="T27" s="117"/>
      <c r="U27" s="116"/>
      <c r="V27" s="109"/>
      <c r="W27" s="109"/>
      <c r="X27" s="109"/>
      <c r="Y27" s="109"/>
      <c r="Z27" s="109"/>
      <c r="AA27" s="109"/>
      <c r="AB27" s="109"/>
      <c r="AC27" s="109"/>
      <c r="AD27" s="109"/>
      <c r="AE27" s="109" t="s">
        <v>92</v>
      </c>
      <c r="AF27" s="109">
        <v>0</v>
      </c>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row>
    <row r="28" spans="1:60" outlineLevel="1" x14ac:dyDescent="0.25">
      <c r="A28" s="110">
        <v>7</v>
      </c>
      <c r="B28" s="110" t="s">
        <v>118</v>
      </c>
      <c r="C28" s="143" t="s">
        <v>119</v>
      </c>
      <c r="D28" s="153" t="s">
        <v>89</v>
      </c>
      <c r="E28" s="120">
        <v>100</v>
      </c>
      <c r="F28" s="123">
        <f>H28+J28</f>
        <v>0</v>
      </c>
      <c r="G28" s="123">
        <f>ROUND(E28*F28,2)</f>
        <v>0</v>
      </c>
      <c r="H28" s="124"/>
      <c r="I28" s="123">
        <f>ROUND(E28*H28,2)</f>
        <v>0</v>
      </c>
      <c r="J28" s="124"/>
      <c r="K28" s="123">
        <f>ROUND(E28*J28,2)</f>
        <v>0</v>
      </c>
      <c r="L28" s="123">
        <v>0</v>
      </c>
      <c r="M28" s="123">
        <f>G28*(1+L28/100)</f>
        <v>0</v>
      </c>
      <c r="N28" s="116">
        <v>0</v>
      </c>
      <c r="O28" s="116">
        <f>ROUND(E28*N28,5)</f>
        <v>0</v>
      </c>
      <c r="P28" s="116">
        <v>0.13800000000000001</v>
      </c>
      <c r="Q28" s="116">
        <f>ROUND(E28*P28,5)</f>
        <v>13.8</v>
      </c>
      <c r="R28" s="116"/>
      <c r="S28" s="116"/>
      <c r="T28" s="117">
        <v>0.16</v>
      </c>
      <c r="U28" s="116">
        <f>ROUND(E28*T28,2)</f>
        <v>16</v>
      </c>
      <c r="V28" s="109"/>
      <c r="W28" s="109"/>
      <c r="X28" s="109"/>
      <c r="Y28" s="109"/>
      <c r="Z28" s="109"/>
      <c r="AA28" s="109"/>
      <c r="AB28" s="109"/>
      <c r="AC28" s="109"/>
      <c r="AD28" s="109"/>
      <c r="AE28" s="109" t="s">
        <v>90</v>
      </c>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row>
    <row r="29" spans="1:60" outlineLevel="1" x14ac:dyDescent="0.25">
      <c r="A29" s="110"/>
      <c r="B29" s="110"/>
      <c r="C29" s="144" t="s">
        <v>104</v>
      </c>
      <c r="D29" s="154"/>
      <c r="E29" s="121">
        <v>100</v>
      </c>
      <c r="F29" s="123"/>
      <c r="G29" s="123"/>
      <c r="H29" s="123"/>
      <c r="I29" s="123"/>
      <c r="J29" s="123"/>
      <c r="K29" s="123"/>
      <c r="L29" s="123"/>
      <c r="M29" s="123"/>
      <c r="N29" s="116"/>
      <c r="O29" s="116"/>
      <c r="P29" s="116"/>
      <c r="Q29" s="116"/>
      <c r="R29" s="116"/>
      <c r="S29" s="116"/>
      <c r="T29" s="117"/>
      <c r="U29" s="116"/>
      <c r="V29" s="109"/>
      <c r="W29" s="109"/>
      <c r="X29" s="109"/>
      <c r="Y29" s="109"/>
      <c r="Z29" s="109"/>
      <c r="AA29" s="109"/>
      <c r="AB29" s="109"/>
      <c r="AC29" s="109"/>
      <c r="AD29" s="109"/>
      <c r="AE29" s="109" t="s">
        <v>92</v>
      </c>
      <c r="AF29" s="109">
        <v>0</v>
      </c>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row>
    <row r="30" spans="1:60" outlineLevel="1" x14ac:dyDescent="0.25">
      <c r="A30" s="110">
        <v>8</v>
      </c>
      <c r="B30" s="110" t="s">
        <v>120</v>
      </c>
      <c r="C30" s="143" t="s">
        <v>121</v>
      </c>
      <c r="D30" s="153" t="s">
        <v>95</v>
      </c>
      <c r="E30" s="120">
        <v>9.7110000000000003</v>
      </c>
      <c r="F30" s="123">
        <f>H30+J30</f>
        <v>0</v>
      </c>
      <c r="G30" s="123">
        <f>ROUND(E30*F30,2)</f>
        <v>0</v>
      </c>
      <c r="H30" s="124"/>
      <c r="I30" s="123">
        <f>ROUND(E30*H30,2)</f>
        <v>0</v>
      </c>
      <c r="J30" s="124"/>
      <c r="K30" s="123">
        <f>ROUND(E30*J30,2)</f>
        <v>0</v>
      </c>
      <c r="L30" s="123">
        <v>0</v>
      </c>
      <c r="M30" s="123">
        <f>G30*(1+L30/100)</f>
        <v>0</v>
      </c>
      <c r="N30" s="116">
        <v>0</v>
      </c>
      <c r="O30" s="116">
        <f>ROUND(E30*N30,5)</f>
        <v>0</v>
      </c>
      <c r="P30" s="116">
        <v>0</v>
      </c>
      <c r="Q30" s="116">
        <f>ROUND(E30*P30,5)</f>
        <v>0</v>
      </c>
      <c r="R30" s="116"/>
      <c r="S30" s="116"/>
      <c r="T30" s="117">
        <v>0.13200000000000001</v>
      </c>
      <c r="U30" s="116">
        <f>ROUND(E30*T30,2)</f>
        <v>1.28</v>
      </c>
      <c r="V30" s="109"/>
      <c r="W30" s="109"/>
      <c r="X30" s="109"/>
      <c r="Y30" s="109"/>
      <c r="Z30" s="109"/>
      <c r="AA30" s="109"/>
      <c r="AB30" s="109"/>
      <c r="AC30" s="109"/>
      <c r="AD30" s="109"/>
      <c r="AE30" s="109" t="s">
        <v>90</v>
      </c>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row>
    <row r="31" spans="1:60" outlineLevel="1" x14ac:dyDescent="0.25">
      <c r="A31" s="110"/>
      <c r="B31" s="110"/>
      <c r="C31" s="144" t="s">
        <v>122</v>
      </c>
      <c r="D31" s="154"/>
      <c r="E31" s="121">
        <v>9.7110000000000003</v>
      </c>
      <c r="F31" s="123"/>
      <c r="G31" s="123"/>
      <c r="H31" s="123"/>
      <c r="I31" s="123"/>
      <c r="J31" s="123"/>
      <c r="K31" s="123"/>
      <c r="L31" s="123"/>
      <c r="M31" s="123"/>
      <c r="N31" s="116"/>
      <c r="O31" s="116"/>
      <c r="P31" s="116"/>
      <c r="Q31" s="116"/>
      <c r="R31" s="116"/>
      <c r="S31" s="116"/>
      <c r="T31" s="117"/>
      <c r="U31" s="116"/>
      <c r="V31" s="109"/>
      <c r="W31" s="109"/>
      <c r="X31" s="109"/>
      <c r="Y31" s="109"/>
      <c r="Z31" s="109"/>
      <c r="AA31" s="109"/>
      <c r="AB31" s="109"/>
      <c r="AC31" s="109"/>
      <c r="AD31" s="109"/>
      <c r="AE31" s="109" t="s">
        <v>92</v>
      </c>
      <c r="AF31" s="109">
        <v>0</v>
      </c>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row>
    <row r="32" spans="1:60" outlineLevel="1" x14ac:dyDescent="0.25">
      <c r="A32" s="110">
        <v>9</v>
      </c>
      <c r="B32" s="110" t="s">
        <v>123</v>
      </c>
      <c r="C32" s="143" t="s">
        <v>124</v>
      </c>
      <c r="D32" s="153" t="s">
        <v>95</v>
      </c>
      <c r="E32" s="120">
        <v>146</v>
      </c>
      <c r="F32" s="123">
        <f>H32+J32</f>
        <v>0</v>
      </c>
      <c r="G32" s="123">
        <f>ROUND(E32*F32,2)</f>
        <v>0</v>
      </c>
      <c r="H32" s="124"/>
      <c r="I32" s="123">
        <f>ROUND(E32*H32,2)</f>
        <v>0</v>
      </c>
      <c r="J32" s="124"/>
      <c r="K32" s="123">
        <f>ROUND(E32*J32,2)</f>
        <v>0</v>
      </c>
      <c r="L32" s="123">
        <v>0</v>
      </c>
      <c r="M32" s="123">
        <f>G32*(1+L32/100)</f>
        <v>0</v>
      </c>
      <c r="N32" s="116">
        <v>0</v>
      </c>
      <c r="O32" s="116">
        <f>ROUND(E32*N32,5)</f>
        <v>0</v>
      </c>
      <c r="P32" s="116">
        <v>0</v>
      </c>
      <c r="Q32" s="116">
        <f>ROUND(E32*P32,5)</f>
        <v>0</v>
      </c>
      <c r="R32" s="116"/>
      <c r="S32" s="116"/>
      <c r="T32" s="117">
        <v>5.1999999999999998E-3</v>
      </c>
      <c r="U32" s="116">
        <f>ROUND(E32*T32,2)</f>
        <v>0.76</v>
      </c>
      <c r="V32" s="109"/>
      <c r="W32" s="109"/>
      <c r="X32" s="109"/>
      <c r="Y32" s="109"/>
      <c r="Z32" s="109"/>
      <c r="AA32" s="109"/>
      <c r="AB32" s="109"/>
      <c r="AC32" s="109"/>
      <c r="AD32" s="109"/>
      <c r="AE32" s="109" t="s">
        <v>90</v>
      </c>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row>
    <row r="33" spans="1:60" outlineLevel="1" x14ac:dyDescent="0.25">
      <c r="A33" s="110">
        <v>10</v>
      </c>
      <c r="B33" s="110" t="s">
        <v>125</v>
      </c>
      <c r="C33" s="143" t="s">
        <v>126</v>
      </c>
      <c r="D33" s="153" t="s">
        <v>95</v>
      </c>
      <c r="E33" s="120">
        <v>146</v>
      </c>
      <c r="F33" s="123">
        <f>H33+J33</f>
        <v>0</v>
      </c>
      <c r="G33" s="123">
        <f>ROUND(E33*F33,2)</f>
        <v>0</v>
      </c>
      <c r="H33" s="124"/>
      <c r="I33" s="123">
        <f>ROUND(E33*H33,2)</f>
        <v>0</v>
      </c>
      <c r="J33" s="124"/>
      <c r="K33" s="123">
        <f>ROUND(E33*J33,2)</f>
        <v>0</v>
      </c>
      <c r="L33" s="123">
        <v>0</v>
      </c>
      <c r="M33" s="123">
        <f>G33*(1+L33/100)</f>
        <v>0</v>
      </c>
      <c r="N33" s="116">
        <v>0</v>
      </c>
      <c r="O33" s="116">
        <f>ROUND(E33*N33,5)</f>
        <v>0</v>
      </c>
      <c r="P33" s="116">
        <v>0</v>
      </c>
      <c r="Q33" s="116">
        <f>ROUND(E33*P33,5)</f>
        <v>0</v>
      </c>
      <c r="R33" s="116"/>
      <c r="S33" s="116"/>
      <c r="T33" s="117">
        <v>5.2999999999999999E-2</v>
      </c>
      <c r="U33" s="116">
        <f>ROUND(E33*T33,2)</f>
        <v>7.74</v>
      </c>
      <c r="V33" s="109"/>
      <c r="W33" s="109"/>
      <c r="X33" s="109"/>
      <c r="Y33" s="109"/>
      <c r="Z33" s="109"/>
      <c r="AA33" s="109"/>
      <c r="AB33" s="109"/>
      <c r="AC33" s="109"/>
      <c r="AD33" s="109"/>
      <c r="AE33" s="109" t="s">
        <v>90</v>
      </c>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row>
    <row r="34" spans="1:60" outlineLevel="1" x14ac:dyDescent="0.25">
      <c r="A34" s="110">
        <v>11</v>
      </c>
      <c r="B34" s="110" t="s">
        <v>127</v>
      </c>
      <c r="C34" s="143" t="s">
        <v>128</v>
      </c>
      <c r="D34" s="153" t="s">
        <v>95</v>
      </c>
      <c r="E34" s="120">
        <v>146</v>
      </c>
      <c r="F34" s="123">
        <f>H34+J34</f>
        <v>0</v>
      </c>
      <c r="G34" s="123">
        <f>ROUND(E34*F34,2)</f>
        <v>0</v>
      </c>
      <c r="H34" s="124"/>
      <c r="I34" s="123">
        <f>ROUND(E34*H34,2)</f>
        <v>0</v>
      </c>
      <c r="J34" s="124"/>
      <c r="K34" s="123">
        <f>ROUND(E34*J34,2)</f>
        <v>0</v>
      </c>
      <c r="L34" s="123">
        <v>0</v>
      </c>
      <c r="M34" s="123">
        <f>G34*(1+L34/100)</f>
        <v>0</v>
      </c>
      <c r="N34" s="116">
        <v>0</v>
      </c>
      <c r="O34" s="116">
        <f>ROUND(E34*N34,5)</f>
        <v>0</v>
      </c>
      <c r="P34" s="116">
        <v>0</v>
      </c>
      <c r="Q34" s="116">
        <f>ROUND(E34*P34,5)</f>
        <v>0</v>
      </c>
      <c r="R34" s="116"/>
      <c r="S34" s="116"/>
      <c r="T34" s="117">
        <v>0</v>
      </c>
      <c r="U34" s="116">
        <f>ROUND(E34*T34,2)</f>
        <v>0</v>
      </c>
      <c r="V34" s="109"/>
      <c r="W34" s="109"/>
      <c r="X34" s="109"/>
      <c r="Y34" s="109"/>
      <c r="Z34" s="109"/>
      <c r="AA34" s="109"/>
      <c r="AB34" s="109"/>
      <c r="AC34" s="109"/>
      <c r="AD34" s="109"/>
      <c r="AE34" s="109" t="s">
        <v>90</v>
      </c>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row>
    <row r="35" spans="1:60" x14ac:dyDescent="0.25">
      <c r="A35" s="111" t="s">
        <v>85</v>
      </c>
      <c r="B35" s="111" t="s">
        <v>51</v>
      </c>
      <c r="C35" s="145" t="s">
        <v>52</v>
      </c>
      <c r="D35" s="155"/>
      <c r="E35" s="122"/>
      <c r="F35" s="125"/>
      <c r="G35" s="125">
        <f>SUMIF(AE36:AE66,"&lt;&gt;NOR",G36:G66)</f>
        <v>0</v>
      </c>
      <c r="H35" s="125"/>
      <c r="I35" s="125">
        <f>SUM(I36:I66)</f>
        <v>0</v>
      </c>
      <c r="J35" s="125"/>
      <c r="K35" s="125">
        <f>SUM(K36:K66)</f>
        <v>0</v>
      </c>
      <c r="L35" s="125"/>
      <c r="M35" s="125">
        <f>SUM(M36:M66)</f>
        <v>0</v>
      </c>
      <c r="N35" s="118"/>
      <c r="O35" s="118">
        <f>SUM(O36:O66)</f>
        <v>367.79127000000005</v>
      </c>
      <c r="P35" s="118"/>
      <c r="Q35" s="118">
        <f>SUM(Q36:Q66)</f>
        <v>0</v>
      </c>
      <c r="R35" s="118"/>
      <c r="S35" s="118"/>
      <c r="T35" s="119"/>
      <c r="U35" s="118">
        <f>SUM(U36:U66)</f>
        <v>534.82000000000005</v>
      </c>
      <c r="AE35" t="s">
        <v>86</v>
      </c>
    </row>
    <row r="36" spans="1:60" outlineLevel="1" x14ac:dyDescent="0.25">
      <c r="A36" s="110">
        <v>12</v>
      </c>
      <c r="B36" s="110" t="s">
        <v>129</v>
      </c>
      <c r="C36" s="143" t="s">
        <v>130</v>
      </c>
      <c r="D36" s="153" t="s">
        <v>89</v>
      </c>
      <c r="E36" s="120">
        <v>1028.08</v>
      </c>
      <c r="F36" s="123">
        <f>H36+J36</f>
        <v>0</v>
      </c>
      <c r="G36" s="123">
        <f>ROUND(E36*F36,2)</f>
        <v>0</v>
      </c>
      <c r="H36" s="124"/>
      <c r="I36" s="123">
        <f>ROUND(E36*H36,2)</f>
        <v>0</v>
      </c>
      <c r="J36" s="124"/>
      <c r="K36" s="123">
        <f>ROUND(E36*J36,2)</f>
        <v>0</v>
      </c>
      <c r="L36" s="123">
        <v>0</v>
      </c>
      <c r="M36" s="123">
        <f>G36*(1+L36/100)</f>
        <v>0</v>
      </c>
      <c r="N36" s="116">
        <v>7.3899999999999993E-2</v>
      </c>
      <c r="O36" s="116">
        <f>ROUND(E36*N36,5)</f>
        <v>75.975110000000001</v>
      </c>
      <c r="P36" s="116">
        <v>0</v>
      </c>
      <c r="Q36" s="116">
        <f>ROUND(E36*P36,5)</f>
        <v>0</v>
      </c>
      <c r="R36" s="116"/>
      <c r="S36" s="116"/>
      <c r="T36" s="117">
        <v>0.47799999999999998</v>
      </c>
      <c r="U36" s="116">
        <f>ROUND(E36*T36,2)</f>
        <v>491.42</v>
      </c>
      <c r="V36" s="109"/>
      <c r="W36" s="109"/>
      <c r="X36" s="109"/>
      <c r="Y36" s="109"/>
      <c r="Z36" s="109"/>
      <c r="AA36" s="109"/>
      <c r="AB36" s="109"/>
      <c r="AC36" s="109"/>
      <c r="AD36" s="109"/>
      <c r="AE36" s="109" t="s">
        <v>90</v>
      </c>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row>
    <row r="37" spans="1:60" outlineLevel="1" x14ac:dyDescent="0.25">
      <c r="A37" s="110"/>
      <c r="B37" s="110"/>
      <c r="C37" s="144" t="s">
        <v>131</v>
      </c>
      <c r="D37" s="154"/>
      <c r="E37" s="121">
        <v>305.5</v>
      </c>
      <c r="F37" s="123"/>
      <c r="G37" s="123"/>
      <c r="H37" s="123"/>
      <c r="I37" s="123"/>
      <c r="J37" s="123"/>
      <c r="K37" s="123"/>
      <c r="L37" s="123"/>
      <c r="M37" s="123"/>
      <c r="N37" s="116"/>
      <c r="O37" s="116"/>
      <c r="P37" s="116"/>
      <c r="Q37" s="116"/>
      <c r="R37" s="116"/>
      <c r="S37" s="116"/>
      <c r="T37" s="117"/>
      <c r="U37" s="116"/>
      <c r="V37" s="109"/>
      <c r="W37" s="109"/>
      <c r="X37" s="109"/>
      <c r="Y37" s="109"/>
      <c r="Z37" s="109"/>
      <c r="AA37" s="109"/>
      <c r="AB37" s="109"/>
      <c r="AC37" s="109"/>
      <c r="AD37" s="109"/>
      <c r="AE37" s="109" t="s">
        <v>92</v>
      </c>
      <c r="AF37" s="109">
        <v>0</v>
      </c>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row>
    <row r="38" spans="1:60" outlineLevel="1" x14ac:dyDescent="0.25">
      <c r="A38" s="110"/>
      <c r="B38" s="110"/>
      <c r="C38" s="144" t="s">
        <v>132</v>
      </c>
      <c r="D38" s="154"/>
      <c r="E38" s="121">
        <v>540</v>
      </c>
      <c r="F38" s="123"/>
      <c r="G38" s="123"/>
      <c r="H38" s="123"/>
      <c r="I38" s="123"/>
      <c r="J38" s="123"/>
      <c r="K38" s="123"/>
      <c r="L38" s="123"/>
      <c r="M38" s="123"/>
      <c r="N38" s="116"/>
      <c r="O38" s="116"/>
      <c r="P38" s="116"/>
      <c r="Q38" s="116"/>
      <c r="R38" s="116"/>
      <c r="S38" s="116"/>
      <c r="T38" s="117"/>
      <c r="U38" s="116"/>
      <c r="V38" s="109"/>
      <c r="W38" s="109"/>
      <c r="X38" s="109"/>
      <c r="Y38" s="109"/>
      <c r="Z38" s="109"/>
      <c r="AA38" s="109"/>
      <c r="AB38" s="109"/>
      <c r="AC38" s="109"/>
      <c r="AD38" s="109"/>
      <c r="AE38" s="109" t="s">
        <v>92</v>
      </c>
      <c r="AF38" s="109">
        <v>0</v>
      </c>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row>
    <row r="39" spans="1:60" outlineLevel="1" x14ac:dyDescent="0.25">
      <c r="A39" s="110"/>
      <c r="B39" s="110"/>
      <c r="C39" s="144" t="s">
        <v>133</v>
      </c>
      <c r="D39" s="154"/>
      <c r="E39" s="121">
        <v>19.52</v>
      </c>
      <c r="F39" s="123"/>
      <c r="G39" s="123"/>
      <c r="H39" s="123"/>
      <c r="I39" s="123"/>
      <c r="J39" s="123"/>
      <c r="K39" s="123"/>
      <c r="L39" s="123"/>
      <c r="M39" s="123"/>
      <c r="N39" s="116"/>
      <c r="O39" s="116"/>
      <c r="P39" s="116"/>
      <c r="Q39" s="116"/>
      <c r="R39" s="116"/>
      <c r="S39" s="116"/>
      <c r="T39" s="117"/>
      <c r="U39" s="116"/>
      <c r="V39" s="109"/>
      <c r="W39" s="109"/>
      <c r="X39" s="109"/>
      <c r="Y39" s="109"/>
      <c r="Z39" s="109"/>
      <c r="AA39" s="109"/>
      <c r="AB39" s="109"/>
      <c r="AC39" s="109"/>
      <c r="AD39" s="109"/>
      <c r="AE39" s="109" t="s">
        <v>92</v>
      </c>
      <c r="AF39" s="109">
        <v>0</v>
      </c>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row>
    <row r="40" spans="1:60" outlineLevel="1" x14ac:dyDescent="0.25">
      <c r="A40" s="110"/>
      <c r="B40" s="110"/>
      <c r="C40" s="144" t="s">
        <v>134</v>
      </c>
      <c r="D40" s="154"/>
      <c r="E40" s="121">
        <v>41.53</v>
      </c>
      <c r="F40" s="123"/>
      <c r="G40" s="123"/>
      <c r="H40" s="123"/>
      <c r="I40" s="123"/>
      <c r="J40" s="123"/>
      <c r="K40" s="123"/>
      <c r="L40" s="123"/>
      <c r="M40" s="123"/>
      <c r="N40" s="116"/>
      <c r="O40" s="116"/>
      <c r="P40" s="116"/>
      <c r="Q40" s="116"/>
      <c r="R40" s="116"/>
      <c r="S40" s="116"/>
      <c r="T40" s="117"/>
      <c r="U40" s="116"/>
      <c r="V40" s="109"/>
      <c r="W40" s="109"/>
      <c r="X40" s="109"/>
      <c r="Y40" s="109"/>
      <c r="Z40" s="109"/>
      <c r="AA40" s="109"/>
      <c r="AB40" s="109"/>
      <c r="AC40" s="109"/>
      <c r="AD40" s="109"/>
      <c r="AE40" s="109" t="s">
        <v>92</v>
      </c>
      <c r="AF40" s="109">
        <v>0</v>
      </c>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row>
    <row r="41" spans="1:60" outlineLevel="1" x14ac:dyDescent="0.25">
      <c r="A41" s="110"/>
      <c r="B41" s="110"/>
      <c r="C41" s="144" t="s">
        <v>135</v>
      </c>
      <c r="D41" s="154"/>
      <c r="E41" s="121">
        <v>94.91</v>
      </c>
      <c r="F41" s="123"/>
      <c r="G41" s="123"/>
      <c r="H41" s="123"/>
      <c r="I41" s="123"/>
      <c r="J41" s="123"/>
      <c r="K41" s="123"/>
      <c r="L41" s="123"/>
      <c r="M41" s="123"/>
      <c r="N41" s="116"/>
      <c r="O41" s="116"/>
      <c r="P41" s="116"/>
      <c r="Q41" s="116"/>
      <c r="R41" s="116"/>
      <c r="S41" s="116"/>
      <c r="T41" s="117"/>
      <c r="U41" s="116"/>
      <c r="V41" s="109"/>
      <c r="W41" s="109"/>
      <c r="X41" s="109"/>
      <c r="Y41" s="109"/>
      <c r="Z41" s="109"/>
      <c r="AA41" s="109"/>
      <c r="AB41" s="109"/>
      <c r="AC41" s="109"/>
      <c r="AD41" s="109"/>
      <c r="AE41" s="109" t="s">
        <v>92</v>
      </c>
      <c r="AF41" s="109">
        <v>0</v>
      </c>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row>
    <row r="42" spans="1:60" outlineLevel="1" x14ac:dyDescent="0.25">
      <c r="A42" s="110"/>
      <c r="B42" s="110"/>
      <c r="C42" s="144" t="s">
        <v>136</v>
      </c>
      <c r="D42" s="154"/>
      <c r="E42" s="121">
        <v>26.62</v>
      </c>
      <c r="F42" s="123"/>
      <c r="G42" s="123"/>
      <c r="H42" s="123"/>
      <c r="I42" s="123"/>
      <c r="J42" s="123"/>
      <c r="K42" s="123"/>
      <c r="L42" s="123"/>
      <c r="M42" s="123"/>
      <c r="N42" s="116"/>
      <c r="O42" s="116"/>
      <c r="P42" s="116"/>
      <c r="Q42" s="116"/>
      <c r="R42" s="116"/>
      <c r="S42" s="116"/>
      <c r="T42" s="117"/>
      <c r="U42" s="116"/>
      <c r="V42" s="109"/>
      <c r="W42" s="109"/>
      <c r="X42" s="109"/>
      <c r="Y42" s="109"/>
      <c r="Z42" s="109"/>
      <c r="AA42" s="109"/>
      <c r="AB42" s="109"/>
      <c r="AC42" s="109"/>
      <c r="AD42" s="109"/>
      <c r="AE42" s="109" t="s">
        <v>92</v>
      </c>
      <c r="AF42" s="109">
        <v>0</v>
      </c>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row>
    <row r="43" spans="1:60" outlineLevel="1" x14ac:dyDescent="0.25">
      <c r="A43" s="110">
        <v>13</v>
      </c>
      <c r="B43" s="110" t="s">
        <v>137</v>
      </c>
      <c r="C43" s="143" t="s">
        <v>138</v>
      </c>
      <c r="D43" s="153" t="s">
        <v>89</v>
      </c>
      <c r="E43" s="120">
        <v>1028.08</v>
      </c>
      <c r="F43" s="123">
        <f>H43+J43</f>
        <v>0</v>
      </c>
      <c r="G43" s="123">
        <f>ROUND(E43*F43,2)</f>
        <v>0</v>
      </c>
      <c r="H43" s="124"/>
      <c r="I43" s="123">
        <f>ROUND(E43*H43,2)</f>
        <v>0</v>
      </c>
      <c r="J43" s="124"/>
      <c r="K43" s="123">
        <f>ROUND(E43*J43,2)</f>
        <v>0</v>
      </c>
      <c r="L43" s="123">
        <v>0</v>
      </c>
      <c r="M43" s="123">
        <f>G43*(1+L43/100)</f>
        <v>0</v>
      </c>
      <c r="N43" s="116">
        <v>8.0960000000000004E-2</v>
      </c>
      <c r="O43" s="116">
        <f>ROUND(E43*N43,5)</f>
        <v>83.233360000000005</v>
      </c>
      <c r="P43" s="116">
        <v>0</v>
      </c>
      <c r="Q43" s="116">
        <f>ROUND(E43*P43,5)</f>
        <v>0</v>
      </c>
      <c r="R43" s="116"/>
      <c r="S43" s="116"/>
      <c r="T43" s="117">
        <v>2.3E-2</v>
      </c>
      <c r="U43" s="116">
        <f>ROUND(E43*T43,2)</f>
        <v>23.65</v>
      </c>
      <c r="V43" s="109"/>
      <c r="W43" s="109"/>
      <c r="X43" s="109"/>
      <c r="Y43" s="109"/>
      <c r="Z43" s="109"/>
      <c r="AA43" s="109"/>
      <c r="AB43" s="109"/>
      <c r="AC43" s="109"/>
      <c r="AD43" s="109"/>
      <c r="AE43" s="109" t="s">
        <v>90</v>
      </c>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row>
    <row r="44" spans="1:60" outlineLevel="1" x14ac:dyDescent="0.25">
      <c r="A44" s="110"/>
      <c r="B44" s="110"/>
      <c r="C44" s="144" t="s">
        <v>139</v>
      </c>
      <c r="D44" s="154"/>
      <c r="E44" s="121">
        <v>305.5</v>
      </c>
      <c r="F44" s="123"/>
      <c r="G44" s="123"/>
      <c r="H44" s="123"/>
      <c r="I44" s="123"/>
      <c r="J44" s="123"/>
      <c r="K44" s="123"/>
      <c r="L44" s="123"/>
      <c r="M44" s="123"/>
      <c r="N44" s="116"/>
      <c r="O44" s="116"/>
      <c r="P44" s="116"/>
      <c r="Q44" s="116"/>
      <c r="R44" s="116"/>
      <c r="S44" s="116"/>
      <c r="T44" s="117"/>
      <c r="U44" s="116"/>
      <c r="V44" s="109"/>
      <c r="W44" s="109"/>
      <c r="X44" s="109"/>
      <c r="Y44" s="109"/>
      <c r="Z44" s="109"/>
      <c r="AA44" s="109"/>
      <c r="AB44" s="109"/>
      <c r="AC44" s="109"/>
      <c r="AD44" s="109"/>
      <c r="AE44" s="109" t="s">
        <v>92</v>
      </c>
      <c r="AF44" s="109">
        <v>0</v>
      </c>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row>
    <row r="45" spans="1:60" outlineLevel="1" x14ac:dyDescent="0.25">
      <c r="A45" s="110"/>
      <c r="B45" s="110"/>
      <c r="C45" s="144" t="s">
        <v>140</v>
      </c>
      <c r="D45" s="154"/>
      <c r="E45" s="121">
        <v>540</v>
      </c>
      <c r="F45" s="123"/>
      <c r="G45" s="123"/>
      <c r="H45" s="123"/>
      <c r="I45" s="123"/>
      <c r="J45" s="123"/>
      <c r="K45" s="123"/>
      <c r="L45" s="123"/>
      <c r="M45" s="123"/>
      <c r="N45" s="116"/>
      <c r="O45" s="116"/>
      <c r="P45" s="116"/>
      <c r="Q45" s="116"/>
      <c r="R45" s="116"/>
      <c r="S45" s="116"/>
      <c r="T45" s="117"/>
      <c r="U45" s="116"/>
      <c r="V45" s="109"/>
      <c r="W45" s="109"/>
      <c r="X45" s="109"/>
      <c r="Y45" s="109"/>
      <c r="Z45" s="109"/>
      <c r="AA45" s="109"/>
      <c r="AB45" s="109"/>
      <c r="AC45" s="109"/>
      <c r="AD45" s="109"/>
      <c r="AE45" s="109" t="s">
        <v>92</v>
      </c>
      <c r="AF45" s="109">
        <v>0</v>
      </c>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row>
    <row r="46" spans="1:60" outlineLevel="1" x14ac:dyDescent="0.25">
      <c r="A46" s="110"/>
      <c r="B46" s="110"/>
      <c r="C46" s="144" t="s">
        <v>133</v>
      </c>
      <c r="D46" s="154"/>
      <c r="E46" s="121">
        <v>19.52</v>
      </c>
      <c r="F46" s="123"/>
      <c r="G46" s="123"/>
      <c r="H46" s="123"/>
      <c r="I46" s="123"/>
      <c r="J46" s="123"/>
      <c r="K46" s="123"/>
      <c r="L46" s="123"/>
      <c r="M46" s="123"/>
      <c r="N46" s="116"/>
      <c r="O46" s="116"/>
      <c r="P46" s="116"/>
      <c r="Q46" s="116"/>
      <c r="R46" s="116"/>
      <c r="S46" s="116"/>
      <c r="T46" s="117"/>
      <c r="U46" s="116"/>
      <c r="V46" s="109"/>
      <c r="W46" s="109"/>
      <c r="X46" s="109"/>
      <c r="Y46" s="109"/>
      <c r="Z46" s="109"/>
      <c r="AA46" s="109"/>
      <c r="AB46" s="109"/>
      <c r="AC46" s="109"/>
      <c r="AD46" s="109"/>
      <c r="AE46" s="109" t="s">
        <v>92</v>
      </c>
      <c r="AF46" s="109">
        <v>0</v>
      </c>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row>
    <row r="47" spans="1:60" outlineLevel="1" x14ac:dyDescent="0.25">
      <c r="A47" s="110"/>
      <c r="B47" s="110"/>
      <c r="C47" s="144" t="s">
        <v>134</v>
      </c>
      <c r="D47" s="154"/>
      <c r="E47" s="121">
        <v>41.53</v>
      </c>
      <c r="F47" s="123"/>
      <c r="G47" s="123"/>
      <c r="H47" s="123"/>
      <c r="I47" s="123"/>
      <c r="J47" s="123"/>
      <c r="K47" s="123"/>
      <c r="L47" s="123"/>
      <c r="M47" s="123"/>
      <c r="N47" s="116"/>
      <c r="O47" s="116"/>
      <c r="P47" s="116"/>
      <c r="Q47" s="116"/>
      <c r="R47" s="116"/>
      <c r="S47" s="116"/>
      <c r="T47" s="117"/>
      <c r="U47" s="116"/>
      <c r="V47" s="109"/>
      <c r="W47" s="109"/>
      <c r="X47" s="109"/>
      <c r="Y47" s="109"/>
      <c r="Z47" s="109"/>
      <c r="AA47" s="109"/>
      <c r="AB47" s="109"/>
      <c r="AC47" s="109"/>
      <c r="AD47" s="109"/>
      <c r="AE47" s="109" t="s">
        <v>92</v>
      </c>
      <c r="AF47" s="109">
        <v>0</v>
      </c>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row>
    <row r="48" spans="1:60" outlineLevel="1" x14ac:dyDescent="0.25">
      <c r="A48" s="110"/>
      <c r="B48" s="110"/>
      <c r="C48" s="144" t="s">
        <v>135</v>
      </c>
      <c r="D48" s="154"/>
      <c r="E48" s="121">
        <v>94.91</v>
      </c>
      <c r="F48" s="123"/>
      <c r="G48" s="123"/>
      <c r="H48" s="123"/>
      <c r="I48" s="123"/>
      <c r="J48" s="123"/>
      <c r="K48" s="123"/>
      <c r="L48" s="123"/>
      <c r="M48" s="123"/>
      <c r="N48" s="116"/>
      <c r="O48" s="116"/>
      <c r="P48" s="116"/>
      <c r="Q48" s="116"/>
      <c r="R48" s="116"/>
      <c r="S48" s="116"/>
      <c r="T48" s="117"/>
      <c r="U48" s="116"/>
      <c r="V48" s="109"/>
      <c r="W48" s="109"/>
      <c r="X48" s="109"/>
      <c r="Y48" s="109"/>
      <c r="Z48" s="109"/>
      <c r="AA48" s="109"/>
      <c r="AB48" s="109"/>
      <c r="AC48" s="109"/>
      <c r="AD48" s="109"/>
      <c r="AE48" s="109" t="s">
        <v>92</v>
      </c>
      <c r="AF48" s="109">
        <v>0</v>
      </c>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row>
    <row r="49" spans="1:60" outlineLevel="1" x14ac:dyDescent="0.25">
      <c r="A49" s="110"/>
      <c r="B49" s="110"/>
      <c r="C49" s="144" t="s">
        <v>136</v>
      </c>
      <c r="D49" s="154"/>
      <c r="E49" s="121">
        <v>26.62</v>
      </c>
      <c r="F49" s="123"/>
      <c r="G49" s="123"/>
      <c r="H49" s="123"/>
      <c r="I49" s="123"/>
      <c r="J49" s="123"/>
      <c r="K49" s="123"/>
      <c r="L49" s="123"/>
      <c r="M49" s="123"/>
      <c r="N49" s="116"/>
      <c r="O49" s="116"/>
      <c r="P49" s="116"/>
      <c r="Q49" s="116"/>
      <c r="R49" s="116"/>
      <c r="S49" s="116"/>
      <c r="T49" s="117"/>
      <c r="U49" s="116"/>
      <c r="V49" s="109"/>
      <c r="W49" s="109"/>
      <c r="X49" s="109"/>
      <c r="Y49" s="109"/>
      <c r="Z49" s="109"/>
      <c r="AA49" s="109"/>
      <c r="AB49" s="109"/>
      <c r="AC49" s="109"/>
      <c r="AD49" s="109"/>
      <c r="AE49" s="109" t="s">
        <v>92</v>
      </c>
      <c r="AF49" s="109">
        <v>0</v>
      </c>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row>
    <row r="50" spans="1:60" outlineLevel="1" x14ac:dyDescent="0.25">
      <c r="A50" s="110">
        <v>14</v>
      </c>
      <c r="B50" s="110" t="s">
        <v>141</v>
      </c>
      <c r="C50" s="143" t="s">
        <v>142</v>
      </c>
      <c r="D50" s="153" t="s">
        <v>89</v>
      </c>
      <c r="E50" s="120">
        <v>230.655</v>
      </c>
      <c r="F50" s="123">
        <f>H50+J50</f>
        <v>0</v>
      </c>
      <c r="G50" s="123">
        <f>ROUND(E50*F50,2)</f>
        <v>0</v>
      </c>
      <c r="H50" s="124"/>
      <c r="I50" s="123">
        <f>ROUND(E50*H50,2)</f>
        <v>0</v>
      </c>
      <c r="J50" s="124"/>
      <c r="K50" s="123">
        <f>ROUND(E50*J50,2)</f>
        <v>0</v>
      </c>
      <c r="L50" s="123">
        <v>0</v>
      </c>
      <c r="M50" s="123">
        <f>G50*(1+L50/100)</f>
        <v>0</v>
      </c>
      <c r="N50" s="116">
        <v>0.2024</v>
      </c>
      <c r="O50" s="116">
        <f>ROUND(E50*N50,5)</f>
        <v>46.684570000000001</v>
      </c>
      <c r="P50" s="116">
        <v>0</v>
      </c>
      <c r="Q50" s="116">
        <f>ROUND(E50*P50,5)</f>
        <v>0</v>
      </c>
      <c r="R50" s="116"/>
      <c r="S50" s="116"/>
      <c r="T50" s="117">
        <v>2.5999999999999999E-2</v>
      </c>
      <c r="U50" s="116">
        <f>ROUND(E50*T50,2)</f>
        <v>6</v>
      </c>
      <c r="V50" s="109"/>
      <c r="W50" s="109"/>
      <c r="X50" s="109"/>
      <c r="Y50" s="109"/>
      <c r="Z50" s="109"/>
      <c r="AA50" s="109"/>
      <c r="AB50" s="109"/>
      <c r="AC50" s="109"/>
      <c r="AD50" s="109"/>
      <c r="AE50" s="109" t="s">
        <v>90</v>
      </c>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row>
    <row r="51" spans="1:60" outlineLevel="1" x14ac:dyDescent="0.25">
      <c r="A51" s="110"/>
      <c r="B51" s="110"/>
      <c r="C51" s="144" t="s">
        <v>143</v>
      </c>
      <c r="D51" s="154"/>
      <c r="E51" s="121">
        <v>70</v>
      </c>
      <c r="F51" s="123"/>
      <c r="G51" s="123"/>
      <c r="H51" s="123"/>
      <c r="I51" s="123"/>
      <c r="J51" s="123"/>
      <c r="K51" s="123"/>
      <c r="L51" s="123"/>
      <c r="M51" s="123"/>
      <c r="N51" s="116"/>
      <c r="O51" s="116"/>
      <c r="P51" s="116"/>
      <c r="Q51" s="116"/>
      <c r="R51" s="116"/>
      <c r="S51" s="116"/>
      <c r="T51" s="117"/>
      <c r="U51" s="116"/>
      <c r="V51" s="109"/>
      <c r="W51" s="109"/>
      <c r="X51" s="109"/>
      <c r="Y51" s="109"/>
      <c r="Z51" s="109"/>
      <c r="AA51" s="109"/>
      <c r="AB51" s="109"/>
      <c r="AC51" s="109"/>
      <c r="AD51" s="109"/>
      <c r="AE51" s="109" t="s">
        <v>92</v>
      </c>
      <c r="AF51" s="109">
        <v>0</v>
      </c>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row>
    <row r="52" spans="1:60" outlineLevel="1" x14ac:dyDescent="0.25">
      <c r="A52" s="110"/>
      <c r="B52" s="110"/>
      <c r="C52" s="144" t="s">
        <v>144</v>
      </c>
      <c r="D52" s="154"/>
      <c r="E52" s="121">
        <v>39.125</v>
      </c>
      <c r="F52" s="123"/>
      <c r="G52" s="123"/>
      <c r="H52" s="123"/>
      <c r="I52" s="123"/>
      <c r="J52" s="123"/>
      <c r="K52" s="123"/>
      <c r="L52" s="123"/>
      <c r="M52" s="123"/>
      <c r="N52" s="116"/>
      <c r="O52" s="116"/>
      <c r="P52" s="116"/>
      <c r="Q52" s="116"/>
      <c r="R52" s="116"/>
      <c r="S52" s="116"/>
      <c r="T52" s="117"/>
      <c r="U52" s="116"/>
      <c r="V52" s="109"/>
      <c r="W52" s="109"/>
      <c r="X52" s="109"/>
      <c r="Y52" s="109"/>
      <c r="Z52" s="109"/>
      <c r="AA52" s="109"/>
      <c r="AB52" s="109"/>
      <c r="AC52" s="109"/>
      <c r="AD52" s="109"/>
      <c r="AE52" s="109" t="s">
        <v>92</v>
      </c>
      <c r="AF52" s="109">
        <v>0</v>
      </c>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row>
    <row r="53" spans="1:60" outlineLevel="1" x14ac:dyDescent="0.25">
      <c r="A53" s="110"/>
      <c r="B53" s="110"/>
      <c r="C53" s="144" t="s">
        <v>135</v>
      </c>
      <c r="D53" s="154"/>
      <c r="E53" s="121">
        <v>94.91</v>
      </c>
      <c r="F53" s="123"/>
      <c r="G53" s="123"/>
      <c r="H53" s="123"/>
      <c r="I53" s="123"/>
      <c r="J53" s="123"/>
      <c r="K53" s="123"/>
      <c r="L53" s="123"/>
      <c r="M53" s="123"/>
      <c r="N53" s="116"/>
      <c r="O53" s="116"/>
      <c r="P53" s="116"/>
      <c r="Q53" s="116"/>
      <c r="R53" s="116"/>
      <c r="S53" s="116"/>
      <c r="T53" s="117"/>
      <c r="U53" s="116"/>
      <c r="V53" s="109"/>
      <c r="W53" s="109"/>
      <c r="X53" s="109"/>
      <c r="Y53" s="109"/>
      <c r="Z53" s="109"/>
      <c r="AA53" s="109"/>
      <c r="AB53" s="109"/>
      <c r="AC53" s="109"/>
      <c r="AD53" s="109"/>
      <c r="AE53" s="109" t="s">
        <v>92</v>
      </c>
      <c r="AF53" s="109">
        <v>0</v>
      </c>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row>
    <row r="54" spans="1:60" outlineLevel="1" x14ac:dyDescent="0.25">
      <c r="A54" s="110"/>
      <c r="B54" s="110"/>
      <c r="C54" s="144" t="s">
        <v>136</v>
      </c>
      <c r="D54" s="154"/>
      <c r="E54" s="121">
        <v>26.62</v>
      </c>
      <c r="F54" s="123"/>
      <c r="G54" s="123"/>
      <c r="H54" s="123"/>
      <c r="I54" s="123"/>
      <c r="J54" s="123"/>
      <c r="K54" s="123"/>
      <c r="L54" s="123"/>
      <c r="M54" s="123"/>
      <c r="N54" s="116"/>
      <c r="O54" s="116"/>
      <c r="P54" s="116"/>
      <c r="Q54" s="116"/>
      <c r="R54" s="116"/>
      <c r="S54" s="116"/>
      <c r="T54" s="117"/>
      <c r="U54" s="116"/>
      <c r="V54" s="109"/>
      <c r="W54" s="109"/>
      <c r="X54" s="109"/>
      <c r="Y54" s="109"/>
      <c r="Z54" s="109"/>
      <c r="AA54" s="109"/>
      <c r="AB54" s="109"/>
      <c r="AC54" s="109"/>
      <c r="AD54" s="109"/>
      <c r="AE54" s="109" t="s">
        <v>92</v>
      </c>
      <c r="AF54" s="109">
        <v>0</v>
      </c>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row>
    <row r="55" spans="1:60" outlineLevel="1" x14ac:dyDescent="0.25">
      <c r="A55" s="110">
        <v>15</v>
      </c>
      <c r="B55" s="110" t="s">
        <v>145</v>
      </c>
      <c r="C55" s="143" t="s">
        <v>146</v>
      </c>
      <c r="D55" s="153" t="s">
        <v>89</v>
      </c>
      <c r="E55" s="120">
        <v>230.655</v>
      </c>
      <c r="F55" s="123">
        <f>H55+J55</f>
        <v>0</v>
      </c>
      <c r="G55" s="123">
        <f>ROUND(E55*F55,2)</f>
        <v>0</v>
      </c>
      <c r="H55" s="124"/>
      <c r="I55" s="123">
        <f>ROUND(E55*H55,2)</f>
        <v>0</v>
      </c>
      <c r="J55" s="124"/>
      <c r="K55" s="123">
        <f>ROUND(E55*J55,2)</f>
        <v>0</v>
      </c>
      <c r="L55" s="123">
        <v>0</v>
      </c>
      <c r="M55" s="123">
        <f>G55*(1+L55/100)</f>
        <v>0</v>
      </c>
      <c r="N55" s="116">
        <v>0.43</v>
      </c>
      <c r="O55" s="116">
        <f>ROUND(E55*N55,5)</f>
        <v>99.181650000000005</v>
      </c>
      <c r="P55" s="116">
        <v>0</v>
      </c>
      <c r="Q55" s="116">
        <f>ROUND(E55*P55,5)</f>
        <v>0</v>
      </c>
      <c r="R55" s="116"/>
      <c r="S55" s="116"/>
      <c r="T55" s="117">
        <v>2.8000000000000001E-2</v>
      </c>
      <c r="U55" s="116">
        <f>ROUND(E55*T55,2)</f>
        <v>6.46</v>
      </c>
      <c r="V55" s="109"/>
      <c r="W55" s="109"/>
      <c r="X55" s="109"/>
      <c r="Y55" s="109"/>
      <c r="Z55" s="109"/>
      <c r="AA55" s="109"/>
      <c r="AB55" s="109"/>
      <c r="AC55" s="109"/>
      <c r="AD55" s="109"/>
      <c r="AE55" s="109" t="s">
        <v>90</v>
      </c>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row>
    <row r="56" spans="1:60" outlineLevel="1" x14ac:dyDescent="0.25">
      <c r="A56" s="110"/>
      <c r="B56" s="110"/>
      <c r="C56" s="144" t="s">
        <v>147</v>
      </c>
      <c r="D56" s="154"/>
      <c r="E56" s="121">
        <v>70</v>
      </c>
      <c r="F56" s="123"/>
      <c r="G56" s="123"/>
      <c r="H56" s="123"/>
      <c r="I56" s="123"/>
      <c r="J56" s="123"/>
      <c r="K56" s="123"/>
      <c r="L56" s="123"/>
      <c r="M56" s="123"/>
      <c r="N56" s="116"/>
      <c r="O56" s="116"/>
      <c r="P56" s="116"/>
      <c r="Q56" s="116"/>
      <c r="R56" s="116"/>
      <c r="S56" s="116"/>
      <c r="T56" s="117"/>
      <c r="U56" s="116"/>
      <c r="V56" s="109"/>
      <c r="W56" s="109"/>
      <c r="X56" s="109"/>
      <c r="Y56" s="109"/>
      <c r="Z56" s="109"/>
      <c r="AA56" s="109"/>
      <c r="AB56" s="109"/>
      <c r="AC56" s="109"/>
      <c r="AD56" s="109"/>
      <c r="AE56" s="109" t="s">
        <v>92</v>
      </c>
      <c r="AF56" s="109">
        <v>0</v>
      </c>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row>
    <row r="57" spans="1:60" outlineLevel="1" x14ac:dyDescent="0.25">
      <c r="A57" s="110"/>
      <c r="B57" s="110"/>
      <c r="C57" s="144" t="s">
        <v>148</v>
      </c>
      <c r="D57" s="154"/>
      <c r="E57" s="121">
        <v>39.125</v>
      </c>
      <c r="F57" s="123"/>
      <c r="G57" s="123"/>
      <c r="H57" s="123"/>
      <c r="I57" s="123"/>
      <c r="J57" s="123"/>
      <c r="K57" s="123"/>
      <c r="L57" s="123"/>
      <c r="M57" s="123"/>
      <c r="N57" s="116"/>
      <c r="O57" s="116"/>
      <c r="P57" s="116"/>
      <c r="Q57" s="116"/>
      <c r="R57" s="116"/>
      <c r="S57" s="116"/>
      <c r="T57" s="117"/>
      <c r="U57" s="116"/>
      <c r="V57" s="109"/>
      <c r="W57" s="109"/>
      <c r="X57" s="109"/>
      <c r="Y57" s="109"/>
      <c r="Z57" s="109"/>
      <c r="AA57" s="109"/>
      <c r="AB57" s="109"/>
      <c r="AC57" s="109"/>
      <c r="AD57" s="109"/>
      <c r="AE57" s="109" t="s">
        <v>92</v>
      </c>
      <c r="AF57" s="109">
        <v>0</v>
      </c>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row>
    <row r="58" spans="1:60" outlineLevel="1" x14ac:dyDescent="0.25">
      <c r="A58" s="110"/>
      <c r="B58" s="110"/>
      <c r="C58" s="144" t="s">
        <v>135</v>
      </c>
      <c r="D58" s="154"/>
      <c r="E58" s="121">
        <v>94.91</v>
      </c>
      <c r="F58" s="123"/>
      <c r="G58" s="123"/>
      <c r="H58" s="123"/>
      <c r="I58" s="123"/>
      <c r="J58" s="123"/>
      <c r="K58" s="123"/>
      <c r="L58" s="123"/>
      <c r="M58" s="123"/>
      <c r="N58" s="116"/>
      <c r="O58" s="116"/>
      <c r="P58" s="116"/>
      <c r="Q58" s="116"/>
      <c r="R58" s="116"/>
      <c r="S58" s="116"/>
      <c r="T58" s="117"/>
      <c r="U58" s="116"/>
      <c r="V58" s="109"/>
      <c r="W58" s="109"/>
      <c r="X58" s="109"/>
      <c r="Y58" s="109"/>
      <c r="Z58" s="109"/>
      <c r="AA58" s="109"/>
      <c r="AB58" s="109"/>
      <c r="AC58" s="109"/>
      <c r="AD58" s="109"/>
      <c r="AE58" s="109" t="s">
        <v>92</v>
      </c>
      <c r="AF58" s="109">
        <v>0</v>
      </c>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row>
    <row r="59" spans="1:60" outlineLevel="1" x14ac:dyDescent="0.25">
      <c r="A59" s="110"/>
      <c r="B59" s="110"/>
      <c r="C59" s="144" t="s">
        <v>136</v>
      </c>
      <c r="D59" s="154"/>
      <c r="E59" s="121">
        <v>26.62</v>
      </c>
      <c r="F59" s="123"/>
      <c r="G59" s="123"/>
      <c r="H59" s="123"/>
      <c r="I59" s="123"/>
      <c r="J59" s="123"/>
      <c r="K59" s="123"/>
      <c r="L59" s="123"/>
      <c r="M59" s="123"/>
      <c r="N59" s="116"/>
      <c r="O59" s="116"/>
      <c r="P59" s="116"/>
      <c r="Q59" s="116"/>
      <c r="R59" s="116"/>
      <c r="S59" s="116"/>
      <c r="T59" s="117"/>
      <c r="U59" s="116"/>
      <c r="V59" s="109"/>
      <c r="W59" s="109"/>
      <c r="X59" s="109"/>
      <c r="Y59" s="109"/>
      <c r="Z59" s="109"/>
      <c r="AA59" s="109"/>
      <c r="AB59" s="109"/>
      <c r="AC59" s="109"/>
      <c r="AD59" s="109"/>
      <c r="AE59" s="109" t="s">
        <v>92</v>
      </c>
      <c r="AF59" s="109">
        <v>0</v>
      </c>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row>
    <row r="60" spans="1:60" outlineLevel="1" x14ac:dyDescent="0.25">
      <c r="A60" s="110">
        <v>16</v>
      </c>
      <c r="B60" s="110" t="s">
        <v>149</v>
      </c>
      <c r="C60" s="143" t="s">
        <v>150</v>
      </c>
      <c r="D60" s="153" t="s">
        <v>89</v>
      </c>
      <c r="E60" s="120">
        <v>291.70500000000004</v>
      </c>
      <c r="F60" s="123">
        <f>H60+J60</f>
        <v>0</v>
      </c>
      <c r="G60" s="123">
        <f>ROUND(E60*F60,2)</f>
        <v>0</v>
      </c>
      <c r="H60" s="124"/>
      <c r="I60" s="123">
        <f>ROUND(E60*H60,2)</f>
        <v>0</v>
      </c>
      <c r="J60" s="124"/>
      <c r="K60" s="123">
        <f>ROUND(E60*J60,2)</f>
        <v>0</v>
      </c>
      <c r="L60" s="123">
        <v>0</v>
      </c>
      <c r="M60" s="123">
        <f>G60*(1+L60/100)</f>
        <v>0</v>
      </c>
      <c r="N60" s="116">
        <v>0.215</v>
      </c>
      <c r="O60" s="116">
        <f>ROUND(E60*N60,5)</f>
        <v>62.71658</v>
      </c>
      <c r="P60" s="116">
        <v>0</v>
      </c>
      <c r="Q60" s="116">
        <f>ROUND(E60*P60,5)</f>
        <v>0</v>
      </c>
      <c r="R60" s="116"/>
      <c r="S60" s="116"/>
      <c r="T60" s="117">
        <v>2.5000000000000001E-2</v>
      </c>
      <c r="U60" s="116">
        <f>ROUND(E60*T60,2)</f>
        <v>7.29</v>
      </c>
      <c r="V60" s="109"/>
      <c r="W60" s="109"/>
      <c r="X60" s="109"/>
      <c r="Y60" s="109"/>
      <c r="Z60" s="109"/>
      <c r="AA60" s="109"/>
      <c r="AB60" s="109"/>
      <c r="AC60" s="109"/>
      <c r="AD60" s="109"/>
      <c r="AE60" s="109" t="s">
        <v>90</v>
      </c>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row>
    <row r="61" spans="1:60" outlineLevel="1" x14ac:dyDescent="0.25">
      <c r="A61" s="110"/>
      <c r="B61" s="110"/>
      <c r="C61" s="144" t="s">
        <v>147</v>
      </c>
      <c r="D61" s="154"/>
      <c r="E61" s="121">
        <v>70</v>
      </c>
      <c r="F61" s="123"/>
      <c r="G61" s="123"/>
      <c r="H61" s="123"/>
      <c r="I61" s="123"/>
      <c r="J61" s="123"/>
      <c r="K61" s="123"/>
      <c r="L61" s="123"/>
      <c r="M61" s="123"/>
      <c r="N61" s="116"/>
      <c r="O61" s="116"/>
      <c r="P61" s="116"/>
      <c r="Q61" s="116"/>
      <c r="R61" s="116"/>
      <c r="S61" s="116"/>
      <c r="T61" s="117"/>
      <c r="U61" s="116"/>
      <c r="V61" s="109"/>
      <c r="W61" s="109"/>
      <c r="X61" s="109"/>
      <c r="Y61" s="109"/>
      <c r="Z61" s="109"/>
      <c r="AA61" s="109"/>
      <c r="AB61" s="109"/>
      <c r="AC61" s="109"/>
      <c r="AD61" s="109"/>
      <c r="AE61" s="109" t="s">
        <v>92</v>
      </c>
      <c r="AF61" s="109">
        <v>0</v>
      </c>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row>
    <row r="62" spans="1:60" outlineLevel="1" x14ac:dyDescent="0.25">
      <c r="A62" s="110"/>
      <c r="B62" s="110"/>
      <c r="C62" s="144" t="s">
        <v>148</v>
      </c>
      <c r="D62" s="154"/>
      <c r="E62" s="121">
        <v>39.125</v>
      </c>
      <c r="F62" s="123"/>
      <c r="G62" s="123"/>
      <c r="H62" s="123"/>
      <c r="I62" s="123"/>
      <c r="J62" s="123"/>
      <c r="K62" s="123"/>
      <c r="L62" s="123"/>
      <c r="M62" s="123"/>
      <c r="N62" s="116"/>
      <c r="O62" s="116"/>
      <c r="P62" s="116"/>
      <c r="Q62" s="116"/>
      <c r="R62" s="116"/>
      <c r="S62" s="116"/>
      <c r="T62" s="117"/>
      <c r="U62" s="116"/>
      <c r="V62" s="109"/>
      <c r="W62" s="109"/>
      <c r="X62" s="109"/>
      <c r="Y62" s="109"/>
      <c r="Z62" s="109"/>
      <c r="AA62" s="109"/>
      <c r="AB62" s="109"/>
      <c r="AC62" s="109"/>
      <c r="AD62" s="109"/>
      <c r="AE62" s="109" t="s">
        <v>92</v>
      </c>
      <c r="AF62" s="109">
        <v>0</v>
      </c>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row>
    <row r="63" spans="1:60" outlineLevel="1" x14ac:dyDescent="0.25">
      <c r="A63" s="110"/>
      <c r="B63" s="110"/>
      <c r="C63" s="144" t="s">
        <v>133</v>
      </c>
      <c r="D63" s="154"/>
      <c r="E63" s="121">
        <v>19.52</v>
      </c>
      <c r="F63" s="123"/>
      <c r="G63" s="123"/>
      <c r="H63" s="123"/>
      <c r="I63" s="123"/>
      <c r="J63" s="123"/>
      <c r="K63" s="123"/>
      <c r="L63" s="123"/>
      <c r="M63" s="123"/>
      <c r="N63" s="116"/>
      <c r="O63" s="116"/>
      <c r="P63" s="116"/>
      <c r="Q63" s="116"/>
      <c r="R63" s="116"/>
      <c r="S63" s="116"/>
      <c r="T63" s="117"/>
      <c r="U63" s="116"/>
      <c r="V63" s="109"/>
      <c r="W63" s="109"/>
      <c r="X63" s="109"/>
      <c r="Y63" s="109"/>
      <c r="Z63" s="109"/>
      <c r="AA63" s="109"/>
      <c r="AB63" s="109"/>
      <c r="AC63" s="109"/>
      <c r="AD63" s="109"/>
      <c r="AE63" s="109" t="s">
        <v>92</v>
      </c>
      <c r="AF63" s="109">
        <v>0</v>
      </c>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row>
    <row r="64" spans="1:60" outlineLevel="1" x14ac:dyDescent="0.25">
      <c r="A64" s="110"/>
      <c r="B64" s="110"/>
      <c r="C64" s="144" t="s">
        <v>134</v>
      </c>
      <c r="D64" s="154"/>
      <c r="E64" s="121">
        <v>41.53</v>
      </c>
      <c r="F64" s="123"/>
      <c r="G64" s="123"/>
      <c r="H64" s="123"/>
      <c r="I64" s="123"/>
      <c r="J64" s="123"/>
      <c r="K64" s="123"/>
      <c r="L64" s="123"/>
      <c r="M64" s="123"/>
      <c r="N64" s="116"/>
      <c r="O64" s="116"/>
      <c r="P64" s="116"/>
      <c r="Q64" s="116"/>
      <c r="R64" s="116"/>
      <c r="S64" s="116"/>
      <c r="T64" s="117"/>
      <c r="U64" s="116"/>
      <c r="V64" s="109"/>
      <c r="W64" s="109"/>
      <c r="X64" s="109"/>
      <c r="Y64" s="109"/>
      <c r="Z64" s="109"/>
      <c r="AA64" s="109"/>
      <c r="AB64" s="109"/>
      <c r="AC64" s="109"/>
      <c r="AD64" s="109"/>
      <c r="AE64" s="109" t="s">
        <v>92</v>
      </c>
      <c r="AF64" s="109">
        <v>0</v>
      </c>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row>
    <row r="65" spans="1:60" outlineLevel="1" x14ac:dyDescent="0.25">
      <c r="A65" s="110"/>
      <c r="B65" s="110"/>
      <c r="C65" s="144" t="s">
        <v>135</v>
      </c>
      <c r="D65" s="154"/>
      <c r="E65" s="121">
        <v>94.91</v>
      </c>
      <c r="F65" s="123"/>
      <c r="G65" s="123"/>
      <c r="H65" s="123"/>
      <c r="I65" s="123"/>
      <c r="J65" s="123"/>
      <c r="K65" s="123"/>
      <c r="L65" s="123"/>
      <c r="M65" s="123"/>
      <c r="N65" s="116"/>
      <c r="O65" s="116"/>
      <c r="P65" s="116"/>
      <c r="Q65" s="116"/>
      <c r="R65" s="116"/>
      <c r="S65" s="116"/>
      <c r="T65" s="117"/>
      <c r="U65" s="116"/>
      <c r="V65" s="109"/>
      <c r="W65" s="109"/>
      <c r="X65" s="109"/>
      <c r="Y65" s="109"/>
      <c r="Z65" s="109"/>
      <c r="AA65" s="109"/>
      <c r="AB65" s="109"/>
      <c r="AC65" s="109"/>
      <c r="AD65" s="109"/>
      <c r="AE65" s="109" t="s">
        <v>92</v>
      </c>
      <c r="AF65" s="109">
        <v>0</v>
      </c>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row>
    <row r="66" spans="1:60" outlineLevel="1" x14ac:dyDescent="0.25">
      <c r="A66" s="110"/>
      <c r="B66" s="110"/>
      <c r="C66" s="144" t="s">
        <v>136</v>
      </c>
      <c r="D66" s="154"/>
      <c r="E66" s="121">
        <v>26.62</v>
      </c>
      <c r="F66" s="123"/>
      <c r="G66" s="123"/>
      <c r="H66" s="123"/>
      <c r="I66" s="123"/>
      <c r="J66" s="123"/>
      <c r="K66" s="123"/>
      <c r="L66" s="123"/>
      <c r="M66" s="123"/>
      <c r="N66" s="116"/>
      <c r="O66" s="116"/>
      <c r="P66" s="116"/>
      <c r="Q66" s="116"/>
      <c r="R66" s="116"/>
      <c r="S66" s="116"/>
      <c r="T66" s="117"/>
      <c r="U66" s="116"/>
      <c r="V66" s="109"/>
      <c r="W66" s="109"/>
      <c r="X66" s="109"/>
      <c r="Y66" s="109"/>
      <c r="Z66" s="109"/>
      <c r="AA66" s="109"/>
      <c r="AB66" s="109"/>
      <c r="AC66" s="109"/>
      <c r="AD66" s="109"/>
      <c r="AE66" s="109" t="s">
        <v>92</v>
      </c>
      <c r="AF66" s="109">
        <v>0</v>
      </c>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row>
    <row r="67" spans="1:60" x14ac:dyDescent="0.25">
      <c r="A67" s="111" t="s">
        <v>85</v>
      </c>
      <c r="B67" s="111" t="s">
        <v>53</v>
      </c>
      <c r="C67" s="145" t="s">
        <v>54</v>
      </c>
      <c r="D67" s="155"/>
      <c r="E67" s="122"/>
      <c r="F67" s="125"/>
      <c r="G67" s="125">
        <f>SUMIF(AE68:AE84,"&lt;&gt;NOR",G68:G84)</f>
        <v>0</v>
      </c>
      <c r="H67" s="125"/>
      <c r="I67" s="125">
        <f>SUM(I68:I84)</f>
        <v>0</v>
      </c>
      <c r="J67" s="125"/>
      <c r="K67" s="125">
        <f>SUM(K68:K84)</f>
        <v>0</v>
      </c>
      <c r="L67" s="125"/>
      <c r="M67" s="125">
        <f>SUM(M68:M84)</f>
        <v>0</v>
      </c>
      <c r="N67" s="118"/>
      <c r="O67" s="118">
        <f>SUM(O68:O84)</f>
        <v>220.54118999999997</v>
      </c>
      <c r="P67" s="118"/>
      <c r="Q67" s="118">
        <f>SUM(Q68:Q84)</f>
        <v>0</v>
      </c>
      <c r="R67" s="118"/>
      <c r="S67" s="118"/>
      <c r="T67" s="119"/>
      <c r="U67" s="118">
        <f>SUM(U68:U84)</f>
        <v>39.75</v>
      </c>
      <c r="AE67" t="s">
        <v>86</v>
      </c>
    </row>
    <row r="68" spans="1:60" outlineLevel="1" x14ac:dyDescent="0.25">
      <c r="A68" s="110">
        <v>17</v>
      </c>
      <c r="B68" s="110" t="s">
        <v>151</v>
      </c>
      <c r="C68" s="143" t="s">
        <v>152</v>
      </c>
      <c r="D68" s="153" t="s">
        <v>107</v>
      </c>
      <c r="E68" s="120">
        <v>6</v>
      </c>
      <c r="F68" s="123">
        <f>H68+J68</f>
        <v>0</v>
      </c>
      <c r="G68" s="123">
        <f>ROUND(E68*F68,2)</f>
        <v>0</v>
      </c>
      <c r="H68" s="124"/>
      <c r="I68" s="123">
        <f>ROUND(E68*H68,2)</f>
        <v>0</v>
      </c>
      <c r="J68" s="124"/>
      <c r="K68" s="123">
        <f>ROUND(E68*J68,2)</f>
        <v>0</v>
      </c>
      <c r="L68" s="123">
        <v>0</v>
      </c>
      <c r="M68" s="123">
        <f>G68*(1+L68/100)</f>
        <v>0</v>
      </c>
      <c r="N68" s="116">
        <v>0.188</v>
      </c>
      <c r="O68" s="116">
        <f>ROUND(E68*N68,5)</f>
        <v>1.1279999999999999</v>
      </c>
      <c r="P68" s="116">
        <v>0</v>
      </c>
      <c r="Q68" s="116">
        <f>ROUND(E68*P68,5)</f>
        <v>0</v>
      </c>
      <c r="R68" s="116"/>
      <c r="S68" s="116"/>
      <c r="T68" s="117">
        <v>0.27200000000000002</v>
      </c>
      <c r="U68" s="116">
        <f>ROUND(E68*T68,2)</f>
        <v>1.63</v>
      </c>
      <c r="V68" s="109"/>
      <c r="W68" s="109"/>
      <c r="X68" s="109"/>
      <c r="Y68" s="109"/>
      <c r="Z68" s="109"/>
      <c r="AA68" s="109"/>
      <c r="AB68" s="109"/>
      <c r="AC68" s="109"/>
      <c r="AD68" s="109"/>
      <c r="AE68" s="109" t="s">
        <v>90</v>
      </c>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row>
    <row r="69" spans="1:60" outlineLevel="1" x14ac:dyDescent="0.25">
      <c r="A69" s="110"/>
      <c r="B69" s="110"/>
      <c r="C69" s="144" t="s">
        <v>153</v>
      </c>
      <c r="D69" s="154"/>
      <c r="E69" s="121">
        <v>6</v>
      </c>
      <c r="F69" s="123"/>
      <c r="G69" s="123"/>
      <c r="H69" s="123"/>
      <c r="I69" s="123"/>
      <c r="J69" s="123"/>
      <c r="K69" s="123"/>
      <c r="L69" s="123"/>
      <c r="M69" s="123"/>
      <c r="N69" s="116"/>
      <c r="O69" s="116"/>
      <c r="P69" s="116"/>
      <c r="Q69" s="116"/>
      <c r="R69" s="116"/>
      <c r="S69" s="116"/>
      <c r="T69" s="117"/>
      <c r="U69" s="116"/>
      <c r="V69" s="109"/>
      <c r="W69" s="109"/>
      <c r="X69" s="109"/>
      <c r="Y69" s="109"/>
      <c r="Z69" s="109"/>
      <c r="AA69" s="109"/>
      <c r="AB69" s="109"/>
      <c r="AC69" s="109"/>
      <c r="AD69" s="109"/>
      <c r="AE69" s="109" t="s">
        <v>92</v>
      </c>
      <c r="AF69" s="109">
        <v>0</v>
      </c>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row>
    <row r="70" spans="1:60" outlineLevel="1" x14ac:dyDescent="0.25">
      <c r="A70" s="110">
        <v>18</v>
      </c>
      <c r="B70" s="110" t="s">
        <v>154</v>
      </c>
      <c r="C70" s="143" t="s">
        <v>155</v>
      </c>
      <c r="D70" s="153" t="s">
        <v>89</v>
      </c>
      <c r="E70" s="120">
        <v>958.13</v>
      </c>
      <c r="F70" s="123">
        <f>H70+J70</f>
        <v>0</v>
      </c>
      <c r="G70" s="123">
        <f>ROUND(E70*F70,2)</f>
        <v>0</v>
      </c>
      <c r="H70" s="124"/>
      <c r="I70" s="123">
        <f>ROUND(E70*H70,2)</f>
        <v>0</v>
      </c>
      <c r="J70" s="124"/>
      <c r="K70" s="123">
        <f>ROUND(E70*J70,2)</f>
        <v>0</v>
      </c>
      <c r="L70" s="123">
        <v>0</v>
      </c>
      <c r="M70" s="123">
        <f>G70*(1+L70/100)</f>
        <v>0</v>
      </c>
      <c r="N70" s="116">
        <v>0.188</v>
      </c>
      <c r="O70" s="116">
        <f>ROUND(E70*N70,5)</f>
        <v>180.12844000000001</v>
      </c>
      <c r="P70" s="116">
        <v>0</v>
      </c>
      <c r="Q70" s="116">
        <f>ROUND(E70*P70,5)</f>
        <v>0</v>
      </c>
      <c r="R70" s="116"/>
      <c r="S70" s="116"/>
      <c r="T70" s="117">
        <v>0</v>
      </c>
      <c r="U70" s="116">
        <f>ROUND(E70*T70,2)</f>
        <v>0</v>
      </c>
      <c r="V70" s="109"/>
      <c r="W70" s="109"/>
      <c r="X70" s="109"/>
      <c r="Y70" s="109"/>
      <c r="Z70" s="109"/>
      <c r="AA70" s="109"/>
      <c r="AB70" s="109"/>
      <c r="AC70" s="109"/>
      <c r="AD70" s="109"/>
      <c r="AE70" s="109" t="s">
        <v>156</v>
      </c>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row>
    <row r="71" spans="1:60" outlineLevel="1" x14ac:dyDescent="0.25">
      <c r="A71" s="110"/>
      <c r="B71" s="110"/>
      <c r="C71" s="144" t="s">
        <v>157</v>
      </c>
      <c r="D71" s="154"/>
      <c r="E71" s="121">
        <v>296.60000000000002</v>
      </c>
      <c r="F71" s="123"/>
      <c r="G71" s="123"/>
      <c r="H71" s="123"/>
      <c r="I71" s="123"/>
      <c r="J71" s="123"/>
      <c r="K71" s="123"/>
      <c r="L71" s="123"/>
      <c r="M71" s="123"/>
      <c r="N71" s="116"/>
      <c r="O71" s="116"/>
      <c r="P71" s="116"/>
      <c r="Q71" s="116"/>
      <c r="R71" s="116"/>
      <c r="S71" s="116"/>
      <c r="T71" s="117"/>
      <c r="U71" s="116"/>
      <c r="V71" s="109"/>
      <c r="W71" s="109"/>
      <c r="X71" s="109"/>
      <c r="Y71" s="109"/>
      <c r="Z71" s="109"/>
      <c r="AA71" s="109"/>
      <c r="AB71" s="109"/>
      <c r="AC71" s="109"/>
      <c r="AD71" s="109"/>
      <c r="AE71" s="109" t="s">
        <v>92</v>
      </c>
      <c r="AF71" s="109">
        <v>0</v>
      </c>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row>
    <row r="72" spans="1:60" outlineLevel="1" x14ac:dyDescent="0.25">
      <c r="A72" s="110"/>
      <c r="B72" s="110"/>
      <c r="C72" s="144" t="s">
        <v>132</v>
      </c>
      <c r="D72" s="154"/>
      <c r="E72" s="121">
        <v>540</v>
      </c>
      <c r="F72" s="123"/>
      <c r="G72" s="123"/>
      <c r="H72" s="123"/>
      <c r="I72" s="123"/>
      <c r="J72" s="123"/>
      <c r="K72" s="123"/>
      <c r="L72" s="123"/>
      <c r="M72" s="123"/>
      <c r="N72" s="116"/>
      <c r="O72" s="116"/>
      <c r="P72" s="116"/>
      <c r="Q72" s="116"/>
      <c r="R72" s="116"/>
      <c r="S72" s="116"/>
      <c r="T72" s="117"/>
      <c r="U72" s="116"/>
      <c r="V72" s="109"/>
      <c r="W72" s="109"/>
      <c r="X72" s="109"/>
      <c r="Y72" s="109"/>
      <c r="Z72" s="109"/>
      <c r="AA72" s="109"/>
      <c r="AB72" s="109"/>
      <c r="AC72" s="109"/>
      <c r="AD72" s="109"/>
      <c r="AE72" s="109" t="s">
        <v>92</v>
      </c>
      <c r="AF72" s="109">
        <v>0</v>
      </c>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row>
    <row r="73" spans="1:60" outlineLevel="1" x14ac:dyDescent="0.25">
      <c r="A73" s="110"/>
      <c r="B73" s="110"/>
      <c r="C73" s="144" t="s">
        <v>135</v>
      </c>
      <c r="D73" s="154"/>
      <c r="E73" s="121">
        <v>94.91</v>
      </c>
      <c r="F73" s="123"/>
      <c r="G73" s="123"/>
      <c r="H73" s="123"/>
      <c r="I73" s="123"/>
      <c r="J73" s="123"/>
      <c r="K73" s="123"/>
      <c r="L73" s="123"/>
      <c r="M73" s="123"/>
      <c r="N73" s="116"/>
      <c r="O73" s="116"/>
      <c r="P73" s="116"/>
      <c r="Q73" s="116"/>
      <c r="R73" s="116"/>
      <c r="S73" s="116"/>
      <c r="T73" s="117"/>
      <c r="U73" s="116"/>
      <c r="V73" s="109"/>
      <c r="W73" s="109"/>
      <c r="X73" s="109"/>
      <c r="Y73" s="109"/>
      <c r="Z73" s="109"/>
      <c r="AA73" s="109"/>
      <c r="AB73" s="109"/>
      <c r="AC73" s="109"/>
      <c r="AD73" s="109"/>
      <c r="AE73" s="109" t="s">
        <v>92</v>
      </c>
      <c r="AF73" s="109">
        <v>0</v>
      </c>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row>
    <row r="74" spans="1:60" outlineLevel="1" x14ac:dyDescent="0.25">
      <c r="A74" s="110"/>
      <c r="B74" s="110"/>
      <c r="C74" s="144" t="s">
        <v>136</v>
      </c>
      <c r="D74" s="154"/>
      <c r="E74" s="121">
        <v>26.62</v>
      </c>
      <c r="F74" s="123"/>
      <c r="G74" s="123"/>
      <c r="H74" s="123"/>
      <c r="I74" s="123"/>
      <c r="J74" s="123"/>
      <c r="K74" s="123"/>
      <c r="L74" s="123"/>
      <c r="M74" s="123"/>
      <c r="N74" s="116"/>
      <c r="O74" s="116"/>
      <c r="P74" s="116"/>
      <c r="Q74" s="116"/>
      <c r="R74" s="116"/>
      <c r="S74" s="116"/>
      <c r="T74" s="117"/>
      <c r="U74" s="116"/>
      <c r="V74" s="109"/>
      <c r="W74" s="109"/>
      <c r="X74" s="109"/>
      <c r="Y74" s="109"/>
      <c r="Z74" s="109"/>
      <c r="AA74" s="109"/>
      <c r="AB74" s="109"/>
      <c r="AC74" s="109"/>
      <c r="AD74" s="109"/>
      <c r="AE74" s="109" t="s">
        <v>92</v>
      </c>
      <c r="AF74" s="109">
        <v>0</v>
      </c>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row>
    <row r="75" spans="1:60" outlineLevel="1" x14ac:dyDescent="0.25">
      <c r="A75" s="110">
        <v>19</v>
      </c>
      <c r="B75" s="110" t="s">
        <v>158</v>
      </c>
      <c r="C75" s="143" t="s">
        <v>159</v>
      </c>
      <c r="D75" s="153" t="s">
        <v>89</v>
      </c>
      <c r="E75" s="120">
        <v>61.05</v>
      </c>
      <c r="F75" s="123">
        <f>H75+J75</f>
        <v>0</v>
      </c>
      <c r="G75" s="123">
        <f>ROUND(E75*F75,2)</f>
        <v>0</v>
      </c>
      <c r="H75" s="124"/>
      <c r="I75" s="123">
        <f>ROUND(E75*H75,2)</f>
        <v>0</v>
      </c>
      <c r="J75" s="124"/>
      <c r="K75" s="123">
        <f>ROUND(E75*J75,2)</f>
        <v>0</v>
      </c>
      <c r="L75" s="123">
        <v>0</v>
      </c>
      <c r="M75" s="123">
        <f>G75*(1+L75/100)</f>
        <v>0</v>
      </c>
      <c r="N75" s="116">
        <v>0.13100000000000001</v>
      </c>
      <c r="O75" s="116">
        <f>ROUND(E75*N75,5)</f>
        <v>7.9975500000000004</v>
      </c>
      <c r="P75" s="116">
        <v>0</v>
      </c>
      <c r="Q75" s="116">
        <f>ROUND(E75*P75,5)</f>
        <v>0</v>
      </c>
      <c r="R75" s="116"/>
      <c r="S75" s="116"/>
      <c r="T75" s="117">
        <v>0</v>
      </c>
      <c r="U75" s="116">
        <f>ROUND(E75*T75,2)</f>
        <v>0</v>
      </c>
      <c r="V75" s="109"/>
      <c r="W75" s="109"/>
      <c r="X75" s="109"/>
      <c r="Y75" s="109"/>
      <c r="Z75" s="109"/>
      <c r="AA75" s="109"/>
      <c r="AB75" s="109"/>
      <c r="AC75" s="109"/>
      <c r="AD75" s="109"/>
      <c r="AE75" s="109" t="s">
        <v>156</v>
      </c>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row>
    <row r="76" spans="1:60" outlineLevel="1" x14ac:dyDescent="0.25">
      <c r="A76" s="110"/>
      <c r="B76" s="110"/>
      <c r="C76" s="144" t="s">
        <v>133</v>
      </c>
      <c r="D76" s="154"/>
      <c r="E76" s="121">
        <v>19.52</v>
      </c>
      <c r="F76" s="123"/>
      <c r="G76" s="123"/>
      <c r="H76" s="123"/>
      <c r="I76" s="123"/>
      <c r="J76" s="123"/>
      <c r="K76" s="123"/>
      <c r="L76" s="123"/>
      <c r="M76" s="123"/>
      <c r="N76" s="116"/>
      <c r="O76" s="116"/>
      <c r="P76" s="116"/>
      <c r="Q76" s="116"/>
      <c r="R76" s="116"/>
      <c r="S76" s="116"/>
      <c r="T76" s="117"/>
      <c r="U76" s="116"/>
      <c r="V76" s="109"/>
      <c r="W76" s="109"/>
      <c r="X76" s="109"/>
      <c r="Y76" s="109"/>
      <c r="Z76" s="109"/>
      <c r="AA76" s="109"/>
      <c r="AB76" s="109"/>
      <c r="AC76" s="109"/>
      <c r="AD76" s="109"/>
      <c r="AE76" s="109" t="s">
        <v>92</v>
      </c>
      <c r="AF76" s="109">
        <v>0</v>
      </c>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row>
    <row r="77" spans="1:60" outlineLevel="1" x14ac:dyDescent="0.25">
      <c r="A77" s="110"/>
      <c r="B77" s="110"/>
      <c r="C77" s="144" t="s">
        <v>134</v>
      </c>
      <c r="D77" s="154"/>
      <c r="E77" s="121">
        <v>41.53</v>
      </c>
      <c r="F77" s="123"/>
      <c r="G77" s="123"/>
      <c r="H77" s="123"/>
      <c r="I77" s="123"/>
      <c r="J77" s="123"/>
      <c r="K77" s="123"/>
      <c r="L77" s="123"/>
      <c r="M77" s="123"/>
      <c r="N77" s="116"/>
      <c r="O77" s="116"/>
      <c r="P77" s="116"/>
      <c r="Q77" s="116"/>
      <c r="R77" s="116"/>
      <c r="S77" s="116"/>
      <c r="T77" s="117"/>
      <c r="U77" s="116"/>
      <c r="V77" s="109"/>
      <c r="W77" s="109"/>
      <c r="X77" s="109"/>
      <c r="Y77" s="109"/>
      <c r="Z77" s="109"/>
      <c r="AA77" s="109"/>
      <c r="AB77" s="109"/>
      <c r="AC77" s="109"/>
      <c r="AD77" s="109"/>
      <c r="AE77" s="109" t="s">
        <v>92</v>
      </c>
      <c r="AF77" s="109">
        <v>0</v>
      </c>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row>
    <row r="78" spans="1:60" ht="20.399999999999999" outlineLevel="1" x14ac:dyDescent="0.25">
      <c r="A78" s="110">
        <v>20</v>
      </c>
      <c r="B78" s="110" t="s">
        <v>160</v>
      </c>
      <c r="C78" s="143" t="s">
        <v>161</v>
      </c>
      <c r="D78" s="153" t="s">
        <v>107</v>
      </c>
      <c r="E78" s="120">
        <v>51.05</v>
      </c>
      <c r="F78" s="123">
        <f>H78+J78</f>
        <v>0</v>
      </c>
      <c r="G78" s="123">
        <f>ROUND(E78*F78,2)</f>
        <v>0</v>
      </c>
      <c r="H78" s="124"/>
      <c r="I78" s="123">
        <f>ROUND(E78*H78,2)</f>
        <v>0</v>
      </c>
      <c r="J78" s="124"/>
      <c r="K78" s="123">
        <f>ROUND(E78*J78,2)</f>
        <v>0</v>
      </c>
      <c r="L78" s="123">
        <v>0</v>
      </c>
      <c r="M78" s="123">
        <f>G78*(1+L78/100)</f>
        <v>0</v>
      </c>
      <c r="N78" s="116">
        <v>0.26980999999999999</v>
      </c>
      <c r="O78" s="116">
        <f>ROUND(E78*N78,5)</f>
        <v>13.7738</v>
      </c>
      <c r="P78" s="116">
        <v>0</v>
      </c>
      <c r="Q78" s="116">
        <f>ROUND(E78*P78,5)</f>
        <v>0</v>
      </c>
      <c r="R78" s="116"/>
      <c r="S78" s="116"/>
      <c r="T78" s="117">
        <v>0.27200000000000002</v>
      </c>
      <c r="U78" s="116">
        <f>ROUND(E78*T78,2)</f>
        <v>13.89</v>
      </c>
      <c r="V78" s="109"/>
      <c r="W78" s="109"/>
      <c r="X78" s="109"/>
      <c r="Y78" s="109"/>
      <c r="Z78" s="109"/>
      <c r="AA78" s="109"/>
      <c r="AB78" s="109"/>
      <c r="AC78" s="109"/>
      <c r="AD78" s="109"/>
      <c r="AE78" s="109" t="s">
        <v>90</v>
      </c>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row>
    <row r="79" spans="1:60" outlineLevel="1" x14ac:dyDescent="0.25">
      <c r="A79" s="110"/>
      <c r="B79" s="110"/>
      <c r="C79" s="144" t="s">
        <v>162</v>
      </c>
      <c r="D79" s="154"/>
      <c r="E79" s="121">
        <v>14</v>
      </c>
      <c r="F79" s="123"/>
      <c r="G79" s="123"/>
      <c r="H79" s="123"/>
      <c r="I79" s="123"/>
      <c r="J79" s="123"/>
      <c r="K79" s="123"/>
      <c r="L79" s="123"/>
      <c r="M79" s="123"/>
      <c r="N79" s="116"/>
      <c r="O79" s="116"/>
      <c r="P79" s="116"/>
      <c r="Q79" s="116"/>
      <c r="R79" s="116"/>
      <c r="S79" s="116"/>
      <c r="T79" s="117"/>
      <c r="U79" s="116"/>
      <c r="V79" s="109"/>
      <c r="W79" s="109"/>
      <c r="X79" s="109"/>
      <c r="Y79" s="109"/>
      <c r="Z79" s="109"/>
      <c r="AA79" s="109"/>
      <c r="AB79" s="109"/>
      <c r="AC79" s="109"/>
      <c r="AD79" s="109"/>
      <c r="AE79" s="109" t="s">
        <v>92</v>
      </c>
      <c r="AF79" s="109">
        <v>0</v>
      </c>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row>
    <row r="80" spans="1:60" outlineLevel="1" x14ac:dyDescent="0.25">
      <c r="A80" s="110"/>
      <c r="B80" s="110"/>
      <c r="C80" s="144" t="s">
        <v>163</v>
      </c>
      <c r="D80" s="154"/>
      <c r="E80" s="121">
        <v>26.4</v>
      </c>
      <c r="F80" s="123"/>
      <c r="G80" s="123"/>
      <c r="H80" s="123"/>
      <c r="I80" s="123"/>
      <c r="J80" s="123"/>
      <c r="K80" s="123"/>
      <c r="L80" s="123"/>
      <c r="M80" s="123"/>
      <c r="N80" s="116"/>
      <c r="O80" s="116"/>
      <c r="P80" s="116"/>
      <c r="Q80" s="116"/>
      <c r="R80" s="116"/>
      <c r="S80" s="116"/>
      <c r="T80" s="117"/>
      <c r="U80" s="116"/>
      <c r="V80" s="109"/>
      <c r="W80" s="109"/>
      <c r="X80" s="109"/>
      <c r="Y80" s="109"/>
      <c r="Z80" s="109"/>
      <c r="AA80" s="109"/>
      <c r="AB80" s="109"/>
      <c r="AC80" s="109"/>
      <c r="AD80" s="109"/>
      <c r="AE80" s="109" t="s">
        <v>92</v>
      </c>
      <c r="AF80" s="109">
        <v>0</v>
      </c>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row>
    <row r="81" spans="1:60" outlineLevel="1" x14ac:dyDescent="0.25">
      <c r="A81" s="110"/>
      <c r="B81" s="110"/>
      <c r="C81" s="144" t="s">
        <v>164</v>
      </c>
      <c r="D81" s="154"/>
      <c r="E81" s="121">
        <v>10.65</v>
      </c>
      <c r="F81" s="123"/>
      <c r="G81" s="123"/>
      <c r="H81" s="123"/>
      <c r="I81" s="123"/>
      <c r="J81" s="123"/>
      <c r="K81" s="123"/>
      <c r="L81" s="123"/>
      <c r="M81" s="123"/>
      <c r="N81" s="116"/>
      <c r="O81" s="116"/>
      <c r="P81" s="116"/>
      <c r="Q81" s="116"/>
      <c r="R81" s="116"/>
      <c r="S81" s="116"/>
      <c r="T81" s="117"/>
      <c r="U81" s="116"/>
      <c r="V81" s="109"/>
      <c r="W81" s="109"/>
      <c r="X81" s="109"/>
      <c r="Y81" s="109"/>
      <c r="Z81" s="109"/>
      <c r="AA81" s="109"/>
      <c r="AB81" s="109"/>
      <c r="AC81" s="109"/>
      <c r="AD81" s="109"/>
      <c r="AE81" s="109" t="s">
        <v>92</v>
      </c>
      <c r="AF81" s="109">
        <v>0</v>
      </c>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row>
    <row r="82" spans="1:60" ht="20.399999999999999" outlineLevel="1" x14ac:dyDescent="0.25">
      <c r="A82" s="110">
        <v>21</v>
      </c>
      <c r="B82" s="110" t="s">
        <v>165</v>
      </c>
      <c r="C82" s="143" t="s">
        <v>166</v>
      </c>
      <c r="D82" s="153" t="s">
        <v>107</v>
      </c>
      <c r="E82" s="120">
        <v>71.900000000000006</v>
      </c>
      <c r="F82" s="123">
        <f>H82+J82</f>
        <v>0</v>
      </c>
      <c r="G82" s="123">
        <f>ROUND(E82*F82,2)</f>
        <v>0</v>
      </c>
      <c r="H82" s="124"/>
      <c r="I82" s="123">
        <f>ROUND(E82*H82,2)</f>
        <v>0</v>
      </c>
      <c r="J82" s="124"/>
      <c r="K82" s="123">
        <f>ROUND(E82*J82,2)</f>
        <v>0</v>
      </c>
      <c r="L82" s="123">
        <v>0</v>
      </c>
      <c r="M82" s="123">
        <f>G82*(1+L82/100)</f>
        <v>0</v>
      </c>
      <c r="N82" s="116">
        <v>0.24357999999999999</v>
      </c>
      <c r="O82" s="116">
        <f>ROUND(E82*N82,5)</f>
        <v>17.513400000000001</v>
      </c>
      <c r="P82" s="116">
        <v>0</v>
      </c>
      <c r="Q82" s="116">
        <f>ROUND(E82*P82,5)</f>
        <v>0</v>
      </c>
      <c r="R82" s="116"/>
      <c r="S82" s="116"/>
      <c r="T82" s="117">
        <v>0.33704000000000001</v>
      </c>
      <c r="U82" s="116">
        <f>ROUND(E82*T82,2)</f>
        <v>24.23</v>
      </c>
      <c r="V82" s="109"/>
      <c r="W82" s="109"/>
      <c r="X82" s="109"/>
      <c r="Y82" s="109"/>
      <c r="Z82" s="109"/>
      <c r="AA82" s="109"/>
      <c r="AB82" s="109"/>
      <c r="AC82" s="109"/>
      <c r="AD82" s="109"/>
      <c r="AE82" s="109" t="s">
        <v>90</v>
      </c>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row>
    <row r="83" spans="1:60" outlineLevel="1" x14ac:dyDescent="0.25">
      <c r="A83" s="110"/>
      <c r="B83" s="110"/>
      <c r="C83" s="144" t="s">
        <v>167</v>
      </c>
      <c r="D83" s="154"/>
      <c r="E83" s="121">
        <v>15.9</v>
      </c>
      <c r="F83" s="123"/>
      <c r="G83" s="123"/>
      <c r="H83" s="123"/>
      <c r="I83" s="123"/>
      <c r="J83" s="123"/>
      <c r="K83" s="123"/>
      <c r="L83" s="123"/>
      <c r="M83" s="123"/>
      <c r="N83" s="116"/>
      <c r="O83" s="116"/>
      <c r="P83" s="116"/>
      <c r="Q83" s="116"/>
      <c r="R83" s="116"/>
      <c r="S83" s="116"/>
      <c r="T83" s="117"/>
      <c r="U83" s="116"/>
      <c r="V83" s="109"/>
      <c r="W83" s="109"/>
      <c r="X83" s="109"/>
      <c r="Y83" s="109"/>
      <c r="Z83" s="109"/>
      <c r="AA83" s="109"/>
      <c r="AB83" s="109"/>
      <c r="AC83" s="109"/>
      <c r="AD83" s="109"/>
      <c r="AE83" s="109" t="s">
        <v>92</v>
      </c>
      <c r="AF83" s="109">
        <v>0</v>
      </c>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row>
    <row r="84" spans="1:60" outlineLevel="1" x14ac:dyDescent="0.25">
      <c r="A84" s="110"/>
      <c r="B84" s="110"/>
      <c r="C84" s="144" t="s">
        <v>168</v>
      </c>
      <c r="D84" s="154"/>
      <c r="E84" s="121">
        <v>56</v>
      </c>
      <c r="F84" s="123"/>
      <c r="G84" s="123"/>
      <c r="H84" s="123"/>
      <c r="I84" s="123"/>
      <c r="J84" s="123"/>
      <c r="K84" s="123"/>
      <c r="L84" s="123"/>
      <c r="M84" s="123"/>
      <c r="N84" s="116"/>
      <c r="O84" s="116"/>
      <c r="P84" s="116"/>
      <c r="Q84" s="116"/>
      <c r="R84" s="116"/>
      <c r="S84" s="116"/>
      <c r="T84" s="117"/>
      <c r="U84" s="116"/>
      <c r="V84" s="109"/>
      <c r="W84" s="109"/>
      <c r="X84" s="109"/>
      <c r="Y84" s="109"/>
      <c r="Z84" s="109"/>
      <c r="AA84" s="109"/>
      <c r="AB84" s="109"/>
      <c r="AC84" s="109"/>
      <c r="AD84" s="109"/>
      <c r="AE84" s="109" t="s">
        <v>92</v>
      </c>
      <c r="AF84" s="109">
        <v>0</v>
      </c>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row>
    <row r="85" spans="1:60" x14ac:dyDescent="0.25">
      <c r="A85" s="111" t="s">
        <v>85</v>
      </c>
      <c r="B85" s="111" t="s">
        <v>55</v>
      </c>
      <c r="C85" s="145" t="s">
        <v>56</v>
      </c>
      <c r="D85" s="155"/>
      <c r="E85" s="122"/>
      <c r="F85" s="125"/>
      <c r="G85" s="125">
        <f>SUMIF(AE86:AE87,"&lt;&gt;NOR",G86:G87)</f>
        <v>0</v>
      </c>
      <c r="H85" s="125"/>
      <c r="I85" s="125">
        <f>SUM(I86:I87)</f>
        <v>0</v>
      </c>
      <c r="J85" s="125"/>
      <c r="K85" s="125">
        <f>SUM(K86:K87)</f>
        <v>0</v>
      </c>
      <c r="L85" s="125"/>
      <c r="M85" s="125">
        <f>SUM(M86:M87)</f>
        <v>0</v>
      </c>
      <c r="N85" s="118"/>
      <c r="O85" s="118">
        <f>SUM(O86:O87)</f>
        <v>0</v>
      </c>
      <c r="P85" s="118"/>
      <c r="Q85" s="118">
        <f>SUM(Q86:Q87)</f>
        <v>0</v>
      </c>
      <c r="R85" s="118"/>
      <c r="S85" s="118"/>
      <c r="T85" s="119"/>
      <c r="U85" s="118">
        <f>SUM(U86:U87)</f>
        <v>0.28000000000000003</v>
      </c>
      <c r="AE85" t="s">
        <v>86</v>
      </c>
    </row>
    <row r="86" spans="1:60" outlineLevel="1" x14ac:dyDescent="0.25">
      <c r="A86" s="110">
        <v>22</v>
      </c>
      <c r="B86" s="110" t="s">
        <v>169</v>
      </c>
      <c r="C86" s="143" t="s">
        <v>170</v>
      </c>
      <c r="D86" s="153" t="s">
        <v>171</v>
      </c>
      <c r="E86" s="120">
        <v>0.40800000000000003</v>
      </c>
      <c r="F86" s="123">
        <f>H86+J86</f>
        <v>0</v>
      </c>
      <c r="G86" s="123">
        <f>ROUND(E86*F86,2)</f>
        <v>0</v>
      </c>
      <c r="H86" s="124"/>
      <c r="I86" s="123">
        <f>ROUND(E86*H86,2)</f>
        <v>0</v>
      </c>
      <c r="J86" s="124"/>
      <c r="K86" s="123">
        <f>ROUND(E86*J86,2)</f>
        <v>0</v>
      </c>
      <c r="L86" s="123">
        <v>0</v>
      </c>
      <c r="M86" s="123">
        <f>G86*(1+L86/100)</f>
        <v>0</v>
      </c>
      <c r="N86" s="116">
        <v>0</v>
      </c>
      <c r="O86" s="116">
        <f>ROUND(E86*N86,5)</f>
        <v>0</v>
      </c>
      <c r="P86" s="116">
        <v>0</v>
      </c>
      <c r="Q86" s="116">
        <f>ROUND(E86*P86,5)</f>
        <v>0</v>
      </c>
      <c r="R86" s="116"/>
      <c r="S86" s="116"/>
      <c r="T86" s="117">
        <v>0.68799999999999994</v>
      </c>
      <c r="U86" s="116">
        <f>ROUND(E86*T86,2)</f>
        <v>0.28000000000000003</v>
      </c>
      <c r="V86" s="109"/>
      <c r="W86" s="109"/>
      <c r="X86" s="109"/>
      <c r="Y86" s="109"/>
      <c r="Z86" s="109"/>
      <c r="AA86" s="109"/>
      <c r="AB86" s="109"/>
      <c r="AC86" s="109"/>
      <c r="AD86" s="109"/>
      <c r="AE86" s="109" t="s">
        <v>90</v>
      </c>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row>
    <row r="87" spans="1:60" outlineLevel="1" x14ac:dyDescent="0.25">
      <c r="A87" s="110"/>
      <c r="B87" s="110"/>
      <c r="C87" s="144" t="s">
        <v>172</v>
      </c>
      <c r="D87" s="154"/>
      <c r="E87" s="121">
        <v>0.40799999999999997</v>
      </c>
      <c r="F87" s="123"/>
      <c r="G87" s="123"/>
      <c r="H87" s="123"/>
      <c r="I87" s="123"/>
      <c r="J87" s="123"/>
      <c r="K87" s="123"/>
      <c r="L87" s="123"/>
      <c r="M87" s="123"/>
      <c r="N87" s="116"/>
      <c r="O87" s="116"/>
      <c r="P87" s="116"/>
      <c r="Q87" s="116"/>
      <c r="R87" s="116"/>
      <c r="S87" s="116"/>
      <c r="T87" s="117"/>
      <c r="U87" s="116"/>
      <c r="V87" s="109"/>
      <c r="W87" s="109"/>
      <c r="X87" s="109"/>
      <c r="Y87" s="109"/>
      <c r="Z87" s="109"/>
      <c r="AA87" s="109"/>
      <c r="AB87" s="109"/>
      <c r="AC87" s="109"/>
      <c r="AD87" s="109"/>
      <c r="AE87" s="109" t="s">
        <v>92</v>
      </c>
      <c r="AF87" s="109">
        <v>0</v>
      </c>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row>
    <row r="88" spans="1:60" x14ac:dyDescent="0.25">
      <c r="A88" s="111" t="s">
        <v>85</v>
      </c>
      <c r="B88" s="111" t="s">
        <v>57</v>
      </c>
      <c r="C88" s="145" t="s">
        <v>58</v>
      </c>
      <c r="D88" s="155"/>
      <c r="E88" s="122"/>
      <c r="F88" s="125"/>
      <c r="G88" s="125">
        <f>SUMIF(AE89:AE90,"&lt;&gt;NOR",G89:G90)</f>
        <v>0</v>
      </c>
      <c r="H88" s="125"/>
      <c r="I88" s="125">
        <f>SUM(I89:I90)</f>
        <v>0</v>
      </c>
      <c r="J88" s="125"/>
      <c r="K88" s="125">
        <f>SUM(K89:K90)</f>
        <v>0</v>
      </c>
      <c r="L88" s="125"/>
      <c r="M88" s="125">
        <f>SUM(M89:M90)</f>
        <v>0</v>
      </c>
      <c r="N88" s="118"/>
      <c r="O88" s="118">
        <f>SUM(O89:O90)</f>
        <v>0</v>
      </c>
      <c r="P88" s="118"/>
      <c r="Q88" s="118">
        <f>SUM(Q89:Q90)</f>
        <v>0</v>
      </c>
      <c r="R88" s="118"/>
      <c r="S88" s="118"/>
      <c r="T88" s="119"/>
      <c r="U88" s="118">
        <f>SUM(U89:U90)</f>
        <v>229.45</v>
      </c>
      <c r="AE88" t="s">
        <v>86</v>
      </c>
    </row>
    <row r="89" spans="1:60" outlineLevel="1" x14ac:dyDescent="0.25">
      <c r="A89" s="110">
        <v>23</v>
      </c>
      <c r="B89" s="110" t="s">
        <v>173</v>
      </c>
      <c r="C89" s="143" t="s">
        <v>174</v>
      </c>
      <c r="D89" s="153" t="s">
        <v>171</v>
      </c>
      <c r="E89" s="120">
        <v>588.33199999999999</v>
      </c>
      <c r="F89" s="123">
        <f>H89+J89</f>
        <v>0</v>
      </c>
      <c r="G89" s="123">
        <f>ROUND(E89*F89,2)</f>
        <v>0</v>
      </c>
      <c r="H89" s="124"/>
      <c r="I89" s="123">
        <f>ROUND(E89*H89,2)</f>
        <v>0</v>
      </c>
      <c r="J89" s="124"/>
      <c r="K89" s="123">
        <f>ROUND(E89*J89,2)</f>
        <v>0</v>
      </c>
      <c r="L89" s="123">
        <v>0</v>
      </c>
      <c r="M89" s="123">
        <f>G89*(1+L89/100)</f>
        <v>0</v>
      </c>
      <c r="N89" s="116">
        <v>0</v>
      </c>
      <c r="O89" s="116">
        <f>ROUND(E89*N89,5)</f>
        <v>0</v>
      </c>
      <c r="P89" s="116">
        <v>0</v>
      </c>
      <c r="Q89" s="116">
        <f>ROUND(E89*P89,5)</f>
        <v>0</v>
      </c>
      <c r="R89" s="116"/>
      <c r="S89" s="116"/>
      <c r="T89" s="117">
        <v>0.39</v>
      </c>
      <c r="U89" s="116">
        <f>ROUND(E89*T89,2)</f>
        <v>229.45</v>
      </c>
      <c r="V89" s="109"/>
      <c r="W89" s="109"/>
      <c r="X89" s="109"/>
      <c r="Y89" s="109"/>
      <c r="Z89" s="109"/>
      <c r="AA89" s="109"/>
      <c r="AB89" s="109"/>
      <c r="AC89" s="109"/>
      <c r="AD89" s="109"/>
      <c r="AE89" s="109" t="s">
        <v>90</v>
      </c>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row>
    <row r="90" spans="1:60" outlineLevel="1" x14ac:dyDescent="0.25">
      <c r="A90" s="110"/>
      <c r="B90" s="110"/>
      <c r="C90" s="144" t="s">
        <v>175</v>
      </c>
      <c r="D90" s="154"/>
      <c r="E90" s="121">
        <v>588.33199999999999</v>
      </c>
      <c r="F90" s="123"/>
      <c r="G90" s="123"/>
      <c r="H90" s="123"/>
      <c r="I90" s="123"/>
      <c r="J90" s="123"/>
      <c r="K90" s="123"/>
      <c r="L90" s="123"/>
      <c r="M90" s="123"/>
      <c r="N90" s="116"/>
      <c r="O90" s="116"/>
      <c r="P90" s="116"/>
      <c r="Q90" s="116"/>
      <c r="R90" s="116"/>
      <c r="S90" s="116"/>
      <c r="T90" s="117"/>
      <c r="U90" s="116"/>
      <c r="V90" s="109"/>
      <c r="W90" s="109"/>
      <c r="X90" s="109"/>
      <c r="Y90" s="109"/>
      <c r="Z90" s="109"/>
      <c r="AA90" s="109"/>
      <c r="AB90" s="109"/>
      <c r="AC90" s="109"/>
      <c r="AD90" s="109"/>
      <c r="AE90" s="109" t="s">
        <v>92</v>
      </c>
      <c r="AF90" s="109">
        <v>0</v>
      </c>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row>
    <row r="91" spans="1:60" x14ac:dyDescent="0.25">
      <c r="A91" s="111" t="s">
        <v>85</v>
      </c>
      <c r="B91" s="111" t="s">
        <v>59</v>
      </c>
      <c r="C91" s="145" t="s">
        <v>21</v>
      </c>
      <c r="D91" s="155"/>
      <c r="E91" s="122"/>
      <c r="F91" s="125"/>
      <c r="G91" s="125">
        <f>SUMIF(AE92:AE95,"&lt;&gt;NOR",G92:G95)</f>
        <v>0</v>
      </c>
      <c r="H91" s="125"/>
      <c r="I91" s="125">
        <f>SUM(I92:I95)</f>
        <v>0</v>
      </c>
      <c r="J91" s="125"/>
      <c r="K91" s="125">
        <f>SUM(K92:K95)</f>
        <v>0</v>
      </c>
      <c r="L91" s="125"/>
      <c r="M91" s="125">
        <f>SUM(M92:M95)</f>
        <v>0</v>
      </c>
      <c r="N91" s="118"/>
      <c r="O91" s="118">
        <f>SUM(O92:O95)</f>
        <v>0</v>
      </c>
      <c r="P91" s="118"/>
      <c r="Q91" s="118">
        <f>SUM(Q92:Q95)</f>
        <v>0</v>
      </c>
      <c r="R91" s="118"/>
      <c r="S91" s="118"/>
      <c r="T91" s="119"/>
      <c r="U91" s="118">
        <f>SUM(U92:U95)</f>
        <v>0</v>
      </c>
      <c r="AE91" t="s">
        <v>86</v>
      </c>
    </row>
    <row r="92" spans="1:60" outlineLevel="1" x14ac:dyDescent="0.25">
      <c r="A92" s="110">
        <v>24</v>
      </c>
      <c r="B92" s="110" t="s">
        <v>176</v>
      </c>
      <c r="C92" s="143" t="s">
        <v>177</v>
      </c>
      <c r="D92" s="153" t="s">
        <v>178</v>
      </c>
      <c r="E92" s="120">
        <v>1</v>
      </c>
      <c r="F92" s="123">
        <f>H92+J92</f>
        <v>0</v>
      </c>
      <c r="G92" s="123">
        <f>ROUND(E92*F92,2)</f>
        <v>0</v>
      </c>
      <c r="H92" s="124"/>
      <c r="I92" s="123">
        <f>ROUND(E92*H92,2)</f>
        <v>0</v>
      </c>
      <c r="J92" s="124"/>
      <c r="K92" s="123">
        <f>ROUND(E92*J92,2)</f>
        <v>0</v>
      </c>
      <c r="L92" s="123">
        <v>0</v>
      </c>
      <c r="M92" s="123">
        <f>G92*(1+L92/100)</f>
        <v>0</v>
      </c>
      <c r="N92" s="116">
        <v>0</v>
      </c>
      <c r="O92" s="116">
        <f>ROUND(E92*N92,5)</f>
        <v>0</v>
      </c>
      <c r="P92" s="116">
        <v>0</v>
      </c>
      <c r="Q92" s="116">
        <f>ROUND(E92*P92,5)</f>
        <v>0</v>
      </c>
      <c r="R92" s="116"/>
      <c r="S92" s="116"/>
      <c r="T92" s="117">
        <v>0</v>
      </c>
      <c r="U92" s="116">
        <f>ROUND(E92*T92,2)</f>
        <v>0</v>
      </c>
      <c r="V92" s="109"/>
      <c r="W92" s="109"/>
      <c r="X92" s="109"/>
      <c r="Y92" s="109"/>
      <c r="Z92" s="109"/>
      <c r="AA92" s="109"/>
      <c r="AB92" s="109"/>
      <c r="AC92" s="109"/>
      <c r="AD92" s="109"/>
      <c r="AE92" s="109" t="s">
        <v>179</v>
      </c>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row>
    <row r="93" spans="1:60" outlineLevel="1" x14ac:dyDescent="0.25">
      <c r="A93" s="110">
        <v>25</v>
      </c>
      <c r="B93" s="110" t="s">
        <v>180</v>
      </c>
      <c r="C93" s="143" t="s">
        <v>181</v>
      </c>
      <c r="D93" s="153" t="s">
        <v>178</v>
      </c>
      <c r="E93" s="120">
        <v>1</v>
      </c>
      <c r="F93" s="123">
        <f>H93+J93</f>
        <v>0</v>
      </c>
      <c r="G93" s="123">
        <f>ROUND(E93*F93,2)</f>
        <v>0</v>
      </c>
      <c r="H93" s="124"/>
      <c r="I93" s="123">
        <f>ROUND(E93*H93,2)</f>
        <v>0</v>
      </c>
      <c r="J93" s="124"/>
      <c r="K93" s="123">
        <f>ROUND(E93*J93,2)</f>
        <v>0</v>
      </c>
      <c r="L93" s="123">
        <v>0</v>
      </c>
      <c r="M93" s="123">
        <f>G93*(1+L93/100)</f>
        <v>0</v>
      </c>
      <c r="N93" s="116">
        <v>0</v>
      </c>
      <c r="O93" s="116">
        <f>ROUND(E93*N93,5)</f>
        <v>0</v>
      </c>
      <c r="P93" s="116">
        <v>0</v>
      </c>
      <c r="Q93" s="116">
        <f>ROUND(E93*P93,5)</f>
        <v>0</v>
      </c>
      <c r="R93" s="116"/>
      <c r="S93" s="116"/>
      <c r="T93" s="117">
        <v>0</v>
      </c>
      <c r="U93" s="116">
        <f>ROUND(E93*T93,2)</f>
        <v>0</v>
      </c>
      <c r="V93" s="109"/>
      <c r="W93" s="109"/>
      <c r="X93" s="109"/>
      <c r="Y93" s="109"/>
      <c r="Z93" s="109"/>
      <c r="AA93" s="109"/>
      <c r="AB93" s="109"/>
      <c r="AC93" s="109"/>
      <c r="AD93" s="109"/>
      <c r="AE93" s="109" t="s">
        <v>179</v>
      </c>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row>
    <row r="94" spans="1:60" outlineLevel="1" x14ac:dyDescent="0.25">
      <c r="A94" s="110">
        <v>26</v>
      </c>
      <c r="B94" s="110" t="s">
        <v>182</v>
      </c>
      <c r="C94" s="143" t="s">
        <v>183</v>
      </c>
      <c r="D94" s="153" t="s">
        <v>178</v>
      </c>
      <c r="E94" s="120">
        <v>1</v>
      </c>
      <c r="F94" s="123">
        <f>H94+J94</f>
        <v>0</v>
      </c>
      <c r="G94" s="123">
        <f>ROUND(E94*F94,2)</f>
        <v>0</v>
      </c>
      <c r="H94" s="124"/>
      <c r="I94" s="123">
        <f>ROUND(E94*H94,2)</f>
        <v>0</v>
      </c>
      <c r="J94" s="124"/>
      <c r="K94" s="123">
        <f>ROUND(E94*J94,2)</f>
        <v>0</v>
      </c>
      <c r="L94" s="123">
        <v>0</v>
      </c>
      <c r="M94" s="123">
        <f>G94*(1+L94/100)</f>
        <v>0</v>
      </c>
      <c r="N94" s="116">
        <v>0</v>
      </c>
      <c r="O94" s="116">
        <f>ROUND(E94*N94,5)</f>
        <v>0</v>
      </c>
      <c r="P94" s="116">
        <v>0</v>
      </c>
      <c r="Q94" s="116">
        <f>ROUND(E94*P94,5)</f>
        <v>0</v>
      </c>
      <c r="R94" s="116"/>
      <c r="S94" s="116"/>
      <c r="T94" s="117">
        <v>0</v>
      </c>
      <c r="U94" s="116">
        <f>ROUND(E94*T94,2)</f>
        <v>0</v>
      </c>
      <c r="V94" s="109"/>
      <c r="W94" s="109"/>
      <c r="X94" s="109"/>
      <c r="Y94" s="109"/>
      <c r="Z94" s="109"/>
      <c r="AA94" s="109"/>
      <c r="AB94" s="109"/>
      <c r="AC94" s="109"/>
      <c r="AD94" s="109"/>
      <c r="AE94" s="109" t="s">
        <v>179</v>
      </c>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row>
    <row r="95" spans="1:60" outlineLevel="1" x14ac:dyDescent="0.25">
      <c r="A95" s="133">
        <v>27</v>
      </c>
      <c r="B95" s="133" t="s">
        <v>184</v>
      </c>
      <c r="C95" s="146" t="s">
        <v>185</v>
      </c>
      <c r="D95" s="156" t="s">
        <v>178</v>
      </c>
      <c r="E95" s="134">
        <v>1</v>
      </c>
      <c r="F95" s="135">
        <f>H95+J95</f>
        <v>0</v>
      </c>
      <c r="G95" s="135">
        <f>ROUND(E95*F95,2)</f>
        <v>0</v>
      </c>
      <c r="H95" s="136"/>
      <c r="I95" s="135">
        <f>ROUND(E95*H95,2)</f>
        <v>0</v>
      </c>
      <c r="J95" s="136"/>
      <c r="K95" s="135">
        <f>ROUND(E95*J95,2)</f>
        <v>0</v>
      </c>
      <c r="L95" s="135">
        <v>0</v>
      </c>
      <c r="M95" s="135">
        <f>G95*(1+L95/100)</f>
        <v>0</v>
      </c>
      <c r="N95" s="137">
        <v>0</v>
      </c>
      <c r="O95" s="137">
        <f>ROUND(E95*N95,5)</f>
        <v>0</v>
      </c>
      <c r="P95" s="137">
        <v>0</v>
      </c>
      <c r="Q95" s="137">
        <f>ROUND(E95*P95,5)</f>
        <v>0</v>
      </c>
      <c r="R95" s="137"/>
      <c r="S95" s="137"/>
      <c r="T95" s="138">
        <v>0</v>
      </c>
      <c r="U95" s="137">
        <f>ROUND(E95*T95,2)</f>
        <v>0</v>
      </c>
      <c r="V95" s="109"/>
      <c r="W95" s="109"/>
      <c r="X95" s="109"/>
      <c r="Y95" s="109"/>
      <c r="Z95" s="109"/>
      <c r="AA95" s="109"/>
      <c r="AB95" s="109"/>
      <c r="AC95" s="109"/>
      <c r="AD95" s="109"/>
      <c r="AE95" s="109" t="s">
        <v>179</v>
      </c>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row>
    <row r="96" spans="1:60" x14ac:dyDescent="0.25">
      <c r="A96" s="111" t="s">
        <v>85</v>
      </c>
      <c r="B96" s="111"/>
      <c r="C96" s="160" t="s">
        <v>209</v>
      </c>
      <c r="D96" s="155"/>
      <c r="E96" s="122"/>
      <c r="F96" s="125"/>
      <c r="G96" s="125">
        <f>SUM(G97:U103)</f>
        <v>0</v>
      </c>
      <c r="H96" s="125"/>
      <c r="I96" s="125">
        <f>SUM(I97:I100)</f>
        <v>0</v>
      </c>
      <c r="J96" s="125"/>
      <c r="K96" s="125">
        <f>SUM(K97:K100)</f>
        <v>0</v>
      </c>
      <c r="L96" s="125"/>
      <c r="M96" s="125">
        <f>SUM(M97:M100)</f>
        <v>0</v>
      </c>
      <c r="N96" s="118"/>
      <c r="O96" s="118">
        <f>SUM(O97:O100)</f>
        <v>0</v>
      </c>
      <c r="P96" s="118"/>
      <c r="Q96" s="118">
        <f>SUM(Q97:Q100)</f>
        <v>0</v>
      </c>
      <c r="R96" s="118"/>
      <c r="S96" s="118"/>
      <c r="T96" s="119"/>
      <c r="U96" s="118">
        <f>SUM(U97:U100)</f>
        <v>0</v>
      </c>
      <c r="AE96" t="s">
        <v>86</v>
      </c>
    </row>
    <row r="97" spans="1:60" outlineLevel="1" x14ac:dyDescent="0.25">
      <c r="A97" s="110">
        <v>28</v>
      </c>
      <c r="B97" s="110"/>
      <c r="C97" s="143" t="s">
        <v>191</v>
      </c>
      <c r="D97" s="157" t="s">
        <v>198</v>
      </c>
      <c r="E97" s="120">
        <v>3</v>
      </c>
      <c r="F97" s="123">
        <v>0</v>
      </c>
      <c r="G97" s="123">
        <f t="shared" ref="G97:G103" si="0">ROUND(E97*F97,2)</f>
        <v>0</v>
      </c>
      <c r="H97" s="124"/>
      <c r="I97" s="123">
        <f t="shared" ref="I97:I103" si="1">ROUND(E97*H97,2)</f>
        <v>0</v>
      </c>
      <c r="J97" s="124"/>
      <c r="K97" s="123">
        <f t="shared" ref="K97:K103" si="2">ROUND(E97*J97,2)</f>
        <v>0</v>
      </c>
      <c r="L97" s="123">
        <v>0</v>
      </c>
      <c r="M97" s="123">
        <f>G97*(1+L97/100)</f>
        <v>0</v>
      </c>
      <c r="N97" s="116">
        <v>0</v>
      </c>
      <c r="O97" s="116">
        <f>ROUND(E97*N97,5)</f>
        <v>0</v>
      </c>
      <c r="P97" s="116">
        <v>0</v>
      </c>
      <c r="Q97" s="116">
        <f>ROUND(E97*P97,5)</f>
        <v>0</v>
      </c>
      <c r="R97" s="116"/>
      <c r="S97" s="116"/>
      <c r="T97" s="117">
        <v>0</v>
      </c>
      <c r="U97" s="116">
        <f>ROUND(E97*T97,2)</f>
        <v>0</v>
      </c>
      <c r="V97" s="109"/>
      <c r="W97" s="109"/>
      <c r="X97" s="109"/>
      <c r="Y97" s="109"/>
      <c r="Z97" s="109"/>
      <c r="AA97" s="109"/>
      <c r="AB97" s="109"/>
      <c r="AC97" s="109"/>
      <c r="AD97" s="109"/>
      <c r="AE97" s="109" t="s">
        <v>179</v>
      </c>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row>
    <row r="98" spans="1:60" outlineLevel="1" x14ac:dyDescent="0.25">
      <c r="A98" s="110">
        <v>29</v>
      </c>
      <c r="B98" s="110"/>
      <c r="C98" s="143" t="s">
        <v>192</v>
      </c>
      <c r="D98" s="157" t="s">
        <v>198</v>
      </c>
      <c r="E98" s="120">
        <v>2</v>
      </c>
      <c r="F98" s="123">
        <v>0</v>
      </c>
      <c r="G98" s="123">
        <f t="shared" si="0"/>
        <v>0</v>
      </c>
      <c r="H98" s="124"/>
      <c r="I98" s="123">
        <f t="shared" si="1"/>
        <v>0</v>
      </c>
      <c r="J98" s="124"/>
      <c r="K98" s="123">
        <f t="shared" si="2"/>
        <v>0</v>
      </c>
      <c r="L98" s="123">
        <v>0</v>
      </c>
      <c r="M98" s="123">
        <f>G98*(1+L98/100)</f>
        <v>0</v>
      </c>
      <c r="N98" s="116">
        <v>0</v>
      </c>
      <c r="O98" s="116">
        <f>ROUND(E98*N98,5)</f>
        <v>0</v>
      </c>
      <c r="P98" s="116">
        <v>0</v>
      </c>
      <c r="Q98" s="116">
        <f>ROUND(E98*P98,5)</f>
        <v>0</v>
      </c>
      <c r="R98" s="116"/>
      <c r="S98" s="116"/>
      <c r="T98" s="117">
        <v>0</v>
      </c>
      <c r="U98" s="116">
        <f>ROUND(E98*T98,2)</f>
        <v>0</v>
      </c>
      <c r="V98" s="109"/>
      <c r="W98" s="109"/>
      <c r="X98" s="109"/>
      <c r="Y98" s="109"/>
      <c r="Z98" s="109"/>
      <c r="AA98" s="109"/>
      <c r="AB98" s="109"/>
      <c r="AC98" s="109"/>
      <c r="AD98" s="109"/>
      <c r="AE98" s="109" t="s">
        <v>179</v>
      </c>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row>
    <row r="99" spans="1:60" outlineLevel="1" x14ac:dyDescent="0.25">
      <c r="A99" s="110">
        <v>30</v>
      </c>
      <c r="B99" s="110"/>
      <c r="C99" s="143" t="s">
        <v>193</v>
      </c>
      <c r="D99" s="157" t="s">
        <v>198</v>
      </c>
      <c r="E99" s="120">
        <v>3</v>
      </c>
      <c r="F99" s="123">
        <v>0</v>
      </c>
      <c r="G99" s="123">
        <f t="shared" si="0"/>
        <v>0</v>
      </c>
      <c r="H99" s="124"/>
      <c r="I99" s="123">
        <f t="shared" si="1"/>
        <v>0</v>
      </c>
      <c r="J99" s="124"/>
      <c r="K99" s="123">
        <f t="shared" si="2"/>
        <v>0</v>
      </c>
      <c r="L99" s="123">
        <v>0</v>
      </c>
      <c r="M99" s="123">
        <f>G99*(1+L99/100)</f>
        <v>0</v>
      </c>
      <c r="N99" s="116">
        <v>0</v>
      </c>
      <c r="O99" s="116">
        <f>ROUND(E99*N99,5)</f>
        <v>0</v>
      </c>
      <c r="P99" s="116">
        <v>0</v>
      </c>
      <c r="Q99" s="116">
        <f>ROUND(E99*P99,5)</f>
        <v>0</v>
      </c>
      <c r="R99" s="116"/>
      <c r="S99" s="116"/>
      <c r="T99" s="117">
        <v>0</v>
      </c>
      <c r="U99" s="116">
        <f>ROUND(E99*T99,2)</f>
        <v>0</v>
      </c>
      <c r="V99" s="109"/>
      <c r="W99" s="109"/>
      <c r="X99" s="109"/>
      <c r="Y99" s="109"/>
      <c r="Z99" s="109"/>
      <c r="AA99" s="109"/>
      <c r="AB99" s="109"/>
      <c r="AC99" s="109"/>
      <c r="AD99" s="109"/>
      <c r="AE99" s="109" t="s">
        <v>179</v>
      </c>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row>
    <row r="100" spans="1:60" outlineLevel="1" x14ac:dyDescent="0.25">
      <c r="A100" s="110">
        <v>31</v>
      </c>
      <c r="B100" s="110"/>
      <c r="C100" s="143" t="s">
        <v>194</v>
      </c>
      <c r="D100" s="157" t="s">
        <v>199</v>
      </c>
      <c r="E100" s="120">
        <v>2</v>
      </c>
      <c r="F100" s="123">
        <v>0</v>
      </c>
      <c r="G100" s="123">
        <f t="shared" si="0"/>
        <v>0</v>
      </c>
      <c r="H100" s="136"/>
      <c r="I100" s="135">
        <f t="shared" si="1"/>
        <v>0</v>
      </c>
      <c r="J100" s="136"/>
      <c r="K100" s="135">
        <f t="shared" si="2"/>
        <v>0</v>
      </c>
      <c r="L100" s="135">
        <v>0</v>
      </c>
      <c r="M100" s="135">
        <f>G100*(1+L100/100)</f>
        <v>0</v>
      </c>
      <c r="N100" s="137">
        <v>0</v>
      </c>
      <c r="O100" s="137">
        <f>ROUND(E100*N100,5)</f>
        <v>0</v>
      </c>
      <c r="P100" s="137">
        <v>0</v>
      </c>
      <c r="Q100" s="137">
        <f>ROUND(E100*P100,5)</f>
        <v>0</v>
      </c>
      <c r="R100" s="137"/>
      <c r="S100" s="137"/>
      <c r="T100" s="138">
        <v>0</v>
      </c>
      <c r="U100" s="137">
        <f>ROUND(E100*T100,2)</f>
        <v>0</v>
      </c>
      <c r="V100" s="109"/>
      <c r="W100" s="109"/>
      <c r="X100" s="109"/>
      <c r="Y100" s="109"/>
      <c r="Z100" s="109"/>
      <c r="AA100" s="109"/>
      <c r="AB100" s="109"/>
      <c r="AC100" s="109"/>
      <c r="AD100" s="109"/>
      <c r="AE100" s="109" t="s">
        <v>179</v>
      </c>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row>
    <row r="101" spans="1:60" outlineLevel="1" x14ac:dyDescent="0.25">
      <c r="A101" s="110">
        <v>32</v>
      </c>
      <c r="B101" s="110"/>
      <c r="C101" s="143" t="s">
        <v>195</v>
      </c>
      <c r="D101" s="157" t="s">
        <v>200</v>
      </c>
      <c r="E101" s="120">
        <v>30</v>
      </c>
      <c r="F101" s="123">
        <v>0</v>
      </c>
      <c r="G101" s="123">
        <f t="shared" si="0"/>
        <v>0</v>
      </c>
      <c r="H101" s="124"/>
      <c r="I101" s="123">
        <f t="shared" si="1"/>
        <v>0</v>
      </c>
      <c r="J101" s="124"/>
      <c r="K101" s="123">
        <f t="shared" si="2"/>
        <v>0</v>
      </c>
      <c r="L101" s="123"/>
      <c r="M101" s="123"/>
      <c r="N101" s="116"/>
      <c r="O101" s="116"/>
      <c r="P101" s="116"/>
      <c r="Q101" s="116"/>
      <c r="R101" s="116"/>
      <c r="S101" s="116"/>
      <c r="T101" s="117"/>
      <c r="U101" s="116"/>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row>
    <row r="102" spans="1:60" outlineLevel="1" x14ac:dyDescent="0.25">
      <c r="A102" s="110">
        <v>33</v>
      </c>
      <c r="B102" s="110"/>
      <c r="C102" s="143" t="s">
        <v>196</v>
      </c>
      <c r="D102" s="157" t="s">
        <v>178</v>
      </c>
      <c r="E102" s="120">
        <v>1</v>
      </c>
      <c r="F102" s="123">
        <v>0</v>
      </c>
      <c r="G102" s="123">
        <f t="shared" si="0"/>
        <v>0</v>
      </c>
      <c r="H102" s="124"/>
      <c r="I102" s="123">
        <f t="shared" si="1"/>
        <v>0</v>
      </c>
      <c r="J102" s="124"/>
      <c r="K102" s="123">
        <f t="shared" si="2"/>
        <v>0</v>
      </c>
      <c r="L102" s="123"/>
      <c r="M102" s="123"/>
      <c r="N102" s="116"/>
      <c r="O102" s="116"/>
      <c r="P102" s="116"/>
      <c r="Q102" s="116"/>
      <c r="R102" s="116"/>
      <c r="S102" s="116"/>
      <c r="T102" s="117"/>
      <c r="U102" s="116"/>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row>
    <row r="103" spans="1:60" outlineLevel="1" x14ac:dyDescent="0.25">
      <c r="A103" s="133">
        <v>34</v>
      </c>
      <c r="B103" s="133"/>
      <c r="C103" s="146" t="s">
        <v>197</v>
      </c>
      <c r="D103" s="158" t="s">
        <v>178</v>
      </c>
      <c r="E103" s="134">
        <v>1</v>
      </c>
      <c r="F103" s="135">
        <v>0</v>
      </c>
      <c r="G103" s="135">
        <f t="shared" si="0"/>
        <v>0</v>
      </c>
      <c r="H103" s="124"/>
      <c r="I103" s="123">
        <f t="shared" si="1"/>
        <v>0</v>
      </c>
      <c r="J103" s="124"/>
      <c r="K103" s="123">
        <f t="shared" si="2"/>
        <v>0</v>
      </c>
      <c r="L103" s="123"/>
      <c r="M103" s="123"/>
      <c r="N103" s="116"/>
      <c r="O103" s="116"/>
      <c r="P103" s="116"/>
      <c r="Q103" s="116"/>
      <c r="R103" s="116"/>
      <c r="S103" s="116"/>
      <c r="T103" s="117"/>
      <c r="U103" s="116"/>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row>
    <row r="104" spans="1:60" x14ac:dyDescent="0.25">
      <c r="A104" s="111" t="s">
        <v>85</v>
      </c>
      <c r="B104" s="111"/>
      <c r="C104" s="160" t="s">
        <v>208</v>
      </c>
      <c r="D104" s="155"/>
      <c r="E104" s="122"/>
      <c r="F104" s="125"/>
      <c r="G104" s="125">
        <f>SUM(G105:G110)</f>
        <v>0</v>
      </c>
      <c r="H104" s="125"/>
      <c r="I104" s="125">
        <f>SUM(I105:I108)</f>
        <v>0</v>
      </c>
      <c r="J104" s="125"/>
      <c r="K104" s="125">
        <f>SUM(K105:K108)</f>
        <v>0</v>
      </c>
      <c r="L104" s="125"/>
      <c r="M104" s="125">
        <f>SUM(M105:M108)</f>
        <v>0</v>
      </c>
      <c r="N104" s="118"/>
      <c r="O104" s="118">
        <f>SUM(O105:O108)</f>
        <v>0</v>
      </c>
      <c r="P104" s="118"/>
      <c r="Q104" s="118">
        <f>SUM(Q105:Q108)</f>
        <v>0</v>
      </c>
      <c r="R104" s="118"/>
      <c r="S104" s="118"/>
      <c r="T104" s="119"/>
      <c r="U104" s="118">
        <f>SUM(U105:U108)</f>
        <v>0</v>
      </c>
      <c r="AE104" t="s">
        <v>86</v>
      </c>
    </row>
    <row r="105" spans="1:60" outlineLevel="1" x14ac:dyDescent="0.25">
      <c r="A105" s="110">
        <v>35</v>
      </c>
      <c r="B105" s="110"/>
      <c r="C105" s="143" t="s">
        <v>201</v>
      </c>
      <c r="D105" s="157" t="s">
        <v>107</v>
      </c>
      <c r="E105" s="120">
        <v>150</v>
      </c>
      <c r="F105" s="123">
        <v>0</v>
      </c>
      <c r="G105" s="123">
        <f t="shared" ref="G105:G110" si="3">ROUND(E105*F105,2)</f>
        <v>0</v>
      </c>
      <c r="H105" s="124"/>
      <c r="I105" s="123"/>
      <c r="J105" s="124"/>
      <c r="K105" s="123"/>
      <c r="L105" s="123"/>
      <c r="M105" s="123"/>
      <c r="N105" s="116"/>
      <c r="O105" s="116"/>
      <c r="P105" s="116"/>
      <c r="Q105" s="116"/>
      <c r="R105" s="116"/>
      <c r="S105" s="116"/>
      <c r="T105" s="117"/>
      <c r="U105" s="116"/>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row>
    <row r="106" spans="1:60" outlineLevel="1" x14ac:dyDescent="0.25">
      <c r="A106" s="110">
        <v>36</v>
      </c>
      <c r="B106" s="110" t="s">
        <v>186</v>
      </c>
      <c r="C106" s="143" t="s">
        <v>202</v>
      </c>
      <c r="D106" s="157" t="s">
        <v>171</v>
      </c>
      <c r="E106" s="120">
        <v>18</v>
      </c>
      <c r="F106" s="123">
        <v>0</v>
      </c>
      <c r="G106" s="123">
        <f t="shared" si="3"/>
        <v>0</v>
      </c>
      <c r="H106" s="136"/>
      <c r="I106" s="135"/>
      <c r="J106" s="136"/>
      <c r="K106" s="135"/>
      <c r="L106" s="135"/>
      <c r="M106" s="135"/>
      <c r="N106" s="137"/>
      <c r="O106" s="137"/>
      <c r="P106" s="137"/>
      <c r="Q106" s="137"/>
      <c r="R106" s="137"/>
      <c r="S106" s="137"/>
      <c r="T106" s="138"/>
      <c r="U106" s="137"/>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row>
    <row r="107" spans="1:60" outlineLevel="1" x14ac:dyDescent="0.25">
      <c r="A107" s="110">
        <v>37</v>
      </c>
      <c r="B107" s="110"/>
      <c r="C107" s="143" t="s">
        <v>203</v>
      </c>
      <c r="D107" s="157" t="s">
        <v>171</v>
      </c>
      <c r="E107" s="120">
        <v>77</v>
      </c>
      <c r="F107" s="123">
        <v>0</v>
      </c>
      <c r="G107" s="123">
        <f t="shared" si="3"/>
        <v>0</v>
      </c>
      <c r="H107" s="124"/>
      <c r="I107" s="123"/>
      <c r="J107" s="124"/>
      <c r="K107" s="123"/>
      <c r="L107" s="123"/>
      <c r="M107" s="123"/>
      <c r="N107" s="116"/>
      <c r="O107" s="116"/>
      <c r="P107" s="116"/>
      <c r="Q107" s="116"/>
      <c r="R107" s="116"/>
      <c r="S107" s="116"/>
      <c r="T107" s="117"/>
      <c r="U107" s="116"/>
      <c r="V107" s="109"/>
      <c r="W107" s="109"/>
      <c r="X107" s="109"/>
      <c r="Y107" s="109"/>
      <c r="Z107" s="109"/>
      <c r="AA107" s="109"/>
      <c r="AB107" s="109"/>
      <c r="AC107" s="109"/>
      <c r="AD107" s="109"/>
      <c r="AE107" s="109" t="s">
        <v>190</v>
      </c>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row>
    <row r="108" spans="1:60" outlineLevel="1" x14ac:dyDescent="0.25">
      <c r="A108" s="110">
        <v>38</v>
      </c>
      <c r="B108" s="110"/>
      <c r="C108" s="143" t="s">
        <v>204</v>
      </c>
      <c r="D108" s="157" t="s">
        <v>207</v>
      </c>
      <c r="E108" s="120">
        <v>1</v>
      </c>
      <c r="F108" s="123">
        <v>0</v>
      </c>
      <c r="G108" s="123">
        <f t="shared" si="3"/>
        <v>0</v>
      </c>
      <c r="H108" s="124"/>
      <c r="I108" s="123"/>
      <c r="J108" s="124"/>
      <c r="K108" s="123"/>
      <c r="L108" s="123"/>
      <c r="M108" s="123"/>
      <c r="N108" s="116"/>
      <c r="O108" s="116"/>
      <c r="P108" s="116"/>
      <c r="Q108" s="116"/>
      <c r="R108" s="116"/>
      <c r="S108" s="116"/>
      <c r="T108" s="117"/>
      <c r="U108" s="116"/>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row>
    <row r="109" spans="1:60" outlineLevel="1" x14ac:dyDescent="0.25">
      <c r="A109" s="110">
        <v>39</v>
      </c>
      <c r="B109" s="110"/>
      <c r="C109" s="143" t="s">
        <v>205</v>
      </c>
      <c r="D109" s="157" t="s">
        <v>207</v>
      </c>
      <c r="E109" s="120">
        <v>1</v>
      </c>
      <c r="F109" s="123">
        <v>0</v>
      </c>
      <c r="G109" s="123">
        <f t="shared" si="3"/>
        <v>0</v>
      </c>
      <c r="H109" s="124"/>
      <c r="I109" s="123"/>
      <c r="J109" s="124"/>
      <c r="K109" s="123"/>
      <c r="L109" s="123"/>
      <c r="M109" s="123"/>
      <c r="N109" s="116"/>
      <c r="O109" s="116"/>
      <c r="P109" s="116"/>
      <c r="Q109" s="116"/>
      <c r="R109" s="116"/>
      <c r="S109" s="116"/>
      <c r="T109" s="117"/>
      <c r="U109" s="116"/>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row>
    <row r="110" spans="1:60" outlineLevel="1" x14ac:dyDescent="0.25">
      <c r="A110" s="133">
        <v>40</v>
      </c>
      <c r="B110" s="133"/>
      <c r="C110" s="146" t="s">
        <v>206</v>
      </c>
      <c r="D110" s="158" t="s">
        <v>207</v>
      </c>
      <c r="E110" s="134">
        <v>1</v>
      </c>
      <c r="F110" s="135">
        <v>0</v>
      </c>
      <c r="G110" s="135">
        <f t="shared" si="3"/>
        <v>0</v>
      </c>
      <c r="H110" s="124"/>
      <c r="I110" s="123"/>
      <c r="J110" s="124"/>
      <c r="K110" s="123"/>
      <c r="L110" s="123"/>
      <c r="M110" s="123"/>
      <c r="N110" s="116"/>
      <c r="O110" s="116"/>
      <c r="P110" s="116"/>
      <c r="Q110" s="116"/>
      <c r="R110" s="116"/>
      <c r="S110" s="116"/>
      <c r="T110" s="117"/>
      <c r="U110" s="116"/>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row>
    <row r="111" spans="1:60" x14ac:dyDescent="0.25">
      <c r="A111" s="111" t="s">
        <v>85</v>
      </c>
      <c r="B111" s="111"/>
      <c r="C111" s="160" t="s">
        <v>213</v>
      </c>
      <c r="D111" s="155"/>
      <c r="E111" s="122"/>
      <c r="F111" s="125"/>
      <c r="G111" s="125">
        <f>SUM(G112:G114)</f>
        <v>0</v>
      </c>
      <c r="H111" s="125"/>
      <c r="I111" s="125">
        <f>SUM(I112:I115)</f>
        <v>0</v>
      </c>
      <c r="J111" s="125"/>
      <c r="K111" s="125">
        <f>SUM(K112:K115)</f>
        <v>0</v>
      </c>
      <c r="L111" s="125"/>
      <c r="M111" s="125">
        <f>SUM(M112:M115)</f>
        <v>0</v>
      </c>
      <c r="N111" s="118"/>
      <c r="O111" s="118">
        <f>SUM(O112:O115)</f>
        <v>0</v>
      </c>
      <c r="P111" s="118"/>
      <c r="Q111" s="118">
        <f>SUM(Q112:Q115)</f>
        <v>0</v>
      </c>
      <c r="R111" s="118"/>
      <c r="S111" s="118"/>
      <c r="T111" s="119"/>
      <c r="U111" s="118">
        <f>SUM(U112:U115)</f>
        <v>0</v>
      </c>
      <c r="AE111" t="s">
        <v>86</v>
      </c>
    </row>
    <row r="112" spans="1:60" outlineLevel="1" x14ac:dyDescent="0.25">
      <c r="A112" s="110">
        <v>41</v>
      </c>
      <c r="B112" s="110"/>
      <c r="C112" s="143" t="s">
        <v>210</v>
      </c>
      <c r="D112" s="157" t="s">
        <v>171</v>
      </c>
      <c r="E112" s="120">
        <v>10</v>
      </c>
      <c r="F112" s="123">
        <v>0</v>
      </c>
      <c r="G112" s="123">
        <f>ROUND(E112*F112,2)</f>
        <v>0</v>
      </c>
      <c r="H112" s="124"/>
      <c r="I112" s="123"/>
      <c r="J112" s="124"/>
      <c r="K112" s="123"/>
      <c r="L112" s="123"/>
      <c r="M112" s="123"/>
      <c r="N112" s="116"/>
      <c r="O112" s="116"/>
      <c r="P112" s="116"/>
      <c r="Q112" s="116"/>
      <c r="R112" s="116"/>
      <c r="S112" s="116"/>
      <c r="T112" s="117"/>
      <c r="U112" s="116"/>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row>
    <row r="113" spans="1:60" outlineLevel="1" x14ac:dyDescent="0.25">
      <c r="A113" s="110">
        <v>42</v>
      </c>
      <c r="B113" s="110"/>
      <c r="C113" s="143" t="s">
        <v>211</v>
      </c>
      <c r="D113" s="157" t="s">
        <v>178</v>
      </c>
      <c r="E113" s="120">
        <v>1</v>
      </c>
      <c r="F113" s="123">
        <v>0</v>
      </c>
      <c r="G113" s="123">
        <f>ROUND(E113*F113,2)</f>
        <v>0</v>
      </c>
      <c r="H113" s="124"/>
      <c r="I113" s="123"/>
      <c r="J113" s="124"/>
      <c r="K113" s="123"/>
      <c r="L113" s="123"/>
      <c r="M113" s="123"/>
      <c r="N113" s="116"/>
      <c r="O113" s="116"/>
      <c r="P113" s="116"/>
      <c r="Q113" s="116"/>
      <c r="R113" s="116"/>
      <c r="S113" s="116"/>
      <c r="T113" s="117"/>
      <c r="U113" s="116"/>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row>
    <row r="114" spans="1:60" outlineLevel="1" x14ac:dyDescent="0.25">
      <c r="A114" s="110">
        <v>43</v>
      </c>
      <c r="B114" s="110"/>
      <c r="C114" s="143" t="s">
        <v>212</v>
      </c>
      <c r="D114" s="157" t="s">
        <v>178</v>
      </c>
      <c r="E114" s="120">
        <v>1</v>
      </c>
      <c r="F114" s="123">
        <v>0</v>
      </c>
      <c r="G114" s="123">
        <f>ROUND(E114*F114,2)</f>
        <v>0</v>
      </c>
      <c r="H114" s="124"/>
      <c r="I114" s="123"/>
      <c r="J114" s="124"/>
      <c r="K114" s="123"/>
      <c r="L114" s="123"/>
      <c r="M114" s="123"/>
      <c r="N114" s="116"/>
      <c r="O114" s="116"/>
      <c r="P114" s="116"/>
      <c r="Q114" s="116"/>
      <c r="R114" s="116"/>
      <c r="S114" s="116"/>
      <c r="T114" s="117"/>
      <c r="U114" s="116"/>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row>
    <row r="115" spans="1:60" x14ac:dyDescent="0.25">
      <c r="A115" s="111" t="s">
        <v>85</v>
      </c>
      <c r="B115" s="111"/>
      <c r="C115" s="160" t="s">
        <v>218</v>
      </c>
      <c r="D115" s="155"/>
      <c r="E115" s="122"/>
      <c r="F115" s="125"/>
      <c r="G115" s="125">
        <f>SUM(G116:U119)</f>
        <v>0</v>
      </c>
      <c r="H115" s="125"/>
      <c r="I115" s="125">
        <f>SUM(I116:I119)</f>
        <v>0</v>
      </c>
      <c r="J115" s="125"/>
      <c r="K115" s="125">
        <f>SUM(K116:K119)</f>
        <v>0</v>
      </c>
      <c r="L115" s="125"/>
      <c r="M115" s="125">
        <f>SUM(M116:M119)</f>
        <v>0</v>
      </c>
      <c r="N115" s="118"/>
      <c r="O115" s="118">
        <f>SUM(O116:O119)</f>
        <v>0</v>
      </c>
      <c r="P115" s="118"/>
      <c r="Q115" s="118">
        <f>SUM(Q116:Q119)</f>
        <v>0</v>
      </c>
      <c r="R115" s="118"/>
      <c r="S115" s="118"/>
      <c r="T115" s="119"/>
      <c r="U115" s="118">
        <f>SUM(U116:U119)</f>
        <v>0</v>
      </c>
      <c r="AE115" t="s">
        <v>86</v>
      </c>
    </row>
    <row r="116" spans="1:60" outlineLevel="1" x14ac:dyDescent="0.25">
      <c r="A116" s="110">
        <v>44</v>
      </c>
      <c r="B116" s="110"/>
      <c r="C116" s="143" t="s">
        <v>214</v>
      </c>
      <c r="D116" s="157" t="s">
        <v>200</v>
      </c>
      <c r="E116" s="120">
        <v>6</v>
      </c>
      <c r="F116" s="123">
        <v>0</v>
      </c>
      <c r="G116" s="123">
        <f>ROUND(E116*F116,2)</f>
        <v>0</v>
      </c>
      <c r="H116" s="136"/>
      <c r="I116" s="135"/>
      <c r="J116" s="136"/>
      <c r="K116" s="135"/>
      <c r="L116" s="135"/>
      <c r="M116" s="135"/>
      <c r="N116" s="137"/>
      <c r="O116" s="137"/>
      <c r="P116" s="137"/>
      <c r="Q116" s="137"/>
      <c r="R116" s="137"/>
      <c r="S116" s="137"/>
      <c r="T116" s="138"/>
      <c r="U116" s="137"/>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row>
    <row r="117" spans="1:60" outlineLevel="1" x14ac:dyDescent="0.25">
      <c r="A117" s="110">
        <v>45</v>
      </c>
      <c r="B117" s="110"/>
      <c r="C117" s="143" t="s">
        <v>215</v>
      </c>
      <c r="D117" s="157" t="s">
        <v>219</v>
      </c>
      <c r="E117" s="120">
        <v>1</v>
      </c>
      <c r="F117" s="123">
        <v>0</v>
      </c>
      <c r="G117" s="123">
        <f>ROUND(E117*F117,2)</f>
        <v>0</v>
      </c>
      <c r="H117" s="124"/>
      <c r="I117" s="123"/>
      <c r="J117" s="124"/>
      <c r="K117" s="123"/>
      <c r="L117" s="123"/>
      <c r="M117" s="123"/>
      <c r="N117" s="116"/>
      <c r="O117" s="116"/>
      <c r="P117" s="116"/>
      <c r="Q117" s="116"/>
      <c r="R117" s="116"/>
      <c r="S117" s="116"/>
      <c r="T117" s="117"/>
      <c r="U117" s="116"/>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row>
    <row r="118" spans="1:60" outlineLevel="1" x14ac:dyDescent="0.25">
      <c r="A118" s="110">
        <v>46</v>
      </c>
      <c r="B118" s="110"/>
      <c r="C118" s="143" t="s">
        <v>216</v>
      </c>
      <c r="D118" s="157" t="s">
        <v>220</v>
      </c>
      <c r="E118" s="120">
        <v>5</v>
      </c>
      <c r="F118" s="123">
        <v>0</v>
      </c>
      <c r="G118" s="123">
        <f>ROUND(E118*F118,2)</f>
        <v>0</v>
      </c>
      <c r="H118" s="124"/>
      <c r="I118" s="123"/>
      <c r="J118" s="124"/>
      <c r="K118" s="123"/>
      <c r="L118" s="123"/>
      <c r="M118" s="123"/>
      <c r="N118" s="116"/>
      <c r="O118" s="116"/>
      <c r="P118" s="116"/>
      <c r="Q118" s="116"/>
      <c r="R118" s="116"/>
      <c r="S118" s="116"/>
      <c r="T118" s="117"/>
      <c r="U118" s="116"/>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row>
    <row r="119" spans="1:60" outlineLevel="1" x14ac:dyDescent="0.25">
      <c r="A119" s="133">
        <v>47</v>
      </c>
      <c r="B119" s="133"/>
      <c r="C119" s="146" t="s">
        <v>217</v>
      </c>
      <c r="D119" s="158" t="s">
        <v>221</v>
      </c>
      <c r="E119" s="134">
        <v>2</v>
      </c>
      <c r="F119" s="135">
        <v>0</v>
      </c>
      <c r="G119" s="135">
        <f>ROUND(E119*F119,2)</f>
        <v>0</v>
      </c>
      <c r="H119" s="124"/>
      <c r="I119" s="123"/>
      <c r="J119" s="124"/>
      <c r="K119" s="123"/>
      <c r="L119" s="123"/>
      <c r="M119" s="123"/>
      <c r="N119" s="116"/>
      <c r="O119" s="116"/>
      <c r="P119" s="116"/>
      <c r="Q119" s="116"/>
      <c r="R119" s="116"/>
      <c r="S119" s="116"/>
      <c r="T119" s="117"/>
      <c r="U119" s="116"/>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row>
    <row r="120" spans="1:60" x14ac:dyDescent="0.25">
      <c r="A120" s="111" t="s">
        <v>85</v>
      </c>
      <c r="B120" s="111"/>
      <c r="C120" s="160" t="s">
        <v>222</v>
      </c>
      <c r="D120" s="155"/>
      <c r="E120" s="122"/>
      <c r="F120" s="125"/>
      <c r="G120" s="125">
        <f>SUM(G121:U125)</f>
        <v>0</v>
      </c>
      <c r="H120" s="125"/>
      <c r="I120" s="125">
        <f>SUM(I121:I124)</f>
        <v>0</v>
      </c>
      <c r="J120" s="125"/>
      <c r="K120" s="125">
        <f>SUM(K121:K124)</f>
        <v>0</v>
      </c>
      <c r="L120" s="125"/>
      <c r="M120" s="125">
        <f>SUM(M121:M124)</f>
        <v>0</v>
      </c>
      <c r="N120" s="118"/>
      <c r="O120" s="118">
        <f>SUM(O121:O124)</f>
        <v>0</v>
      </c>
      <c r="P120" s="118"/>
      <c r="Q120" s="118">
        <f>SUM(Q121:Q124)</f>
        <v>0</v>
      </c>
      <c r="R120" s="118"/>
      <c r="S120" s="118"/>
      <c r="T120" s="119"/>
      <c r="U120" s="118">
        <f>SUM(U121:U124)</f>
        <v>0</v>
      </c>
      <c r="AE120" t="s">
        <v>86</v>
      </c>
    </row>
    <row r="121" spans="1:60" outlineLevel="1" x14ac:dyDescent="0.25">
      <c r="A121" s="110">
        <v>48</v>
      </c>
      <c r="B121" s="110"/>
      <c r="C121" s="143" t="s">
        <v>223</v>
      </c>
      <c r="D121" s="157" t="s">
        <v>200</v>
      </c>
      <c r="E121" s="120">
        <v>20</v>
      </c>
      <c r="F121" s="123">
        <v>0</v>
      </c>
      <c r="G121" s="123">
        <f>ROUND(E121*F121,2)</f>
        <v>0</v>
      </c>
      <c r="H121" s="136"/>
      <c r="I121" s="135"/>
      <c r="J121" s="136"/>
      <c r="K121" s="135"/>
      <c r="L121" s="135"/>
      <c r="M121" s="135"/>
      <c r="N121" s="137"/>
      <c r="O121" s="137"/>
      <c r="P121" s="137"/>
      <c r="Q121" s="137"/>
      <c r="R121" s="137"/>
      <c r="S121" s="137"/>
      <c r="T121" s="138"/>
      <c r="U121" s="137"/>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row>
    <row r="122" spans="1:60" outlineLevel="1" x14ac:dyDescent="0.25">
      <c r="A122" s="110">
        <v>49</v>
      </c>
      <c r="B122" s="110"/>
      <c r="C122" s="143" t="s">
        <v>224</v>
      </c>
      <c r="D122" s="157" t="s">
        <v>200</v>
      </c>
      <c r="E122" s="120">
        <v>17</v>
      </c>
      <c r="F122" s="123">
        <v>0</v>
      </c>
      <c r="G122" s="123">
        <f>ROUND(E122*F122,2)</f>
        <v>0</v>
      </c>
      <c r="H122" s="124"/>
      <c r="I122" s="123"/>
      <c r="J122" s="124"/>
      <c r="K122" s="123"/>
      <c r="L122" s="123"/>
      <c r="M122" s="123"/>
      <c r="N122" s="116"/>
      <c r="O122" s="116"/>
      <c r="P122" s="116"/>
      <c r="Q122" s="116"/>
      <c r="R122" s="116"/>
      <c r="S122" s="116"/>
      <c r="T122" s="117"/>
      <c r="U122" s="116"/>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row>
    <row r="123" spans="1:60" outlineLevel="1" x14ac:dyDescent="0.25">
      <c r="A123" s="110">
        <v>50</v>
      </c>
      <c r="B123" s="110"/>
      <c r="C123" s="143" t="s">
        <v>225</v>
      </c>
      <c r="D123" s="157" t="s">
        <v>200</v>
      </c>
      <c r="E123" s="120">
        <v>17</v>
      </c>
      <c r="F123" s="123">
        <v>0</v>
      </c>
      <c r="G123" s="123">
        <f>ROUND(E123*F123,2)</f>
        <v>0</v>
      </c>
      <c r="H123" s="124"/>
      <c r="I123" s="123"/>
      <c r="J123" s="124"/>
      <c r="K123" s="123"/>
      <c r="L123" s="123"/>
      <c r="M123" s="123"/>
      <c r="N123" s="116"/>
      <c r="O123" s="116"/>
      <c r="P123" s="116"/>
      <c r="Q123" s="116"/>
      <c r="R123" s="116"/>
      <c r="S123" s="116"/>
      <c r="T123" s="117"/>
      <c r="U123" s="116"/>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row>
    <row r="124" spans="1:60" outlineLevel="1" x14ac:dyDescent="0.25">
      <c r="A124" s="110">
        <v>51</v>
      </c>
      <c r="B124" s="110"/>
      <c r="C124" s="143" t="s">
        <v>226</v>
      </c>
      <c r="D124" s="157" t="s">
        <v>200</v>
      </c>
      <c r="E124" s="120">
        <v>20</v>
      </c>
      <c r="F124" s="123">
        <v>0</v>
      </c>
      <c r="G124" s="123">
        <f>ROUND(E124*F124,2)</f>
        <v>0</v>
      </c>
      <c r="H124" s="124"/>
      <c r="I124" s="123"/>
      <c r="J124" s="124"/>
      <c r="K124" s="123"/>
      <c r="L124" s="123"/>
      <c r="M124" s="123"/>
      <c r="N124" s="116"/>
      <c r="O124" s="116"/>
      <c r="P124" s="116"/>
      <c r="Q124" s="116"/>
      <c r="R124" s="116"/>
      <c r="S124" s="116"/>
      <c r="T124" s="117"/>
      <c r="U124" s="116"/>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row>
    <row r="125" spans="1:60" outlineLevel="1" x14ac:dyDescent="0.25">
      <c r="A125" s="133">
        <v>52</v>
      </c>
      <c r="B125" s="133"/>
      <c r="C125" s="146" t="s">
        <v>227</v>
      </c>
      <c r="D125" s="158" t="s">
        <v>200</v>
      </c>
      <c r="E125" s="134">
        <v>13</v>
      </c>
      <c r="F125" s="135">
        <v>0</v>
      </c>
      <c r="G125" s="135">
        <f>ROUND(E125*F125,2)</f>
        <v>0</v>
      </c>
      <c r="H125" s="136"/>
      <c r="I125" s="135"/>
      <c r="J125" s="136"/>
      <c r="K125" s="135"/>
      <c r="L125" s="135"/>
      <c r="M125" s="135"/>
      <c r="N125" s="137"/>
      <c r="O125" s="137"/>
      <c r="P125" s="137"/>
      <c r="Q125" s="137"/>
      <c r="R125" s="137"/>
      <c r="S125" s="137"/>
      <c r="T125" s="138"/>
      <c r="U125" s="137"/>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row>
    <row r="126" spans="1:60" x14ac:dyDescent="0.25">
      <c r="A126" s="111" t="s">
        <v>85</v>
      </c>
      <c r="B126" s="111"/>
      <c r="C126" s="160" t="s">
        <v>228</v>
      </c>
      <c r="D126" s="155"/>
      <c r="E126" s="122"/>
      <c r="F126" s="125"/>
      <c r="G126" s="125">
        <f>SUM(G127:U131)</f>
        <v>0</v>
      </c>
      <c r="H126" s="125"/>
      <c r="I126" s="125">
        <f>SUM(I127:I130)</f>
        <v>0</v>
      </c>
      <c r="J126" s="125"/>
      <c r="K126" s="125">
        <f>SUM(K127:K130)</f>
        <v>0</v>
      </c>
      <c r="L126" s="125"/>
      <c r="M126" s="125">
        <f>SUM(M127:M130)</f>
        <v>0</v>
      </c>
      <c r="N126" s="118"/>
      <c r="O126" s="118">
        <f>SUM(O127:O130)</f>
        <v>0</v>
      </c>
      <c r="P126" s="118"/>
      <c r="Q126" s="118">
        <f>SUM(Q127:Q130)</f>
        <v>0</v>
      </c>
      <c r="R126" s="118"/>
      <c r="S126" s="118"/>
      <c r="T126" s="119"/>
      <c r="U126" s="118">
        <f>SUM(U127:U130)</f>
        <v>0</v>
      </c>
      <c r="AE126" t="s">
        <v>86</v>
      </c>
    </row>
    <row r="127" spans="1:60" outlineLevel="1" x14ac:dyDescent="0.25">
      <c r="A127" s="110">
        <v>53</v>
      </c>
      <c r="B127" s="110"/>
      <c r="C127" s="143" t="s">
        <v>229</v>
      </c>
      <c r="D127" s="153" t="s">
        <v>200</v>
      </c>
      <c r="E127" s="120">
        <v>18</v>
      </c>
      <c r="F127" s="123">
        <v>0</v>
      </c>
      <c r="G127" s="123">
        <f>ROUND(E127*F127,2)</f>
        <v>0</v>
      </c>
      <c r="H127" s="124"/>
      <c r="I127" s="123"/>
      <c r="J127" s="124"/>
      <c r="K127" s="123"/>
      <c r="L127" s="123"/>
      <c r="M127" s="123"/>
      <c r="N127" s="116"/>
      <c r="O127" s="116"/>
      <c r="P127" s="116"/>
      <c r="Q127" s="116"/>
      <c r="R127" s="116"/>
      <c r="S127" s="116"/>
      <c r="T127" s="117"/>
      <c r="U127" s="116"/>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row>
    <row r="128" spans="1:60" outlineLevel="1" x14ac:dyDescent="0.25">
      <c r="A128" s="110">
        <v>54</v>
      </c>
      <c r="B128" s="110"/>
      <c r="C128" s="143" t="s">
        <v>230</v>
      </c>
      <c r="D128" s="153" t="s">
        <v>200</v>
      </c>
      <c r="E128" s="120">
        <v>20</v>
      </c>
      <c r="F128" s="123">
        <v>0</v>
      </c>
      <c r="G128" s="123">
        <f>ROUND(E128*F128,2)</f>
        <v>0</v>
      </c>
      <c r="H128" s="124"/>
      <c r="I128" s="123"/>
      <c r="J128" s="124"/>
      <c r="K128" s="123"/>
      <c r="L128" s="123"/>
      <c r="M128" s="123"/>
      <c r="N128" s="116"/>
      <c r="O128" s="116"/>
      <c r="P128" s="116"/>
      <c r="Q128" s="116"/>
      <c r="R128" s="116"/>
      <c r="S128" s="116"/>
      <c r="T128" s="117"/>
      <c r="U128" s="116"/>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row>
    <row r="129" spans="1:60" outlineLevel="1" x14ac:dyDescent="0.25">
      <c r="A129" s="110">
        <v>55</v>
      </c>
      <c r="B129" s="110"/>
      <c r="C129" s="143" t="s">
        <v>231</v>
      </c>
      <c r="D129" s="153" t="s">
        <v>200</v>
      </c>
      <c r="E129" s="120">
        <v>17</v>
      </c>
      <c r="F129" s="123">
        <v>0</v>
      </c>
      <c r="G129" s="123">
        <f>ROUND(E129*F129,2)</f>
        <v>0</v>
      </c>
      <c r="H129" s="124"/>
      <c r="I129" s="123"/>
      <c r="J129" s="124"/>
      <c r="K129" s="123"/>
      <c r="L129" s="123"/>
      <c r="M129" s="123"/>
      <c r="N129" s="116"/>
      <c r="O129" s="116"/>
      <c r="P129" s="116"/>
      <c r="Q129" s="116"/>
      <c r="R129" s="116"/>
      <c r="S129" s="116"/>
      <c r="T129" s="117"/>
      <c r="U129" s="116"/>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row>
    <row r="130" spans="1:60" outlineLevel="1" x14ac:dyDescent="0.25">
      <c r="A130" s="110">
        <v>56</v>
      </c>
      <c r="B130" s="110"/>
      <c r="C130" s="143" t="s">
        <v>232</v>
      </c>
      <c r="D130" s="153" t="s">
        <v>200</v>
      </c>
      <c r="E130" s="120">
        <v>15</v>
      </c>
      <c r="F130" s="123">
        <v>0</v>
      </c>
      <c r="G130" s="123">
        <f>ROUND(E130*F130,2)</f>
        <v>0</v>
      </c>
      <c r="H130" s="124"/>
      <c r="I130" s="123"/>
      <c r="J130" s="124"/>
      <c r="K130" s="123"/>
      <c r="L130" s="123"/>
      <c r="M130" s="123"/>
      <c r="N130" s="116"/>
      <c r="O130" s="116"/>
      <c r="P130" s="116"/>
      <c r="Q130" s="116"/>
      <c r="R130" s="116"/>
      <c r="S130" s="116"/>
      <c r="T130" s="117"/>
      <c r="U130" s="116"/>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row>
    <row r="131" spans="1:60" outlineLevel="1" x14ac:dyDescent="0.25">
      <c r="A131" s="133">
        <v>57</v>
      </c>
      <c r="B131" s="133"/>
      <c r="C131" s="146" t="s">
        <v>233</v>
      </c>
      <c r="D131" s="156" t="s">
        <v>200</v>
      </c>
      <c r="E131" s="134">
        <v>16</v>
      </c>
      <c r="F131" s="135">
        <v>0</v>
      </c>
      <c r="G131" s="135">
        <f>ROUND(E131*F131,2)</f>
        <v>0</v>
      </c>
      <c r="H131" s="124"/>
      <c r="I131" s="123"/>
      <c r="J131" s="124"/>
      <c r="K131" s="123"/>
      <c r="L131" s="123"/>
      <c r="M131" s="123"/>
      <c r="N131" s="116"/>
      <c r="O131" s="116"/>
      <c r="P131" s="116"/>
      <c r="Q131" s="116"/>
      <c r="R131" s="116"/>
      <c r="S131" s="116"/>
      <c r="T131" s="117"/>
      <c r="U131" s="116"/>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row>
    <row r="132" spans="1:60" x14ac:dyDescent="0.25">
      <c r="A132" s="111" t="s">
        <v>85</v>
      </c>
      <c r="B132" s="111"/>
      <c r="C132" s="160" t="s">
        <v>234</v>
      </c>
      <c r="D132" s="155"/>
      <c r="E132" s="122"/>
      <c r="F132" s="125"/>
      <c r="G132" s="125">
        <f>SUM(G133:U137)</f>
        <v>0</v>
      </c>
      <c r="H132" s="125"/>
      <c r="I132" s="125">
        <f>SUM(I133:I136)</f>
        <v>0</v>
      </c>
      <c r="J132" s="125"/>
      <c r="K132" s="125">
        <f>SUM(K133:K136)</f>
        <v>0</v>
      </c>
      <c r="L132" s="125"/>
      <c r="M132" s="125">
        <f>SUM(M133:M136)</f>
        <v>0</v>
      </c>
      <c r="N132" s="118"/>
      <c r="O132" s="118">
        <f>SUM(O133:O136)</f>
        <v>0</v>
      </c>
      <c r="P132" s="118"/>
      <c r="Q132" s="118">
        <f>SUM(Q133:Q136)</f>
        <v>0</v>
      </c>
      <c r="R132" s="118"/>
      <c r="S132" s="118"/>
      <c r="T132" s="119"/>
      <c r="U132" s="118">
        <f>SUM(U133:U136)</f>
        <v>0</v>
      </c>
      <c r="AE132" t="s">
        <v>86</v>
      </c>
    </row>
    <row r="133" spans="1:60" outlineLevel="1" x14ac:dyDescent="0.25">
      <c r="A133" s="110">
        <v>58</v>
      </c>
      <c r="B133" s="110"/>
      <c r="C133" s="143" t="s">
        <v>235</v>
      </c>
      <c r="D133" s="153" t="s">
        <v>200</v>
      </c>
      <c r="E133" s="120">
        <v>25</v>
      </c>
      <c r="F133" s="123">
        <v>0</v>
      </c>
      <c r="G133" s="123">
        <f>ROUND(E133*F133,2)</f>
        <v>0</v>
      </c>
      <c r="H133" s="124"/>
      <c r="I133" s="123"/>
      <c r="J133" s="124"/>
      <c r="K133" s="123"/>
      <c r="L133" s="123"/>
      <c r="M133" s="123"/>
      <c r="N133" s="116"/>
      <c r="O133" s="116"/>
      <c r="P133" s="116"/>
      <c r="Q133" s="116"/>
      <c r="R133" s="116"/>
      <c r="S133" s="116"/>
      <c r="T133" s="117"/>
      <c r="U133" s="116"/>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row>
    <row r="134" spans="1:60" outlineLevel="1" x14ac:dyDescent="0.25">
      <c r="A134" s="110">
        <v>59</v>
      </c>
      <c r="B134" s="110"/>
      <c r="C134" s="143" t="s">
        <v>231</v>
      </c>
      <c r="D134" s="153" t="s">
        <v>200</v>
      </c>
      <c r="E134" s="120">
        <v>20</v>
      </c>
      <c r="F134" s="123">
        <v>0</v>
      </c>
      <c r="G134" s="123">
        <f>ROUND(E134*F134,2)</f>
        <v>0</v>
      </c>
      <c r="H134" s="124"/>
      <c r="I134" s="123"/>
      <c r="J134" s="124"/>
      <c r="K134" s="123"/>
      <c r="L134" s="123"/>
      <c r="M134" s="123"/>
      <c r="N134" s="116"/>
      <c r="O134" s="116"/>
      <c r="P134" s="116"/>
      <c r="Q134" s="116"/>
      <c r="R134" s="116"/>
      <c r="S134" s="116"/>
      <c r="T134" s="117"/>
      <c r="U134" s="116"/>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row>
    <row r="135" spans="1:60" outlineLevel="1" x14ac:dyDescent="0.25">
      <c r="A135" s="110">
        <v>60</v>
      </c>
      <c r="B135" s="110"/>
      <c r="C135" s="143" t="s">
        <v>236</v>
      </c>
      <c r="D135" s="153" t="s">
        <v>200</v>
      </c>
      <c r="E135" s="120">
        <v>18</v>
      </c>
      <c r="F135" s="123">
        <v>0</v>
      </c>
      <c r="G135" s="123">
        <f>ROUND(E135*F135,2)</f>
        <v>0</v>
      </c>
      <c r="H135" s="124"/>
      <c r="I135" s="123"/>
      <c r="J135" s="124"/>
      <c r="K135" s="123"/>
      <c r="L135" s="123"/>
      <c r="M135" s="123"/>
      <c r="N135" s="116"/>
      <c r="O135" s="116"/>
      <c r="P135" s="116"/>
      <c r="Q135" s="116"/>
      <c r="R135" s="116"/>
      <c r="S135" s="116"/>
      <c r="T135" s="117"/>
      <c r="U135" s="116"/>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row>
    <row r="136" spans="1:60" outlineLevel="1" x14ac:dyDescent="0.25">
      <c r="A136" s="110">
        <v>61</v>
      </c>
      <c r="B136" s="110"/>
      <c r="C136" s="143" t="s">
        <v>237</v>
      </c>
      <c r="D136" s="153" t="s">
        <v>200</v>
      </c>
      <c r="E136" s="120">
        <v>12</v>
      </c>
      <c r="F136" s="123">
        <v>0</v>
      </c>
      <c r="G136" s="123">
        <f>ROUND(E136*F136,2)</f>
        <v>0</v>
      </c>
      <c r="H136" s="124"/>
      <c r="I136" s="123"/>
      <c r="J136" s="124"/>
      <c r="K136" s="123"/>
      <c r="L136" s="123"/>
      <c r="M136" s="123"/>
      <c r="N136" s="116"/>
      <c r="O136" s="116"/>
      <c r="P136" s="116"/>
      <c r="Q136" s="116"/>
      <c r="R136" s="116"/>
      <c r="S136" s="116"/>
      <c r="T136" s="117"/>
      <c r="U136" s="116"/>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row>
    <row r="137" spans="1:60" outlineLevel="1" x14ac:dyDescent="0.25">
      <c r="A137" s="133">
        <v>62</v>
      </c>
      <c r="B137" s="133"/>
      <c r="C137" s="146" t="s">
        <v>238</v>
      </c>
      <c r="D137" s="156" t="s">
        <v>200</v>
      </c>
      <c r="E137" s="134">
        <v>15</v>
      </c>
      <c r="F137" s="135">
        <v>0</v>
      </c>
      <c r="G137" s="135">
        <f>ROUND(E137*F137,2)</f>
        <v>0</v>
      </c>
      <c r="H137" s="124"/>
      <c r="I137" s="123"/>
      <c r="J137" s="124"/>
      <c r="K137" s="123"/>
      <c r="L137" s="123"/>
      <c r="M137" s="123"/>
      <c r="N137" s="116"/>
      <c r="O137" s="116"/>
      <c r="P137" s="116"/>
      <c r="Q137" s="116"/>
      <c r="R137" s="116"/>
      <c r="S137" s="116"/>
      <c r="T137" s="117"/>
      <c r="U137" s="116"/>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row>
    <row r="138" spans="1:60" x14ac:dyDescent="0.25">
      <c r="A138" s="111" t="s">
        <v>85</v>
      </c>
      <c r="B138" s="111"/>
      <c r="C138" s="160" t="s">
        <v>242</v>
      </c>
      <c r="D138" s="155"/>
      <c r="E138" s="122"/>
      <c r="F138" s="125"/>
      <c r="G138" s="125">
        <f>SUM(G139:G141)</f>
        <v>0</v>
      </c>
      <c r="H138" s="125"/>
      <c r="I138" s="125">
        <f>SUM(I139:I142)</f>
        <v>0</v>
      </c>
      <c r="J138" s="125"/>
      <c r="K138" s="125">
        <f>SUM(K139:K142)</f>
        <v>0</v>
      </c>
      <c r="L138" s="125"/>
      <c r="M138" s="125">
        <f>SUM(M139:M142)</f>
        <v>0</v>
      </c>
      <c r="N138" s="118"/>
      <c r="O138" s="118">
        <f>SUM(O139:O142)</f>
        <v>0</v>
      </c>
      <c r="P138" s="118"/>
      <c r="Q138" s="118">
        <f>SUM(Q139:Q142)</f>
        <v>0</v>
      </c>
      <c r="R138" s="118"/>
      <c r="S138" s="118"/>
      <c r="T138" s="119"/>
      <c r="U138" s="118">
        <f>SUM(U139:U142)</f>
        <v>0</v>
      </c>
      <c r="AE138" t="s">
        <v>86</v>
      </c>
    </row>
    <row r="139" spans="1:60" outlineLevel="1" x14ac:dyDescent="0.25">
      <c r="A139" s="110">
        <v>63</v>
      </c>
      <c r="B139" s="110"/>
      <c r="C139" s="143" t="s">
        <v>239</v>
      </c>
      <c r="D139" s="157" t="s">
        <v>207</v>
      </c>
      <c r="E139" s="162">
        <v>1</v>
      </c>
      <c r="F139" s="123">
        <v>0</v>
      </c>
      <c r="G139" s="123">
        <f>ROUND(E139*F139,2)</f>
        <v>0</v>
      </c>
      <c r="H139" s="124"/>
      <c r="I139" s="123"/>
      <c r="J139" s="124"/>
      <c r="K139" s="123"/>
      <c r="L139" s="123"/>
      <c r="M139" s="123"/>
      <c r="N139" s="116"/>
      <c r="O139" s="116"/>
      <c r="P139" s="116"/>
      <c r="Q139" s="116"/>
      <c r="R139" s="116"/>
      <c r="S139" s="116"/>
      <c r="T139" s="117"/>
      <c r="U139" s="116"/>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row>
    <row r="140" spans="1:60" outlineLevel="1" x14ac:dyDescent="0.25">
      <c r="A140" s="110">
        <v>64</v>
      </c>
      <c r="B140" s="110"/>
      <c r="C140" s="143" t="s">
        <v>240</v>
      </c>
      <c r="D140" s="157" t="s">
        <v>207</v>
      </c>
      <c r="E140" s="162">
        <v>1</v>
      </c>
      <c r="F140" s="123">
        <v>0</v>
      </c>
      <c r="G140" s="123">
        <f>ROUND(E140*F140,2)</f>
        <v>0</v>
      </c>
      <c r="H140" s="124"/>
      <c r="I140" s="123"/>
      <c r="J140" s="124"/>
      <c r="K140" s="123"/>
      <c r="L140" s="123"/>
      <c r="M140" s="123"/>
      <c r="N140" s="116"/>
      <c r="O140" s="116"/>
      <c r="P140" s="116"/>
      <c r="Q140" s="116"/>
      <c r="R140" s="116"/>
      <c r="S140" s="116"/>
      <c r="T140" s="117"/>
      <c r="U140" s="116"/>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row>
    <row r="141" spans="1:60" outlineLevel="1" x14ac:dyDescent="0.25">
      <c r="A141" s="133">
        <v>65</v>
      </c>
      <c r="B141" s="133"/>
      <c r="C141" s="146" t="s">
        <v>241</v>
      </c>
      <c r="D141" s="158" t="s">
        <v>207</v>
      </c>
      <c r="E141" s="163">
        <v>1</v>
      </c>
      <c r="F141" s="135">
        <v>0</v>
      </c>
      <c r="G141" s="135">
        <f>ROUND(E141*F141,2)</f>
        <v>0</v>
      </c>
      <c r="H141" s="124"/>
      <c r="I141" s="123"/>
      <c r="J141" s="124"/>
      <c r="K141" s="123"/>
      <c r="L141" s="123"/>
      <c r="M141" s="123"/>
      <c r="N141" s="116"/>
      <c r="O141" s="116"/>
      <c r="P141" s="116"/>
      <c r="Q141" s="116"/>
      <c r="R141" s="116"/>
      <c r="S141" s="116"/>
      <c r="T141" s="117"/>
      <c r="U141" s="116"/>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row>
    <row r="142" spans="1:60" x14ac:dyDescent="0.25">
      <c r="A142" s="111" t="s">
        <v>85</v>
      </c>
      <c r="B142" s="111"/>
      <c r="C142" s="160" t="s">
        <v>261</v>
      </c>
      <c r="D142" s="155"/>
      <c r="E142" s="122"/>
      <c r="F142" s="125"/>
      <c r="G142" s="125">
        <f>SUM(G143:G159)</f>
        <v>0</v>
      </c>
      <c r="H142" s="125"/>
      <c r="I142" s="125">
        <f>SUM(I143:I149)</f>
        <v>0</v>
      </c>
      <c r="J142" s="125"/>
      <c r="K142" s="125">
        <f>SUM(K143:K149)</f>
        <v>0</v>
      </c>
      <c r="L142" s="125"/>
      <c r="M142" s="125">
        <f>SUM(M143:M149)</f>
        <v>0</v>
      </c>
      <c r="N142" s="118"/>
      <c r="O142" s="118">
        <f>SUM(O143:O149)</f>
        <v>0</v>
      </c>
      <c r="P142" s="118"/>
      <c r="Q142" s="118">
        <f>SUM(Q143:Q149)</f>
        <v>0</v>
      </c>
      <c r="R142" s="118"/>
      <c r="S142" s="118"/>
      <c r="T142" s="119"/>
      <c r="U142" s="118">
        <f>SUM(U143:U149)</f>
        <v>0</v>
      </c>
      <c r="AE142" t="s">
        <v>86</v>
      </c>
    </row>
    <row r="143" spans="1:60" ht="20.399999999999999" outlineLevel="1" x14ac:dyDescent="0.25">
      <c r="A143" s="110">
        <v>66</v>
      </c>
      <c r="B143" s="149" t="s">
        <v>243</v>
      </c>
      <c r="C143" s="148" t="s">
        <v>244</v>
      </c>
      <c r="D143" s="153" t="s">
        <v>95</v>
      </c>
      <c r="E143" s="120">
        <v>530</v>
      </c>
      <c r="F143" s="123">
        <v>0</v>
      </c>
      <c r="G143" s="123">
        <f>ROUND(E143*F143,2)</f>
        <v>0</v>
      </c>
      <c r="H143" s="124"/>
      <c r="I143" s="123"/>
      <c r="J143" s="124"/>
      <c r="K143" s="123"/>
      <c r="L143" s="123"/>
      <c r="M143" s="123"/>
      <c r="N143" s="116"/>
      <c r="O143" s="116"/>
      <c r="P143" s="116"/>
      <c r="Q143" s="116"/>
      <c r="R143" s="116"/>
      <c r="S143" s="116"/>
      <c r="T143" s="117"/>
      <c r="U143" s="116"/>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row>
    <row r="144" spans="1:60" ht="13.2" customHeight="1" outlineLevel="1" x14ac:dyDescent="0.25">
      <c r="A144" s="110"/>
      <c r="B144" s="149"/>
      <c r="C144" s="258" t="s">
        <v>262</v>
      </c>
      <c r="D144" s="259"/>
      <c r="E144" s="260"/>
      <c r="F144" s="123"/>
      <c r="G144" s="123"/>
      <c r="H144" s="124"/>
      <c r="I144" s="123"/>
      <c r="J144" s="124"/>
      <c r="K144" s="123"/>
      <c r="L144" s="123"/>
      <c r="M144" s="123"/>
      <c r="N144" s="116"/>
      <c r="O144" s="116"/>
      <c r="P144" s="116"/>
      <c r="Q144" s="116"/>
      <c r="R144" s="116"/>
      <c r="S144" s="116"/>
      <c r="T144" s="117"/>
      <c r="U144" s="116"/>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row>
    <row r="145" spans="1:60" ht="20.399999999999999" outlineLevel="1" x14ac:dyDescent="0.25">
      <c r="A145" s="110">
        <v>67</v>
      </c>
      <c r="B145" s="149" t="s">
        <v>245</v>
      </c>
      <c r="C145" s="148" t="s">
        <v>246</v>
      </c>
      <c r="D145" s="153" t="s">
        <v>95</v>
      </c>
      <c r="E145" s="120">
        <v>1060</v>
      </c>
      <c r="F145" s="123">
        <v>0</v>
      </c>
      <c r="G145" s="123">
        <f>ROUND(E145*F145,2)</f>
        <v>0</v>
      </c>
      <c r="H145" s="124"/>
      <c r="I145" s="123"/>
      <c r="J145" s="124"/>
      <c r="K145" s="123"/>
      <c r="L145" s="123"/>
      <c r="M145" s="123"/>
      <c r="N145" s="116"/>
      <c r="O145" s="116"/>
      <c r="P145" s="116"/>
      <c r="Q145" s="116"/>
      <c r="R145" s="116"/>
      <c r="S145" s="116"/>
      <c r="T145" s="117"/>
      <c r="U145" s="116"/>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row>
    <row r="146" spans="1:60" ht="21.6" customHeight="1" outlineLevel="1" x14ac:dyDescent="0.25">
      <c r="A146" s="110"/>
      <c r="B146" s="149"/>
      <c r="C146" s="258" t="s">
        <v>263</v>
      </c>
      <c r="D146" s="259"/>
      <c r="E146" s="260"/>
      <c r="F146" s="123"/>
      <c r="G146" s="123"/>
      <c r="H146" s="124"/>
      <c r="I146" s="123"/>
      <c r="J146" s="124"/>
      <c r="K146" s="123"/>
      <c r="L146" s="123"/>
      <c r="M146" s="123"/>
      <c r="N146" s="116"/>
      <c r="O146" s="116"/>
      <c r="P146" s="116"/>
      <c r="Q146" s="116"/>
      <c r="R146" s="116"/>
      <c r="S146" s="116"/>
      <c r="T146" s="117"/>
      <c r="U146" s="116"/>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row>
    <row r="147" spans="1:60" outlineLevel="1" x14ac:dyDescent="0.25">
      <c r="A147" s="110">
        <v>68</v>
      </c>
      <c r="B147" s="149" t="s">
        <v>247</v>
      </c>
      <c r="C147" s="148" t="s">
        <v>248</v>
      </c>
      <c r="D147" s="153" t="s">
        <v>95</v>
      </c>
      <c r="E147" s="120">
        <v>530</v>
      </c>
      <c r="F147" s="123">
        <v>0</v>
      </c>
      <c r="G147" s="123">
        <f>ROUND(E147*F147,2)</f>
        <v>0</v>
      </c>
      <c r="H147" s="124"/>
      <c r="I147" s="123"/>
      <c r="J147" s="124"/>
      <c r="K147" s="123"/>
      <c r="L147" s="123"/>
      <c r="M147" s="123"/>
      <c r="N147" s="116"/>
      <c r="O147" s="116"/>
      <c r="P147" s="116"/>
      <c r="Q147" s="116"/>
      <c r="R147" s="116"/>
      <c r="S147" s="116"/>
      <c r="T147" s="117"/>
      <c r="U147" s="116"/>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row>
    <row r="148" spans="1:60" ht="21" customHeight="1" outlineLevel="1" x14ac:dyDescent="0.25">
      <c r="A148" s="110"/>
      <c r="B148" s="149"/>
      <c r="C148" s="258" t="s">
        <v>264</v>
      </c>
      <c r="D148" s="259"/>
      <c r="E148" s="260"/>
      <c r="F148" s="123"/>
      <c r="G148" s="123"/>
      <c r="H148" s="124"/>
      <c r="I148" s="123"/>
      <c r="J148" s="124"/>
      <c r="K148" s="123"/>
      <c r="L148" s="123"/>
      <c r="M148" s="123"/>
      <c r="N148" s="116"/>
      <c r="O148" s="116"/>
      <c r="P148" s="116"/>
      <c r="Q148" s="116"/>
      <c r="R148" s="116"/>
      <c r="S148" s="116"/>
      <c r="T148" s="117"/>
      <c r="U148" s="116"/>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row>
    <row r="149" spans="1:60" ht="20.399999999999999" outlineLevel="1" x14ac:dyDescent="0.25">
      <c r="A149" s="110">
        <v>69</v>
      </c>
      <c r="B149" s="149" t="s">
        <v>249</v>
      </c>
      <c r="C149" s="148" t="s">
        <v>250</v>
      </c>
      <c r="D149" s="153" t="s">
        <v>171</v>
      </c>
      <c r="E149" s="120">
        <v>901</v>
      </c>
      <c r="F149" s="123">
        <v>0</v>
      </c>
      <c r="G149" s="123">
        <f>ROUND(E149*F149,2)</f>
        <v>0</v>
      </c>
      <c r="H149" s="124"/>
      <c r="I149" s="123"/>
      <c r="J149" s="124"/>
      <c r="K149" s="123"/>
      <c r="L149" s="123"/>
      <c r="M149" s="123"/>
      <c r="N149" s="116"/>
      <c r="O149" s="116"/>
      <c r="P149" s="116"/>
      <c r="Q149" s="116"/>
      <c r="R149" s="116"/>
      <c r="S149" s="116"/>
      <c r="T149" s="117"/>
      <c r="U149" s="116"/>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row>
    <row r="150" spans="1:60" ht="24.6" customHeight="1" outlineLevel="1" x14ac:dyDescent="0.25">
      <c r="A150" s="110"/>
      <c r="B150" s="149"/>
      <c r="C150" s="258" t="s">
        <v>265</v>
      </c>
      <c r="D150" s="259"/>
      <c r="E150" s="260"/>
      <c r="F150" s="123"/>
      <c r="G150" s="123"/>
      <c r="H150" s="124"/>
      <c r="I150" s="123"/>
      <c r="J150" s="124"/>
      <c r="K150" s="123"/>
      <c r="L150" s="123"/>
      <c r="M150" s="123"/>
      <c r="N150" s="116"/>
      <c r="O150" s="116"/>
      <c r="P150" s="116"/>
      <c r="Q150" s="116"/>
      <c r="R150" s="116"/>
      <c r="S150" s="116"/>
      <c r="T150" s="117"/>
      <c r="U150" s="116"/>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row>
    <row r="151" spans="1:60" outlineLevel="1" x14ac:dyDescent="0.25">
      <c r="A151" s="110">
        <v>70</v>
      </c>
      <c r="B151" s="149" t="s">
        <v>251</v>
      </c>
      <c r="C151" s="148" t="s">
        <v>252</v>
      </c>
      <c r="D151" s="153" t="s">
        <v>95</v>
      </c>
      <c r="E151" s="120">
        <v>530</v>
      </c>
      <c r="F151" s="123">
        <v>0</v>
      </c>
      <c r="G151" s="123">
        <f>ROUND(E151*F151,2)</f>
        <v>0</v>
      </c>
      <c r="H151" s="124"/>
      <c r="I151" s="123"/>
      <c r="J151" s="124"/>
      <c r="K151" s="123"/>
      <c r="L151" s="123"/>
      <c r="M151" s="123"/>
      <c r="N151" s="116"/>
      <c r="O151" s="116"/>
      <c r="P151" s="116"/>
      <c r="Q151" s="116"/>
      <c r="R151" s="116"/>
      <c r="S151" s="116"/>
      <c r="T151" s="117"/>
      <c r="U151" s="116"/>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row>
    <row r="152" spans="1:60" outlineLevel="1" x14ac:dyDescent="0.25">
      <c r="A152" s="110"/>
      <c r="B152" s="149"/>
      <c r="C152" s="258" t="s">
        <v>266</v>
      </c>
      <c r="D152" s="259"/>
      <c r="E152" s="260"/>
      <c r="F152" s="123"/>
      <c r="G152" s="123"/>
      <c r="H152" s="124"/>
      <c r="I152" s="123"/>
      <c r="J152" s="124"/>
      <c r="K152" s="123"/>
      <c r="L152" s="123"/>
      <c r="M152" s="123"/>
      <c r="N152" s="116"/>
      <c r="O152" s="116"/>
      <c r="P152" s="116"/>
      <c r="Q152" s="116"/>
      <c r="R152" s="116"/>
      <c r="S152" s="116"/>
      <c r="T152" s="117"/>
      <c r="U152" s="116"/>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row>
    <row r="153" spans="1:60" ht="20.399999999999999" outlineLevel="1" x14ac:dyDescent="0.25">
      <c r="A153" s="110">
        <v>71</v>
      </c>
      <c r="B153" s="149" t="s">
        <v>253</v>
      </c>
      <c r="C153" s="148" t="s">
        <v>254</v>
      </c>
      <c r="D153" s="153" t="s">
        <v>89</v>
      </c>
      <c r="E153" s="120">
        <v>2650</v>
      </c>
      <c r="F153" s="123">
        <v>0</v>
      </c>
      <c r="G153" s="123">
        <f>ROUND(E153*F153,2)</f>
        <v>0</v>
      </c>
      <c r="H153" s="124"/>
      <c r="I153" s="123"/>
      <c r="J153" s="124"/>
      <c r="K153" s="123"/>
      <c r="L153" s="123"/>
      <c r="M153" s="123"/>
      <c r="N153" s="116"/>
      <c r="O153" s="116"/>
      <c r="P153" s="116"/>
      <c r="Q153" s="116"/>
      <c r="R153" s="116"/>
      <c r="S153" s="116"/>
      <c r="T153" s="117"/>
      <c r="U153" s="116"/>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row>
    <row r="154" spans="1:60" outlineLevel="1" x14ac:dyDescent="0.25">
      <c r="A154" s="110"/>
      <c r="B154" s="149"/>
      <c r="C154" s="258" t="s">
        <v>267</v>
      </c>
      <c r="D154" s="259"/>
      <c r="E154" s="260"/>
      <c r="F154" s="123"/>
      <c r="G154" s="123"/>
      <c r="H154" s="124"/>
      <c r="I154" s="123"/>
      <c r="J154" s="124"/>
      <c r="K154" s="123"/>
      <c r="L154" s="123"/>
      <c r="M154" s="123"/>
      <c r="N154" s="116"/>
      <c r="O154" s="116"/>
      <c r="P154" s="116"/>
      <c r="Q154" s="116"/>
      <c r="R154" s="116"/>
      <c r="S154" s="116"/>
      <c r="T154" s="117"/>
      <c r="U154" s="116"/>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row>
    <row r="155" spans="1:60" outlineLevel="1" x14ac:dyDescent="0.25">
      <c r="A155" s="110">
        <v>72</v>
      </c>
      <c r="B155" s="149" t="s">
        <v>255</v>
      </c>
      <c r="C155" s="148" t="s">
        <v>256</v>
      </c>
      <c r="D155" s="153" t="s">
        <v>89</v>
      </c>
      <c r="E155" s="120">
        <v>2650</v>
      </c>
      <c r="F155" s="123">
        <v>0</v>
      </c>
      <c r="G155" s="123">
        <f>ROUND(E155*F155,2)</f>
        <v>0</v>
      </c>
      <c r="H155" s="124"/>
      <c r="I155" s="123"/>
      <c r="J155" s="124"/>
      <c r="K155" s="123"/>
      <c r="L155" s="123"/>
      <c r="M155" s="123"/>
      <c r="N155" s="116"/>
      <c r="O155" s="116"/>
      <c r="P155" s="116"/>
      <c r="Q155" s="116"/>
      <c r="R155" s="116"/>
      <c r="S155" s="116"/>
      <c r="T155" s="117"/>
      <c r="U155" s="116"/>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row>
    <row r="156" spans="1:60" outlineLevel="1" x14ac:dyDescent="0.25">
      <c r="A156" s="110"/>
      <c r="B156" s="149"/>
      <c r="C156" s="258" t="s">
        <v>268</v>
      </c>
      <c r="D156" s="259"/>
      <c r="E156" s="260"/>
      <c r="F156" s="123"/>
      <c r="G156" s="123"/>
      <c r="H156" s="124"/>
      <c r="I156" s="123"/>
      <c r="J156" s="124"/>
      <c r="K156" s="123"/>
      <c r="L156" s="123"/>
      <c r="M156" s="123"/>
      <c r="N156" s="116"/>
      <c r="O156" s="116"/>
      <c r="P156" s="116"/>
      <c r="Q156" s="116"/>
      <c r="R156" s="116"/>
      <c r="S156" s="116"/>
      <c r="T156" s="117"/>
      <c r="U156" s="116"/>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row>
    <row r="157" spans="1:60" outlineLevel="1" x14ac:dyDescent="0.25">
      <c r="A157" s="110">
        <v>73</v>
      </c>
      <c r="B157" s="149" t="s">
        <v>257</v>
      </c>
      <c r="C157" s="148" t="s">
        <v>258</v>
      </c>
      <c r="D157" s="153" t="s">
        <v>95</v>
      </c>
      <c r="E157" s="120">
        <v>1060</v>
      </c>
      <c r="F157" s="123">
        <v>0</v>
      </c>
      <c r="G157" s="123">
        <f>ROUND(E157*F157,2)</f>
        <v>0</v>
      </c>
      <c r="H157" s="124"/>
      <c r="I157" s="123"/>
      <c r="J157" s="124"/>
      <c r="K157" s="123"/>
      <c r="L157" s="123"/>
      <c r="M157" s="123"/>
      <c r="N157" s="116"/>
      <c r="O157" s="116"/>
      <c r="P157" s="116"/>
      <c r="Q157" s="116"/>
      <c r="R157" s="116"/>
      <c r="S157" s="116"/>
      <c r="T157" s="117"/>
      <c r="U157" s="116"/>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row>
    <row r="158" spans="1:60" outlineLevel="1" x14ac:dyDescent="0.25">
      <c r="A158" s="110">
        <v>74</v>
      </c>
      <c r="B158" s="149" t="s">
        <v>259</v>
      </c>
      <c r="C158" s="148" t="s">
        <v>260</v>
      </c>
      <c r="D158" s="153" t="s">
        <v>171</v>
      </c>
      <c r="E158" s="120">
        <v>901</v>
      </c>
      <c r="F158" s="123">
        <v>0</v>
      </c>
      <c r="G158" s="123">
        <f>ROUND(E158*F158,2)</f>
        <v>0</v>
      </c>
      <c r="H158" s="124"/>
      <c r="I158" s="123"/>
      <c r="J158" s="124"/>
      <c r="K158" s="123"/>
      <c r="L158" s="123"/>
      <c r="M158" s="123"/>
      <c r="N158" s="116"/>
      <c r="O158" s="116"/>
      <c r="P158" s="116"/>
      <c r="Q158" s="116"/>
      <c r="R158" s="116"/>
      <c r="S158" s="116"/>
      <c r="T158" s="117"/>
      <c r="U158" s="116"/>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row>
    <row r="159" spans="1:60" outlineLevel="1" x14ac:dyDescent="0.25">
      <c r="A159" s="133"/>
      <c r="B159" s="133"/>
      <c r="C159" s="261" t="s">
        <v>260</v>
      </c>
      <c r="D159" s="262"/>
      <c r="E159" s="263"/>
      <c r="F159" s="135"/>
      <c r="G159" s="135"/>
      <c r="H159" s="124"/>
      <c r="I159" s="123"/>
      <c r="J159" s="124"/>
      <c r="K159" s="123"/>
      <c r="L159" s="123"/>
      <c r="M159" s="123"/>
      <c r="N159" s="116"/>
      <c r="O159" s="116"/>
      <c r="P159" s="116"/>
      <c r="Q159" s="116"/>
      <c r="R159" s="116"/>
      <c r="S159" s="116"/>
      <c r="T159" s="117"/>
      <c r="U159" s="116"/>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row>
    <row r="160" spans="1:60" x14ac:dyDescent="0.25">
      <c r="A160" s="111" t="s">
        <v>85</v>
      </c>
      <c r="B160" s="111"/>
      <c r="C160" s="160" t="s">
        <v>269</v>
      </c>
      <c r="D160" s="155"/>
      <c r="E160" s="122"/>
      <c r="F160" s="125"/>
      <c r="G160" s="125">
        <f>SUM(G161:U172)</f>
        <v>0</v>
      </c>
      <c r="H160" s="125"/>
      <c r="I160" s="125">
        <f>SUM(I161:I167)</f>
        <v>0</v>
      </c>
      <c r="J160" s="125"/>
      <c r="K160" s="125">
        <f>SUM(K161:K167)</f>
        <v>0</v>
      </c>
      <c r="L160" s="125"/>
      <c r="M160" s="125">
        <f>SUM(M161:M167)</f>
        <v>0</v>
      </c>
      <c r="N160" s="118"/>
      <c r="O160" s="118">
        <f>SUM(O161:O167)</f>
        <v>0</v>
      </c>
      <c r="P160" s="118"/>
      <c r="Q160" s="118">
        <f>SUM(Q161:Q167)</f>
        <v>0</v>
      </c>
      <c r="R160" s="118"/>
      <c r="S160" s="118"/>
      <c r="T160" s="119"/>
      <c r="U160" s="118">
        <f>SUM(U161:U167)</f>
        <v>0</v>
      </c>
      <c r="AE160" t="s">
        <v>86</v>
      </c>
    </row>
    <row r="161" spans="1:60" outlineLevel="1" x14ac:dyDescent="0.25">
      <c r="A161" s="110">
        <v>75</v>
      </c>
      <c r="B161" s="110"/>
      <c r="C161" s="143" t="s">
        <v>270</v>
      </c>
      <c r="D161" s="153" t="s">
        <v>178</v>
      </c>
      <c r="E161" s="120">
        <v>1</v>
      </c>
      <c r="F161" s="123">
        <v>0</v>
      </c>
      <c r="G161" s="123">
        <f t="shared" ref="G161:G172" si="4">ROUND(E161*F161,2)</f>
        <v>0</v>
      </c>
      <c r="H161" s="124"/>
      <c r="I161" s="123"/>
      <c r="J161" s="124"/>
      <c r="K161" s="123"/>
      <c r="L161" s="123"/>
      <c r="M161" s="123"/>
      <c r="N161" s="116"/>
      <c r="O161" s="116"/>
      <c r="P161" s="116"/>
      <c r="Q161" s="116"/>
      <c r="R161" s="116"/>
      <c r="S161" s="116"/>
      <c r="T161" s="117"/>
      <c r="U161" s="116"/>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row>
    <row r="162" spans="1:60" outlineLevel="1" x14ac:dyDescent="0.25">
      <c r="A162" s="110">
        <v>76</v>
      </c>
      <c r="B162" s="110"/>
      <c r="C162" s="143" t="s">
        <v>271</v>
      </c>
      <c r="D162" s="153" t="s">
        <v>178</v>
      </c>
      <c r="E162" s="120">
        <v>1</v>
      </c>
      <c r="F162" s="123">
        <v>0</v>
      </c>
      <c r="G162" s="123">
        <f t="shared" si="4"/>
        <v>0</v>
      </c>
      <c r="H162" s="124"/>
      <c r="I162" s="123"/>
      <c r="J162" s="124"/>
      <c r="K162" s="123"/>
      <c r="L162" s="123"/>
      <c r="M162" s="123"/>
      <c r="N162" s="116"/>
      <c r="O162" s="116"/>
      <c r="P162" s="116"/>
      <c r="Q162" s="116"/>
      <c r="R162" s="116"/>
      <c r="S162" s="116"/>
      <c r="T162" s="117"/>
      <c r="U162" s="116"/>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row>
    <row r="163" spans="1:60" outlineLevel="1" x14ac:dyDescent="0.25">
      <c r="A163" s="110">
        <v>77</v>
      </c>
      <c r="B163" s="110"/>
      <c r="C163" s="143" t="s">
        <v>272</v>
      </c>
      <c r="D163" s="153" t="s">
        <v>200</v>
      </c>
      <c r="E163" s="120">
        <v>5</v>
      </c>
      <c r="F163" s="123">
        <v>0</v>
      </c>
      <c r="G163" s="123">
        <f t="shared" si="4"/>
        <v>0</v>
      </c>
      <c r="H163" s="124"/>
      <c r="I163" s="123"/>
      <c r="J163" s="124"/>
      <c r="K163" s="123"/>
      <c r="L163" s="123"/>
      <c r="M163" s="123"/>
      <c r="N163" s="116"/>
      <c r="O163" s="116"/>
      <c r="P163" s="116"/>
      <c r="Q163" s="116"/>
      <c r="R163" s="116"/>
      <c r="S163" s="116"/>
      <c r="T163" s="117"/>
      <c r="U163" s="116"/>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row>
    <row r="164" spans="1:60" outlineLevel="1" x14ac:dyDescent="0.25">
      <c r="A164" s="110">
        <v>78</v>
      </c>
      <c r="B164" s="110"/>
      <c r="C164" s="143" t="s">
        <v>273</v>
      </c>
      <c r="D164" s="153" t="s">
        <v>178</v>
      </c>
      <c r="E164" s="120">
        <v>1</v>
      </c>
      <c r="F164" s="123">
        <v>0</v>
      </c>
      <c r="G164" s="123">
        <f t="shared" si="4"/>
        <v>0</v>
      </c>
      <c r="H164" s="124"/>
      <c r="I164" s="123"/>
      <c r="J164" s="124"/>
      <c r="K164" s="123"/>
      <c r="L164" s="123"/>
      <c r="M164" s="123"/>
      <c r="N164" s="116"/>
      <c r="O164" s="116"/>
      <c r="P164" s="116"/>
      <c r="Q164" s="116"/>
      <c r="R164" s="116"/>
      <c r="S164" s="116"/>
      <c r="T164" s="117"/>
      <c r="U164" s="116"/>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row>
    <row r="165" spans="1:60" outlineLevel="1" x14ac:dyDescent="0.25">
      <c r="A165" s="110">
        <v>79</v>
      </c>
      <c r="B165" s="110"/>
      <c r="C165" s="143" t="s">
        <v>274</v>
      </c>
      <c r="D165" s="153" t="s">
        <v>178</v>
      </c>
      <c r="E165" s="120">
        <v>1</v>
      </c>
      <c r="F165" s="123">
        <v>0</v>
      </c>
      <c r="G165" s="123">
        <f t="shared" si="4"/>
        <v>0</v>
      </c>
      <c r="H165" s="124"/>
      <c r="I165" s="123"/>
      <c r="J165" s="124"/>
      <c r="K165" s="123"/>
      <c r="L165" s="123"/>
      <c r="M165" s="123"/>
      <c r="N165" s="116"/>
      <c r="O165" s="116"/>
      <c r="P165" s="116"/>
      <c r="Q165" s="116"/>
      <c r="R165" s="116"/>
      <c r="S165" s="116"/>
      <c r="T165" s="117"/>
      <c r="U165" s="116"/>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row>
    <row r="166" spans="1:60" outlineLevel="1" x14ac:dyDescent="0.25">
      <c r="A166" s="110">
        <v>80</v>
      </c>
      <c r="B166" s="110"/>
      <c r="C166" s="143" t="s">
        <v>275</v>
      </c>
      <c r="D166" s="153" t="s">
        <v>200</v>
      </c>
      <c r="E166" s="120">
        <v>11</v>
      </c>
      <c r="F166" s="123">
        <v>0</v>
      </c>
      <c r="G166" s="123">
        <f t="shared" si="4"/>
        <v>0</v>
      </c>
      <c r="H166" s="124"/>
      <c r="I166" s="123"/>
      <c r="J166" s="124"/>
      <c r="K166" s="123"/>
      <c r="L166" s="123"/>
      <c r="M166" s="123"/>
      <c r="N166" s="116"/>
      <c r="O166" s="116"/>
      <c r="P166" s="116"/>
      <c r="Q166" s="116"/>
      <c r="R166" s="116"/>
      <c r="S166" s="116"/>
      <c r="T166" s="117"/>
      <c r="U166" s="116"/>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row>
    <row r="167" spans="1:60" outlineLevel="1" x14ac:dyDescent="0.25">
      <c r="A167" s="110">
        <v>81</v>
      </c>
      <c r="B167" s="110"/>
      <c r="C167" s="143" t="s">
        <v>276</v>
      </c>
      <c r="D167" s="153" t="s">
        <v>107</v>
      </c>
      <c r="E167" s="120">
        <v>61</v>
      </c>
      <c r="F167" s="123">
        <v>0</v>
      </c>
      <c r="G167" s="123">
        <f t="shared" si="4"/>
        <v>0</v>
      </c>
      <c r="H167" s="124"/>
      <c r="I167" s="123"/>
      <c r="J167" s="124"/>
      <c r="K167" s="123"/>
      <c r="L167" s="123"/>
      <c r="M167" s="123"/>
      <c r="N167" s="116"/>
      <c r="O167" s="116"/>
      <c r="P167" s="116"/>
      <c r="Q167" s="116"/>
      <c r="R167" s="116"/>
      <c r="S167" s="116"/>
      <c r="T167" s="117"/>
      <c r="U167" s="116"/>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row>
    <row r="168" spans="1:60" outlineLevel="1" x14ac:dyDescent="0.25">
      <c r="A168" s="110">
        <v>82</v>
      </c>
      <c r="B168" s="110"/>
      <c r="C168" s="143" t="s">
        <v>277</v>
      </c>
      <c r="D168" s="153" t="s">
        <v>107</v>
      </c>
      <c r="E168" s="120">
        <v>20</v>
      </c>
      <c r="F168" s="123">
        <v>0</v>
      </c>
      <c r="G168" s="123">
        <f t="shared" si="4"/>
        <v>0</v>
      </c>
      <c r="H168" s="124"/>
      <c r="I168" s="123"/>
      <c r="J168" s="124"/>
      <c r="K168" s="123"/>
      <c r="L168" s="123"/>
      <c r="M168" s="123"/>
      <c r="N168" s="116"/>
      <c r="O168" s="116"/>
      <c r="P168" s="116"/>
      <c r="Q168" s="116"/>
      <c r="R168" s="116"/>
      <c r="S168" s="116"/>
      <c r="T168" s="117"/>
      <c r="U168" s="116"/>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row>
    <row r="169" spans="1:60" outlineLevel="1" x14ac:dyDescent="0.25">
      <c r="A169" s="110">
        <v>83</v>
      </c>
      <c r="B169" s="110"/>
      <c r="C169" s="143" t="s">
        <v>278</v>
      </c>
      <c r="D169" s="153" t="s">
        <v>200</v>
      </c>
      <c r="E169" s="120">
        <v>4</v>
      </c>
      <c r="F169" s="123">
        <v>0</v>
      </c>
      <c r="G169" s="123">
        <f t="shared" si="4"/>
        <v>0</v>
      </c>
      <c r="H169" s="124"/>
      <c r="I169" s="123"/>
      <c r="J169" s="124"/>
      <c r="K169" s="123"/>
      <c r="L169" s="123"/>
      <c r="M169" s="123"/>
      <c r="N169" s="116"/>
      <c r="O169" s="116"/>
      <c r="P169" s="116"/>
      <c r="Q169" s="116"/>
      <c r="R169" s="116"/>
      <c r="S169" s="116"/>
      <c r="T169" s="117"/>
      <c r="U169" s="116"/>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row>
    <row r="170" spans="1:60" ht="13.2" customHeight="1" outlineLevel="1" x14ac:dyDescent="0.25">
      <c r="A170" s="110">
        <v>84</v>
      </c>
      <c r="B170" s="110"/>
      <c r="C170" s="143" t="s">
        <v>282</v>
      </c>
      <c r="D170" s="153" t="s">
        <v>200</v>
      </c>
      <c r="E170" s="120">
        <v>3</v>
      </c>
      <c r="F170" s="123">
        <v>0</v>
      </c>
      <c r="G170" s="123">
        <f t="shared" si="4"/>
        <v>0</v>
      </c>
      <c r="H170" s="124"/>
      <c r="I170" s="123"/>
      <c r="J170" s="124"/>
      <c r="K170" s="123"/>
      <c r="L170" s="123"/>
      <c r="M170" s="123"/>
      <c r="N170" s="116"/>
      <c r="O170" s="116"/>
      <c r="P170" s="116"/>
      <c r="Q170" s="116"/>
      <c r="R170" s="116"/>
      <c r="S170" s="116"/>
      <c r="T170" s="117"/>
      <c r="U170" s="116"/>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row>
    <row r="171" spans="1:60" outlineLevel="1" x14ac:dyDescent="0.25">
      <c r="A171" s="110">
        <v>85</v>
      </c>
      <c r="B171" s="110"/>
      <c r="C171" s="143" t="s">
        <v>279</v>
      </c>
      <c r="D171" s="153" t="s">
        <v>178</v>
      </c>
      <c r="E171" s="120">
        <v>1</v>
      </c>
      <c r="F171" s="123">
        <v>0</v>
      </c>
      <c r="G171" s="123">
        <f t="shared" si="4"/>
        <v>0</v>
      </c>
      <c r="H171" s="124"/>
      <c r="I171" s="123"/>
      <c r="J171" s="124"/>
      <c r="K171" s="123"/>
      <c r="L171" s="123"/>
      <c r="M171" s="123"/>
      <c r="N171" s="116"/>
      <c r="O171" s="116"/>
      <c r="P171" s="116"/>
      <c r="Q171" s="116"/>
      <c r="R171" s="116"/>
      <c r="S171" s="116"/>
      <c r="T171" s="117"/>
      <c r="U171" s="116"/>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row>
    <row r="172" spans="1:60" outlineLevel="1" x14ac:dyDescent="0.25">
      <c r="A172" s="133">
        <v>86</v>
      </c>
      <c r="B172" s="133"/>
      <c r="C172" s="146" t="s">
        <v>280</v>
      </c>
      <c r="D172" s="156" t="s">
        <v>178</v>
      </c>
      <c r="E172" s="134">
        <v>1</v>
      </c>
      <c r="F172" s="135">
        <v>0</v>
      </c>
      <c r="G172" s="135">
        <f t="shared" si="4"/>
        <v>0</v>
      </c>
      <c r="H172" s="124"/>
      <c r="I172" s="123"/>
      <c r="J172" s="124"/>
      <c r="K172" s="123"/>
      <c r="L172" s="123"/>
      <c r="M172" s="123"/>
      <c r="N172" s="116"/>
      <c r="O172" s="116"/>
      <c r="P172" s="116"/>
      <c r="Q172" s="116"/>
      <c r="R172" s="116"/>
      <c r="S172" s="116"/>
      <c r="T172" s="117"/>
      <c r="U172" s="116"/>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row>
    <row r="174" spans="1:60" x14ac:dyDescent="0.25">
      <c r="A174" s="139"/>
      <c r="B174" s="140" t="s">
        <v>22</v>
      </c>
      <c r="C174" s="147" t="s">
        <v>186</v>
      </c>
      <c r="D174" s="159"/>
      <c r="E174" s="141"/>
      <c r="F174" s="141"/>
      <c r="G174" s="142">
        <f>G8+G35+G67+G85+G88+G91+G96+G104+G111+G115+G120+G126+G132+G138+G142+G160</f>
        <v>0</v>
      </c>
      <c r="H174" s="4"/>
      <c r="I174" s="4"/>
      <c r="J174" s="4"/>
      <c r="K174" s="4"/>
      <c r="L174" s="4"/>
      <c r="M174" s="4"/>
      <c r="N174" s="4"/>
      <c r="O174" s="4"/>
      <c r="P174" s="4"/>
      <c r="Q174" s="4"/>
      <c r="R174" s="4"/>
      <c r="S174" s="4"/>
      <c r="T174" s="4"/>
      <c r="U174" s="4"/>
      <c r="AC174">
        <f>SUMIF(L7:L95,AC96,G7:G95)</f>
        <v>0</v>
      </c>
      <c r="AD174">
        <f>SUMIF(L7:L95,AD96,G7:G95)</f>
        <v>0</v>
      </c>
      <c r="AE174" t="s">
        <v>187</v>
      </c>
    </row>
    <row r="176" spans="1:60" x14ac:dyDescent="0.25">
      <c r="A176" s="256" t="s">
        <v>188</v>
      </c>
      <c r="B176" s="256"/>
      <c r="C176" s="257"/>
      <c r="E176" s="4"/>
      <c r="F176" s="4"/>
      <c r="G176" s="4"/>
      <c r="H176" s="4"/>
      <c r="I176" s="4"/>
      <c r="J176" s="4"/>
      <c r="K176" s="4"/>
      <c r="L176" s="4"/>
      <c r="M176" s="4"/>
      <c r="N176" s="4"/>
      <c r="O176" s="4"/>
      <c r="P176" s="4"/>
      <c r="Q176" s="4"/>
      <c r="R176" s="4"/>
      <c r="S176" s="4"/>
      <c r="T176" s="4"/>
      <c r="U176" s="4"/>
    </row>
    <row r="177" spans="1:31" x14ac:dyDescent="0.25">
      <c r="A177" s="237"/>
      <c r="B177" s="238"/>
      <c r="C177" s="239"/>
      <c r="D177" s="238"/>
      <c r="E177" s="238"/>
      <c r="F177" s="238"/>
      <c r="G177" s="240"/>
      <c r="H177" s="4"/>
      <c r="I177" s="4"/>
      <c r="J177" s="4"/>
      <c r="K177" s="4"/>
      <c r="L177" s="4"/>
      <c r="M177" s="4"/>
      <c r="N177" s="4"/>
      <c r="O177" s="4"/>
      <c r="P177" s="4"/>
      <c r="Q177" s="4"/>
      <c r="R177" s="4"/>
      <c r="S177" s="4"/>
      <c r="T177" s="4"/>
      <c r="U177" s="4"/>
      <c r="AE177" t="s">
        <v>189</v>
      </c>
    </row>
    <row r="178" spans="1:31" x14ac:dyDescent="0.25">
      <c r="A178" s="241"/>
      <c r="B178" s="242"/>
      <c r="C178" s="243"/>
      <c r="D178" s="242"/>
      <c r="E178" s="242"/>
      <c r="F178" s="242"/>
      <c r="G178" s="244"/>
      <c r="H178" s="4"/>
      <c r="I178" s="4"/>
      <c r="J178" s="4"/>
      <c r="K178" s="4"/>
      <c r="L178" s="4"/>
      <c r="M178" s="4"/>
      <c r="N178" s="4"/>
      <c r="O178" s="4"/>
      <c r="P178" s="4"/>
      <c r="Q178" s="4"/>
      <c r="R178" s="4"/>
      <c r="S178" s="4"/>
      <c r="T178" s="4"/>
      <c r="U178" s="4"/>
    </row>
    <row r="179" spans="1:31" x14ac:dyDescent="0.25">
      <c r="A179" s="241"/>
      <c r="B179" s="242"/>
      <c r="C179" s="243"/>
      <c r="D179" s="242"/>
      <c r="E179" s="242"/>
      <c r="F179" s="242"/>
      <c r="G179" s="244"/>
      <c r="H179" s="4"/>
      <c r="I179" s="4"/>
      <c r="J179" s="4"/>
      <c r="K179" s="4"/>
      <c r="L179" s="4"/>
      <c r="M179" s="4"/>
      <c r="N179" s="4"/>
      <c r="O179" s="4"/>
      <c r="P179" s="4"/>
      <c r="Q179" s="4"/>
      <c r="R179" s="4"/>
      <c r="S179" s="4"/>
      <c r="T179" s="4"/>
      <c r="U179" s="4"/>
    </row>
    <row r="180" spans="1:31" x14ac:dyDescent="0.25">
      <c r="A180" s="241"/>
      <c r="B180" s="242"/>
      <c r="C180" s="243"/>
      <c r="D180" s="242"/>
      <c r="E180" s="242"/>
      <c r="F180" s="242"/>
      <c r="G180" s="244"/>
      <c r="H180" s="4"/>
      <c r="I180" s="4"/>
      <c r="J180" s="4"/>
      <c r="K180" s="4"/>
      <c r="L180" s="4"/>
      <c r="M180" s="4"/>
      <c r="N180" s="4"/>
      <c r="O180" s="4"/>
      <c r="P180" s="4"/>
      <c r="Q180" s="4"/>
      <c r="R180" s="4"/>
      <c r="S180" s="4"/>
      <c r="T180" s="4"/>
      <c r="U180" s="4"/>
    </row>
    <row r="181" spans="1:31" x14ac:dyDescent="0.25">
      <c r="A181" s="245"/>
      <c r="B181" s="246"/>
      <c r="C181" s="247"/>
      <c r="D181" s="246"/>
      <c r="E181" s="246"/>
      <c r="F181" s="246"/>
      <c r="G181" s="248"/>
      <c r="H181" s="4"/>
      <c r="I181" s="4"/>
      <c r="J181" s="4"/>
      <c r="K181" s="4"/>
      <c r="L181" s="4"/>
      <c r="M181" s="4"/>
      <c r="N181" s="4"/>
      <c r="O181" s="4"/>
      <c r="P181" s="4"/>
      <c r="Q181" s="4"/>
      <c r="R181" s="4"/>
      <c r="S181" s="4"/>
      <c r="T181" s="4"/>
      <c r="U181" s="4"/>
    </row>
  </sheetData>
  <mergeCells count="14">
    <mergeCell ref="A177:G181"/>
    <mergeCell ref="A1:G1"/>
    <mergeCell ref="C2:G2"/>
    <mergeCell ref="C3:G3"/>
    <mergeCell ref="C4:G4"/>
    <mergeCell ref="A176:C176"/>
    <mergeCell ref="C144:E144"/>
    <mergeCell ref="C146:E146"/>
    <mergeCell ref="C148:E148"/>
    <mergeCell ref="C150:E150"/>
    <mergeCell ref="C152:E152"/>
    <mergeCell ref="C154:E154"/>
    <mergeCell ref="C156:E156"/>
    <mergeCell ref="C159:E159"/>
  </mergeCells>
  <pageMargins left="0.39370078740157499" right="0.19685039370078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D5CA-2FDF-4185-BB0C-5477B240D457}">
  <dimension ref="A1:A22"/>
  <sheetViews>
    <sheetView workbookViewId="0">
      <selection activeCell="D16" sqref="D16"/>
    </sheetView>
  </sheetViews>
  <sheetFormatPr defaultRowHeight="13.2" x14ac:dyDescent="0.25"/>
  <cols>
    <col min="1" max="1" width="96.5546875" bestFit="1" customWidth="1"/>
  </cols>
  <sheetData>
    <row r="1" spans="1:1" ht="21.6" customHeight="1" x14ac:dyDescent="0.25">
      <c r="A1" s="161" t="s">
        <v>281</v>
      </c>
    </row>
    <row r="2" spans="1:1" ht="13.2" customHeight="1" x14ac:dyDescent="0.25">
      <c r="A2" s="264" t="s">
        <v>283</v>
      </c>
    </row>
    <row r="3" spans="1:1" ht="13.2" customHeight="1" x14ac:dyDescent="0.25">
      <c r="A3" s="265"/>
    </row>
    <row r="4" spans="1:1" ht="13.2" customHeight="1" x14ac:dyDescent="0.25">
      <c r="A4" s="265"/>
    </row>
    <row r="5" spans="1:1" ht="13.2" customHeight="1" x14ac:dyDescent="0.25">
      <c r="A5" s="265"/>
    </row>
    <row r="6" spans="1:1" ht="13.2" customHeight="1" x14ac:dyDescent="0.25">
      <c r="A6" s="265"/>
    </row>
    <row r="7" spans="1:1" ht="13.2" customHeight="1" x14ac:dyDescent="0.25">
      <c r="A7" s="265"/>
    </row>
    <row r="8" spans="1:1" ht="13.2" customHeight="1" x14ac:dyDescent="0.25">
      <c r="A8" s="265"/>
    </row>
    <row r="9" spans="1:1" ht="13.2" customHeight="1" x14ac:dyDescent="0.25">
      <c r="A9" s="265"/>
    </row>
    <row r="10" spans="1:1" ht="13.2" customHeight="1" x14ac:dyDescent="0.25">
      <c r="A10" s="265"/>
    </row>
    <row r="11" spans="1:1" ht="13.2" customHeight="1" x14ac:dyDescent="0.25">
      <c r="A11" s="265"/>
    </row>
    <row r="12" spans="1:1" ht="13.2" customHeight="1" x14ac:dyDescent="0.25">
      <c r="A12" s="265"/>
    </row>
    <row r="13" spans="1:1" ht="13.2" customHeight="1" x14ac:dyDescent="0.25">
      <c r="A13" s="265"/>
    </row>
    <row r="14" spans="1:1" ht="13.2" customHeight="1" x14ac:dyDescent="0.25">
      <c r="A14" s="265"/>
    </row>
    <row r="15" spans="1:1" ht="13.2" customHeight="1" x14ac:dyDescent="0.25">
      <c r="A15" s="265"/>
    </row>
    <row r="16" spans="1:1" ht="13.2" customHeight="1" x14ac:dyDescent="0.25">
      <c r="A16" s="265"/>
    </row>
    <row r="17" spans="1:1" ht="13.2" customHeight="1" x14ac:dyDescent="0.25">
      <c r="A17" s="265"/>
    </row>
    <row r="18" spans="1:1" ht="13.2" customHeight="1" x14ac:dyDescent="0.25">
      <c r="A18" s="265"/>
    </row>
    <row r="19" spans="1:1" ht="13.2" customHeight="1" x14ac:dyDescent="0.25">
      <c r="A19" s="265"/>
    </row>
    <row r="20" spans="1:1" ht="13.2" customHeight="1" x14ac:dyDescent="0.25">
      <c r="A20" s="265"/>
    </row>
    <row r="21" spans="1:1" ht="13.2" customHeight="1" x14ac:dyDescent="0.25">
      <c r="A21" s="265"/>
    </row>
    <row r="22" spans="1:1" ht="13.2" customHeight="1" x14ac:dyDescent="0.25">
      <c r="A22" s="266"/>
    </row>
  </sheetData>
  <mergeCells count="1">
    <mergeCell ref="A2:A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40</vt:i4>
      </vt:variant>
    </vt:vector>
  </HeadingPairs>
  <TitlesOfParts>
    <vt:vector size="45" baseType="lpstr">
      <vt:lpstr>Pokyny pro vyplnění</vt:lpstr>
      <vt:lpstr>Stavba</vt:lpstr>
      <vt:lpstr>VzorPolozky</vt:lpstr>
      <vt:lpstr>Rozpočet Pol</vt:lpstr>
      <vt:lpstr>přístřešek - doplňující info</vt:lpstr>
      <vt:lpstr>Stavba!CelkemDPHVypocet</vt:lpstr>
      <vt:lpstr>CenaCelkemBezDPH</vt:lpstr>
      <vt:lpstr>Stavba!CenaCelkemVypocet</vt:lpstr>
      <vt:lpstr>cisloobjektu</vt:lpstr>
      <vt:lpstr>Stavba!CisloStavby</vt:lpstr>
      <vt:lpstr>CisloStavebnihoRozpoctu</vt:lpstr>
      <vt:lpstr>dadresa</vt:lpstr>
      <vt:lpstr>Stavba!DIČ</vt:lpstr>
      <vt:lpstr>dmisto</vt:lpstr>
      <vt:lpstr>DPHZakl</vt:lpstr>
      <vt:lpstr>Stavba!dpsc</vt:lpstr>
      <vt:lpstr>Stavba!IČO</vt:lpstr>
      <vt:lpstr>MistoStavby</vt:lpstr>
      <vt:lpstr>nazevobjektu</vt:lpstr>
      <vt:lpstr>Stavba!NazevStavby</vt:lpstr>
      <vt:lpstr>NazevStavebnihoRozpoctu</vt:lpstr>
      <vt:lpstr>oadresa</vt:lpstr>
      <vt:lpstr>Stavba!Objednatel</vt:lpstr>
      <vt:lpstr>Stavba!Objekt</vt:lpstr>
      <vt:lpstr>'Rozpočet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Stavba!SazbaDPH2</vt:lpstr>
      <vt:lpstr>Vypracoval</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ekonom</dc:creator>
  <cp:lastModifiedBy>Michaela Hyblerova</cp:lastModifiedBy>
  <cp:lastPrinted>2025-08-11T13:10:42Z</cp:lastPrinted>
  <dcterms:created xsi:type="dcterms:W3CDTF">2009-04-08T07:15:50Z</dcterms:created>
  <dcterms:modified xsi:type="dcterms:W3CDTF">2025-08-27T13:44:44Z</dcterms:modified>
</cp:coreProperties>
</file>